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5195" windowHeight="7425"/>
  </bookViews>
  <sheets>
    <sheet name="ROPS Reporting" sheetId="1" r:id="rId1"/>
  </sheets>
  <externalReferences>
    <externalReference r:id="rId2"/>
  </externalReferences>
  <definedNames>
    <definedName name="\b">#N/A</definedName>
    <definedName name="\c">#REF!</definedName>
    <definedName name="\d">#REF!</definedName>
    <definedName name="\e">#REF!</definedName>
    <definedName name="\g">#REF!</definedName>
    <definedName name="\n">#REF!</definedName>
    <definedName name="\p">#REF!</definedName>
    <definedName name="\r">#N/A</definedName>
    <definedName name="\t">#REF!</definedName>
    <definedName name="\z">#REF!</definedName>
    <definedName name="_1">#REF!</definedName>
    <definedName name="_2">#REF!</definedName>
    <definedName name="_3">#REF!</definedName>
    <definedName name="_4">#REF!</definedName>
    <definedName name="_5">#REF!</definedName>
    <definedName name="_6">#REF!</definedName>
    <definedName name="_7">#REF!</definedName>
    <definedName name="_B">#N/A</definedName>
    <definedName name="_Fill" hidden="1">#REF!</definedName>
    <definedName name="_Key1" hidden="1">#REF!</definedName>
    <definedName name="_Order1" hidden="1">255</definedName>
    <definedName name="_PMT8">#N/A</definedName>
    <definedName name="_Sort" hidden="1">#REF!</definedName>
    <definedName name="ADDE">#N/A</definedName>
    <definedName name="ADJINC">#N/A</definedName>
    <definedName name="CASHBAL">#N/A</definedName>
    <definedName name="CHVHACT">#REF!</definedName>
    <definedName name="CTR">#N/A</definedName>
    <definedName name="D">#REF!</definedName>
    <definedName name="DD">#REF!</definedName>
    <definedName name="DEBTCAP">#N/A</definedName>
    <definedName name="DI">#REF!</definedName>
    <definedName name="DIEGUITOCT">#REF!</definedName>
    <definedName name="DOWN">#REF!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#REF!</definedName>
    <definedName name="LAB">#N/A</definedName>
    <definedName name="MAIN">#REF!</definedName>
    <definedName name="MENU1">#REF!</definedName>
    <definedName name="MENU2">#REF!</definedName>
    <definedName name="MENU3">#REF!</definedName>
    <definedName name="PAGES">#REF!</definedName>
    <definedName name="PAYMENT">#N/A</definedName>
    <definedName name="_xlnm.Print_Area" localSheetId="0">'ROPS Reporting'!$A$1:$S$66</definedName>
    <definedName name="_xlnm.Print_Area">#REF!</definedName>
    <definedName name="Print_Area_MI">#REF!</definedName>
    <definedName name="_xlnm.Print_Titles" localSheetId="0">'ROPS Reporting'!$A:$A</definedName>
    <definedName name="PRNTNAM">#N/A</definedName>
    <definedName name="Q">#REF!</definedName>
    <definedName name="RMASTR">#N/A</definedName>
    <definedName name="SRV">'[1]60476 (B)'!$B$3:$H$42</definedName>
    <definedName name="SUPP619">#N/A</definedName>
    <definedName name="SWEETWATER">#REF!</definedName>
    <definedName name="TAXBYCITY">#REF!</definedName>
    <definedName name="UpperSD">#N/A</definedName>
  </definedNames>
  <calcPr calcId="145621"/>
</workbook>
</file>

<file path=xl/calcChain.xml><?xml version="1.0" encoding="utf-8"?>
<calcChain xmlns="http://schemas.openxmlformats.org/spreadsheetml/2006/main">
  <c r="I46" i="1" l="1"/>
  <c r="E46" i="1"/>
  <c r="B60" i="1" l="1"/>
  <c r="B59" i="1"/>
  <c r="B58" i="1"/>
  <c r="B57" i="1"/>
  <c r="S45" i="1"/>
  <c r="R45" i="1"/>
  <c r="Q45" i="1"/>
  <c r="P45" i="1"/>
  <c r="O45" i="1"/>
  <c r="N45" i="1"/>
  <c r="M45" i="1"/>
  <c r="L45" i="1"/>
  <c r="K45" i="1"/>
  <c r="J45" i="1"/>
  <c r="I45" i="1"/>
  <c r="H45" i="1"/>
  <c r="G45" i="1"/>
  <c r="F45" i="1"/>
  <c r="E45" i="1"/>
  <c r="D45" i="1"/>
  <c r="C45" i="1"/>
  <c r="B45" i="1"/>
  <c r="B44" i="1"/>
  <c r="B43" i="1"/>
  <c r="B42" i="1"/>
  <c r="B41" i="1"/>
  <c r="E37" i="1"/>
  <c r="C37" i="1"/>
  <c r="B36" i="1"/>
  <c r="B33" i="1"/>
  <c r="B30" i="1"/>
  <c r="B28" i="1"/>
  <c r="K37" i="1"/>
  <c r="I37" i="1"/>
  <c r="G37" i="1"/>
  <c r="D37" i="1"/>
  <c r="B18" i="1"/>
  <c r="S19" i="1"/>
  <c r="R19" i="1"/>
  <c r="Q19" i="1"/>
  <c r="P19" i="1"/>
  <c r="O19" i="1"/>
  <c r="N19" i="1"/>
  <c r="M19" i="1"/>
  <c r="L19" i="1"/>
  <c r="K19" i="1"/>
  <c r="J19" i="1"/>
  <c r="I19" i="1"/>
  <c r="H19" i="1"/>
  <c r="G19" i="1"/>
  <c r="F19" i="1"/>
  <c r="E19" i="1"/>
  <c r="D19" i="1"/>
  <c r="C19" i="1"/>
  <c r="B12" i="1"/>
  <c r="B11" i="1"/>
  <c r="B10" i="1"/>
  <c r="B9" i="1"/>
  <c r="B8" i="1"/>
  <c r="N37" i="1" l="1"/>
  <c r="N39" i="1" s="1"/>
  <c r="P37" i="1"/>
  <c r="R37" i="1"/>
  <c r="R39" i="1" s="1"/>
  <c r="L37" i="1"/>
  <c r="L39" i="1" s="1"/>
  <c r="J37" i="1"/>
  <c r="B35" i="1"/>
  <c r="H37" i="1"/>
  <c r="F37" i="1"/>
  <c r="F38" i="1" s="1"/>
  <c r="B22" i="1"/>
  <c r="B24" i="1"/>
  <c r="B26" i="1"/>
  <c r="B32" i="1"/>
  <c r="B34" i="1"/>
  <c r="B17" i="1"/>
  <c r="B16" i="1"/>
  <c r="M37" i="1"/>
  <c r="O37" i="1"/>
  <c r="O38" i="1" s="1"/>
  <c r="Q37" i="1"/>
  <c r="S37" i="1"/>
  <c r="B23" i="1"/>
  <c r="B25" i="1"/>
  <c r="B27" i="1"/>
  <c r="B29" i="1"/>
  <c r="B31" i="1"/>
  <c r="D39" i="1"/>
  <c r="D38" i="1"/>
  <c r="F39" i="1"/>
  <c r="H39" i="1"/>
  <c r="H38" i="1"/>
  <c r="J39" i="1"/>
  <c r="J38" i="1"/>
  <c r="L38" i="1"/>
  <c r="P39" i="1"/>
  <c r="P38" i="1"/>
  <c r="R38" i="1"/>
  <c r="C39" i="1"/>
  <c r="C38" i="1"/>
  <c r="E39" i="1"/>
  <c r="E38" i="1"/>
  <c r="G39" i="1"/>
  <c r="G38" i="1"/>
  <c r="I39" i="1"/>
  <c r="I38" i="1"/>
  <c r="I47" i="1" s="1"/>
  <c r="I49" i="1" s="1"/>
  <c r="K39" i="1"/>
  <c r="K38" i="1"/>
  <c r="M39" i="1"/>
  <c r="M38" i="1"/>
  <c r="O39" i="1"/>
  <c r="Q39" i="1"/>
  <c r="Q38" i="1"/>
  <c r="S39" i="1"/>
  <c r="S38" i="1"/>
  <c r="B21" i="1"/>
  <c r="F47" i="1" l="1"/>
  <c r="F49" i="1" s="1"/>
  <c r="N38" i="1"/>
  <c r="N47" i="1" s="1"/>
  <c r="N49" i="1" s="1"/>
  <c r="B37" i="1"/>
  <c r="G47" i="1"/>
  <c r="E47" i="1"/>
  <c r="E49" i="1" s="1"/>
  <c r="B19" i="1"/>
  <c r="S47" i="1"/>
  <c r="S49" i="1" s="1"/>
  <c r="Q47" i="1"/>
  <c r="Q49" i="1" s="1"/>
  <c r="O47" i="1"/>
  <c r="O49" i="1" s="1"/>
  <c r="M47" i="1"/>
  <c r="M49" i="1" s="1"/>
  <c r="K47" i="1"/>
  <c r="K49" i="1" s="1"/>
  <c r="G49" i="1"/>
  <c r="B38" i="1"/>
  <c r="R47" i="1"/>
  <c r="R49" i="1" s="1"/>
  <c r="P47" i="1"/>
  <c r="P49" i="1" s="1"/>
  <c r="L47" i="1"/>
  <c r="L49" i="1" s="1"/>
  <c r="J47" i="1"/>
  <c r="J49" i="1" s="1"/>
  <c r="H47" i="1"/>
  <c r="H49" i="1" s="1"/>
  <c r="D47" i="1"/>
  <c r="D49" i="1" s="1"/>
  <c r="B46" i="1"/>
  <c r="B39" i="1"/>
  <c r="C47" i="1" l="1"/>
  <c r="C49" i="1" l="1"/>
  <c r="B47" i="1"/>
  <c r="E62" i="1" l="1"/>
  <c r="E63" i="1" s="1"/>
  <c r="E61" i="1"/>
  <c r="B49" i="1"/>
  <c r="J62" i="1" l="1"/>
  <c r="G62" i="1"/>
  <c r="F62" i="1"/>
  <c r="D62" i="1"/>
  <c r="I62" i="1"/>
  <c r="S62" i="1" l="1"/>
  <c r="R62" i="1"/>
  <c r="Q62" i="1"/>
  <c r="O62" i="1"/>
  <c r="M62" i="1"/>
  <c r="P62" i="1"/>
  <c r="L62" i="1"/>
  <c r="K62" i="1"/>
  <c r="H62" i="1"/>
  <c r="O61" i="1" l="1"/>
  <c r="N62" i="1"/>
  <c r="J61" i="1"/>
  <c r="I61" i="1"/>
  <c r="I63" i="1" s="1"/>
  <c r="F61" i="1"/>
  <c r="F63" i="1" s="1"/>
  <c r="D61" i="1"/>
  <c r="D63" i="1" s="1"/>
  <c r="R61" i="1" l="1"/>
  <c r="R63" i="1" s="1"/>
  <c r="Q61" i="1"/>
  <c r="M61" i="1"/>
  <c r="M63" i="1" s="1"/>
  <c r="P61" i="1"/>
  <c r="P63" i="1" s="1"/>
  <c r="L61" i="1"/>
  <c r="L63" i="1" s="1"/>
  <c r="K61" i="1"/>
  <c r="G61" i="1"/>
  <c r="B54" i="1"/>
  <c r="B55" i="1"/>
  <c r="B56" i="1"/>
  <c r="S61" i="1" l="1"/>
  <c r="N61" i="1"/>
  <c r="H61" i="1"/>
  <c r="B53" i="1"/>
  <c r="B62" i="1"/>
  <c r="C62" i="1"/>
  <c r="B51" i="1" l="1"/>
  <c r="B52" i="1" l="1"/>
  <c r="B61" i="1" s="1"/>
  <c r="B63" i="1" s="1"/>
  <c r="C61" i="1"/>
  <c r="C63" i="1" s="1"/>
</calcChain>
</file>

<file path=xl/sharedStrings.xml><?xml version="1.0" encoding="utf-8"?>
<sst xmlns="http://schemas.openxmlformats.org/spreadsheetml/2006/main" count="82" uniqueCount="82">
  <si>
    <t>Administrative Fees to County Auditor-Controller</t>
  </si>
  <si>
    <t>City Passthrough Payments</t>
  </si>
  <si>
    <t>County Passthrough Payments</t>
  </si>
  <si>
    <t>Special District Passthrough Payments</t>
  </si>
  <si>
    <t>K-12 School Passthrough Payments - Tax Portion</t>
  </si>
  <si>
    <t>K-12 School Passthrough Payments - Facilities Portion</t>
  </si>
  <si>
    <t>Community College Passthrough Payments - Tax Portion</t>
  </si>
  <si>
    <t>Community College Passthrough Payments - Facilities Portion</t>
  </si>
  <si>
    <t>County Office of Education - Tax Portion</t>
  </si>
  <si>
    <t>County Office of Education - Facilities Portion</t>
  </si>
  <si>
    <t>SCO Invoices for Audit and Oversight</t>
  </si>
  <si>
    <t xml:space="preserve">County Office of Education  </t>
  </si>
  <si>
    <t>Counties</t>
  </si>
  <si>
    <t>Secured &amp; Unsecured Property Tax Increment (TI)</t>
  </si>
  <si>
    <t>Supplemental &amp; Unitary Property TI</t>
  </si>
  <si>
    <t>Countywide Totals</t>
  </si>
  <si>
    <t xml:space="preserve">Title of Former Redevelopment Agency (RDA): </t>
  </si>
  <si>
    <t>Residual Balance (Total Deposits - Total Distributions)</t>
  </si>
  <si>
    <t>Cities</t>
  </si>
  <si>
    <t>K-12 Schools</t>
  </si>
  <si>
    <t xml:space="preserve">Community Colleges  </t>
  </si>
  <si>
    <t>ERAF - K-12</t>
  </si>
  <si>
    <t>ERAF - Community Colleges</t>
  </si>
  <si>
    <t>ERAF - County Offices of Education</t>
  </si>
  <si>
    <r>
      <rPr>
        <b/>
        <sz val="14"/>
        <rFont val="Arial"/>
        <family val="2"/>
      </rPr>
      <t>Recognized Obligation Payment Schedule (ROPS)</t>
    </r>
    <r>
      <rPr>
        <sz val="10"/>
        <rFont val="Arial"/>
        <family val="2"/>
      </rPr>
      <t xml:space="preserve">
(Report all Values in Whole Dollars)</t>
    </r>
  </si>
  <si>
    <t>Special Districts</t>
  </si>
  <si>
    <t>Total ERAF (Please break out the ERAF amounts into the following categories if this information is readily available):</t>
  </si>
  <si>
    <t>Percentage of Residual Distributions to K-14 Schools</t>
  </si>
  <si>
    <t>Total Residual Distributions to K-14 Schools:</t>
  </si>
  <si>
    <t>SB 2557 Administration Fees</t>
  </si>
  <si>
    <t>Penalty Assessments</t>
  </si>
  <si>
    <t>Education Revenue Augmentation Fund (ERAF)</t>
  </si>
  <si>
    <t>Residual Distributions Pursuant to H&amp;S Section 34183(a)(4) (Figures should include the effect of "haircutting" pursuant to H&amp;S Section 34188):</t>
  </si>
  <si>
    <t>Interest Earnings/Other</t>
  </si>
  <si>
    <t>RPTTF Deposits (Note that entering the deposits by source is optional):</t>
  </si>
  <si>
    <t>ACA Funding Requested by SA</t>
  </si>
  <si>
    <t>Total RPTTF Balance Available to Fund Enforceable Obligations (EOs)</t>
  </si>
  <si>
    <t>RPTTF Distributions (Include all payments made pursuant to Health and Safety Code (H&amp;S) Section 34183.  Note that the following distributions are not necessary listed in the priority order required by H&amp;S 34183):</t>
  </si>
  <si>
    <t>Administrative Distributions-</t>
  </si>
  <si>
    <t>Passthrough Distributions-</t>
  </si>
  <si>
    <t>EO Distributions (Includes approved EOs, Successor Agency's (SAs) administrative cost allowance (ACA), and prior period adjustments, and excludes the above passthrough and non-SA administrative distributions)-</t>
  </si>
  <si>
    <t>Total Administrative and Passthrough Distributions</t>
  </si>
  <si>
    <t>Total Passthrough Distributions</t>
  </si>
  <si>
    <t>Total Administrative Distributions</t>
  </si>
  <si>
    <t>Total Distributions</t>
  </si>
  <si>
    <t>Total Residual Distributions (Total Residual Distributions Must Equal the Total Residual Balance)</t>
  </si>
  <si>
    <t>County : COUNTY OF SAN DIEGO</t>
  </si>
  <si>
    <t>Carlsbad RDA</t>
  </si>
  <si>
    <t>Chula Vista RDA</t>
  </si>
  <si>
    <t>El Cajon RDA</t>
  </si>
  <si>
    <t>Escondido RDA</t>
  </si>
  <si>
    <t>Imperial Beach RDA</t>
  </si>
  <si>
    <t>Lemon Grove RDA</t>
  </si>
  <si>
    <t>National City RDA</t>
  </si>
  <si>
    <t>Oceanside RDA</t>
  </si>
  <si>
    <t>City of 
San Diego RDA</t>
  </si>
  <si>
    <t>San Marcos RDA</t>
  </si>
  <si>
    <t>Santee RDA</t>
  </si>
  <si>
    <t>Poway RDA</t>
  </si>
  <si>
    <t>Solana Beach RDA</t>
  </si>
  <si>
    <t>Vista RDA</t>
  </si>
  <si>
    <t>County of 
San Diego RDA</t>
  </si>
  <si>
    <t>K-12 School Passthrough Payments - (H&amp;S Code 33401)</t>
  </si>
  <si>
    <t>K-12 School Passthrough Payments - (H&amp;S Code 33676)</t>
  </si>
  <si>
    <t>Community College Passthrough Payments - (H&amp;S Code 33676)</t>
  </si>
  <si>
    <t>County Office of Education - (H&amp;S Code 33676)</t>
  </si>
  <si>
    <t>Community College Passthrough Payments - (H&amp;S Code 33401)</t>
  </si>
  <si>
    <t>County Office of Education - (H&amp;S Code 33401)</t>
  </si>
  <si>
    <t>RPTTF Deposits</t>
  </si>
  <si>
    <t>Comments:</t>
  </si>
  <si>
    <r>
      <t>Allocation Period:</t>
    </r>
    <r>
      <rPr>
        <sz val="11"/>
        <rFont val="Arial"/>
        <family val="2"/>
      </rPr>
      <t xml:space="preserve"> July 2013 - December 2013</t>
    </r>
  </si>
  <si>
    <r>
      <rPr>
        <b/>
        <i/>
        <sz val="11"/>
        <rFont val="Arial"/>
        <family val="2"/>
      </rPr>
      <t>Estimated</t>
    </r>
    <r>
      <rPr>
        <b/>
        <sz val="11"/>
        <rFont val="Arial"/>
        <family val="2"/>
      </rPr>
      <t xml:space="preserve"> ROPS Redevelopment Property Tax Trust Fund (RPTTF) Allocation Cycle:</t>
    </r>
    <r>
      <rPr>
        <sz val="11"/>
        <rFont val="Arial"/>
        <family val="2"/>
      </rPr>
      <t xml:space="preserve"> 4</t>
    </r>
  </si>
  <si>
    <r>
      <t xml:space="preserve">Less Items Denied/Reclassified by Department of Finance </t>
    </r>
    <r>
      <rPr>
        <vertAlign val="superscript"/>
        <sz val="8"/>
        <rFont val="Arial"/>
        <family val="2"/>
      </rPr>
      <t>(1)</t>
    </r>
  </si>
  <si>
    <r>
      <t xml:space="preserve">Less Prior Period Adjustments Per H&amp;S Section 34186 (a) </t>
    </r>
    <r>
      <rPr>
        <vertAlign val="superscript"/>
        <sz val="8"/>
        <rFont val="Arial"/>
        <family val="2"/>
      </rPr>
      <t>(1)</t>
    </r>
  </si>
  <si>
    <r>
      <t>Maximum Authorized Distributions (Total ROPS RPTTF amount approved by the Department of Finance for Non-ACA and ACA EOs)</t>
    </r>
    <r>
      <rPr>
        <vertAlign val="superscript"/>
        <sz val="8"/>
        <rFont val="Arial"/>
        <family val="2"/>
      </rPr>
      <t xml:space="preserve"> (1)</t>
    </r>
  </si>
  <si>
    <t>Non-ACA ROPS RPTTF Funding Requested by SA</t>
  </si>
  <si>
    <r>
      <t xml:space="preserve">Estimated Distributions (Lesser of the total ROPS RPTTF amount approved by the Department of Finance or the actual amount distributed for Non-ACA and ACA EOs) </t>
    </r>
    <r>
      <rPr>
        <b/>
        <vertAlign val="superscript"/>
        <sz val="8"/>
        <rFont val="Arial"/>
        <family val="2"/>
      </rPr>
      <t>(1)</t>
    </r>
  </si>
  <si>
    <r>
      <t xml:space="preserve">Coronado RDA </t>
    </r>
    <r>
      <rPr>
        <vertAlign val="superscript"/>
        <sz val="8"/>
        <rFont val="Arial"/>
        <family val="2"/>
      </rPr>
      <t>(2)</t>
    </r>
  </si>
  <si>
    <r>
      <t xml:space="preserve">La Mesa RDA </t>
    </r>
    <r>
      <rPr>
        <vertAlign val="superscript"/>
        <sz val="8"/>
        <rFont val="Arial"/>
        <family val="2"/>
      </rPr>
      <t>(3)</t>
    </r>
  </si>
  <si>
    <t>(1) The total distribution to Successor Agencies (SA) is subject to change depending upon the total RPTTF balance available to fund Enforceable Obligations and Department of Finance's approved maximum amount.</t>
  </si>
  <si>
    <t xml:space="preserve">(3) As of March 29, 2013, La Mesa SA has not made the full true-up demand payment which was due in July 2012. The remaining unpaid balance of $667,145.77 will be deducted from the SA's funding for enforceable obligations and will be distributed to the affected taxing entities pursuant to Health and Safety Code 34183.5(b)(3), unless the SA remits the outstanding unpaid true-up amount prior to the June 1, 2013 RPTTF distribution.
</t>
  </si>
  <si>
    <t>(2) After the January 2, 2013 RPTTF distribution was made, the County, Coronado SA, and Coronado ATE concurred that a previously unreported tax increment sharing agreement between the SA and ATE exists, and RPTTF funds were distributed to the ATE as residual funds that should have been distributed to the ATE as pass-through payments. The adjustment to the ATE residual amount is necessary to properly classify the January 2, 2013 distribution amount and to ensure that the ATE receives the full pass-through payment amount due for ROPS III and ROPS 13-14A.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</si>
</sst>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_(* \(#,##0.00\);_(* &quot;-&quot;_);_(@_)"/>
  </numFmts>
  <fonts count="14" x14ac:knownFonts="1">
    <font>
      <sz val="11"/>
      <color theme="1"/>
      <name val="Calibri"/>
      <family val="2"/>
      <scheme val="minor"/>
    </font>
    <font>
      <b/>
      <sz val="11"/>
      <name val="Arial"/>
      <family val="2"/>
    </font>
    <font>
      <sz val="11"/>
      <name val="Arial"/>
      <family val="2"/>
    </font>
    <font>
      <sz val="10"/>
      <name val="Arial"/>
      <family val="2"/>
    </font>
    <font>
      <b/>
      <sz val="14"/>
      <name val="Arial"/>
      <family val="2"/>
    </font>
    <font>
      <b/>
      <sz val="10"/>
      <name val="Arial"/>
      <family val="2"/>
    </font>
    <font>
      <sz val="11"/>
      <color theme="1"/>
      <name val="Calibri"/>
      <family val="2"/>
      <scheme val="minor"/>
    </font>
    <font>
      <sz val="10"/>
      <color rgb="FF0000FF"/>
      <name val="Arial"/>
      <family val="2"/>
    </font>
    <font>
      <sz val="11"/>
      <color theme="1"/>
      <name val="Arial"/>
      <family val="2"/>
    </font>
    <font>
      <u/>
      <sz val="10"/>
      <color indexed="12"/>
      <name val="Arial"/>
      <family val="2"/>
    </font>
    <font>
      <sz val="11"/>
      <color rgb="FF0000FF"/>
      <name val="Arial"/>
      <family val="2"/>
    </font>
    <font>
      <b/>
      <i/>
      <sz val="11"/>
      <name val="Arial"/>
      <family val="2"/>
    </font>
    <font>
      <vertAlign val="superscript"/>
      <sz val="8"/>
      <name val="Arial"/>
      <family val="2"/>
    </font>
    <font>
      <b/>
      <vertAlign val="superscript"/>
      <sz val="8"/>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FFFCC"/>
        <bgColor indexed="64"/>
      </patternFill>
    </fill>
  </fills>
  <borders count="4">
    <border>
      <left/>
      <right/>
      <top/>
      <bottom/>
      <diagonal/>
    </border>
    <border>
      <left/>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43" fontId="6" fillId="0" borderId="0" applyFont="0" applyFill="0" applyBorder="0" applyAlignment="0" applyProtection="0"/>
    <xf numFmtId="0" fontId="3" fillId="0" borderId="0"/>
    <xf numFmtId="0" fontId="8" fillId="0" borderId="0"/>
    <xf numFmtId="0" fontId="9" fillId="0" borderId="0" applyNumberFormat="0" applyFill="0" applyBorder="0" applyAlignment="0" applyProtection="0">
      <alignment vertical="top"/>
      <protection locked="0"/>
    </xf>
    <xf numFmtId="44" fontId="6" fillId="0" borderId="0" applyFont="0" applyFill="0" applyBorder="0" applyAlignment="0" applyProtection="0"/>
  </cellStyleXfs>
  <cellXfs count="60">
    <xf numFmtId="0" fontId="0" fillId="0" borderId="0" xfId="0"/>
    <xf numFmtId="0" fontId="2" fillId="0" borderId="0" xfId="0" applyFont="1" applyFill="1" applyAlignment="1"/>
    <xf numFmtId="0" fontId="1" fillId="0" borderId="0" xfId="0" applyFont="1" applyFill="1" applyAlignment="1"/>
    <xf numFmtId="0" fontId="1" fillId="0" borderId="0" xfId="0" applyFont="1" applyFill="1" applyBorder="1" applyAlignment="1"/>
    <xf numFmtId="0" fontId="2" fillId="0" borderId="0" xfId="0" applyFont="1" applyFill="1" applyAlignment="1">
      <alignment horizontal="left" indent="2"/>
    </xf>
    <xf numFmtId="41" fontId="1" fillId="0" borderId="0" xfId="0" applyNumberFormat="1" applyFont="1" applyBorder="1" applyAlignment="1">
      <alignment horizontal="center"/>
    </xf>
    <xf numFmtId="0" fontId="2" fillId="0" borderId="0" xfId="0" applyFont="1" applyFill="1" applyBorder="1" applyAlignment="1"/>
    <xf numFmtId="0" fontId="3" fillId="0" borderId="0" xfId="0" applyFont="1" applyAlignment="1"/>
    <xf numFmtId="41" fontId="5" fillId="0" borderId="0" xfId="0" applyNumberFormat="1" applyFont="1" applyFill="1" applyBorder="1" applyAlignment="1"/>
    <xf numFmtId="41" fontId="3" fillId="0" borderId="0" xfId="0"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164" fontId="3" fillId="0" borderId="0" xfId="0" applyNumberFormat="1" applyFont="1" applyAlignment="1"/>
    <xf numFmtId="0" fontId="3" fillId="0" borderId="0" xfId="0" applyFont="1" applyFill="1" applyAlignment="1"/>
    <xf numFmtId="0" fontId="3" fillId="0" borderId="0" xfId="0" applyFont="1" applyFill="1" applyBorder="1" applyAlignment="1"/>
    <xf numFmtId="41" fontId="5" fillId="0" borderId="0" xfId="0" applyNumberFormat="1" applyFont="1" applyBorder="1" applyAlignment="1"/>
    <xf numFmtId="41" fontId="3" fillId="0" borderId="0" xfId="0" applyNumberFormat="1" applyFont="1" applyBorder="1" applyAlignment="1"/>
    <xf numFmtId="0" fontId="1" fillId="0" borderId="0" xfId="0" applyFont="1" applyFill="1" applyAlignment="1">
      <alignment wrapText="1"/>
    </xf>
    <xf numFmtId="0" fontId="2" fillId="0" borderId="0" xfId="0" applyFont="1" applyAlignment="1">
      <alignment horizontal="left" wrapText="1" indent="2"/>
    </xf>
    <xf numFmtId="0" fontId="2" fillId="0" borderId="0" xfId="0" applyFont="1" applyFill="1" applyAlignment="1">
      <alignment horizontal="left" wrapText="1" indent="2"/>
    </xf>
    <xf numFmtId="0" fontId="2" fillId="0" borderId="0" xfId="0" applyFont="1" applyFill="1" applyAlignment="1">
      <alignment horizontal="left" indent="4"/>
    </xf>
    <xf numFmtId="0" fontId="3" fillId="0" borderId="0" xfId="0" applyFont="1" applyAlignment="1">
      <alignment horizontal="centerContinuous" wrapText="1"/>
    </xf>
    <xf numFmtId="0" fontId="1" fillId="0" borderId="0" xfId="0" applyFont="1" applyFill="1" applyAlignment="1">
      <alignment horizontal="left" indent="2"/>
    </xf>
    <xf numFmtId="0" fontId="1" fillId="0" borderId="0" xfId="0" applyFont="1" applyFill="1" applyAlignment="1">
      <alignment horizontal="left"/>
    </xf>
    <xf numFmtId="0" fontId="2" fillId="0" borderId="0" xfId="0" applyFont="1" applyFill="1" applyAlignment="1">
      <alignment wrapText="1"/>
    </xf>
    <xf numFmtId="0" fontId="2" fillId="0" borderId="0" xfId="0" applyFont="1" applyFill="1" applyBorder="1" applyAlignment="1">
      <alignment wrapText="1"/>
    </xf>
    <xf numFmtId="0" fontId="1" fillId="0" borderId="0" xfId="0" applyFont="1" applyFill="1" applyAlignment="1">
      <alignment horizontal="left" wrapText="1" indent="2"/>
    </xf>
    <xf numFmtId="41" fontId="5" fillId="0" borderId="0" xfId="0" applyNumberFormat="1" applyFont="1" applyAlignment="1">
      <alignment horizontal="centerContinuous"/>
    </xf>
    <xf numFmtId="41" fontId="3" fillId="0" borderId="0" xfId="0" applyNumberFormat="1" applyFont="1" applyAlignment="1">
      <alignment horizontal="centerContinuous"/>
    </xf>
    <xf numFmtId="41" fontId="1" fillId="0" borderId="0" xfId="0" applyNumberFormat="1" applyFont="1" applyFill="1" applyAlignment="1"/>
    <xf numFmtId="165" fontId="3" fillId="3" borderId="3" xfId="1" applyNumberFormat="1" applyFont="1" applyFill="1" applyBorder="1" applyAlignment="1"/>
    <xf numFmtId="0" fontId="1" fillId="0" borderId="0" xfId="0" applyFont="1" applyFill="1" applyAlignment="1">
      <alignment horizontal="left" wrapText="1" indent="2"/>
    </xf>
    <xf numFmtId="0" fontId="1" fillId="0" borderId="0" xfId="0" applyFont="1" applyFill="1" applyAlignment="1">
      <alignment horizontal="left"/>
    </xf>
    <xf numFmtId="0" fontId="3" fillId="0" borderId="0" xfId="0" applyFont="1" applyFill="1" applyBorder="1" applyAlignment="1">
      <alignment wrapText="1"/>
    </xf>
    <xf numFmtId="0" fontId="7" fillId="0" borderId="0" xfId="0" applyFont="1" applyAlignment="1"/>
    <xf numFmtId="0" fontId="10" fillId="0" borderId="0" xfId="0" applyFont="1" applyAlignment="1"/>
    <xf numFmtId="41" fontId="7" fillId="0" borderId="0" xfId="5" applyNumberFormat="1" applyFont="1" applyAlignment="1"/>
    <xf numFmtId="164" fontId="7" fillId="0" borderId="0" xfId="0" applyNumberFormat="1" applyFont="1" applyAlignment="1"/>
    <xf numFmtId="166" fontId="3" fillId="0" borderId="0" xfId="1" applyNumberFormat="1" applyFont="1" applyFill="1" applyBorder="1" applyAlignment="1"/>
    <xf numFmtId="166" fontId="1" fillId="0" borderId="0" xfId="0" applyNumberFormat="1" applyFont="1" applyFill="1" applyAlignment="1"/>
    <xf numFmtId="166" fontId="5" fillId="0" borderId="2" xfId="1" applyNumberFormat="1" applyFont="1" applyFill="1" applyBorder="1" applyAlignment="1"/>
    <xf numFmtId="166" fontId="5" fillId="0" borderId="0" xfId="1" applyNumberFormat="1" applyFont="1" applyFill="1" applyBorder="1" applyAlignment="1"/>
    <xf numFmtId="166" fontId="7" fillId="0" borderId="0" xfId="5" applyNumberFormat="1" applyFont="1" applyAlignment="1"/>
    <xf numFmtId="0" fontId="3" fillId="0" borderId="0" xfId="0" applyFont="1" applyFill="1" applyBorder="1" applyAlignment="1">
      <alignment vertical="top" wrapText="1"/>
    </xf>
    <xf numFmtId="41" fontId="2" fillId="0" borderId="0" xfId="0" applyNumberFormat="1" applyFont="1" applyFill="1" applyBorder="1" applyAlignment="1">
      <alignment horizontal="center"/>
    </xf>
    <xf numFmtId="41" fontId="2" fillId="0" borderId="0" xfId="0" applyNumberFormat="1" applyFont="1" applyFill="1" applyBorder="1" applyAlignment="1">
      <alignment horizontal="center" wrapText="1"/>
    </xf>
    <xf numFmtId="41" fontId="5" fillId="5" borderId="1" xfId="0" applyNumberFormat="1" applyFont="1" applyFill="1" applyBorder="1" applyAlignment="1"/>
    <xf numFmtId="41" fontId="3" fillId="2" borderId="0" xfId="1" applyNumberFormat="1" applyFont="1" applyFill="1" applyBorder="1" applyAlignment="1"/>
    <xf numFmtId="41" fontId="5" fillId="2" borderId="0" xfId="1" applyNumberFormat="1" applyFont="1" applyFill="1" applyBorder="1" applyAlignment="1"/>
    <xf numFmtId="41" fontId="5" fillId="4" borderId="1" xfId="1" applyNumberFormat="1" applyFont="1" applyFill="1" applyBorder="1" applyAlignment="1"/>
    <xf numFmtId="41" fontId="2" fillId="0" borderId="0" xfId="0" applyNumberFormat="1" applyFont="1" applyFill="1" applyAlignment="1">
      <alignment horizontal="left" wrapText="1"/>
    </xf>
    <xf numFmtId="41" fontId="5" fillId="2" borderId="1" xfId="1" applyNumberFormat="1" applyFont="1" applyFill="1" applyBorder="1" applyAlignment="1"/>
    <xf numFmtId="41" fontId="5" fillId="3" borderId="1" xfId="1" applyNumberFormat="1" applyFont="1" applyFill="1" applyBorder="1" applyAlignment="1"/>
    <xf numFmtId="41" fontId="3" fillId="3" borderId="0" xfId="1" applyNumberFormat="1" applyFont="1" applyFill="1" applyBorder="1" applyAlignment="1"/>
    <xf numFmtId="0" fontId="2" fillId="0" borderId="0" xfId="0" applyNumberFormat="1" applyFont="1" applyFill="1" applyBorder="1" applyAlignment="1">
      <alignment horizontal="center"/>
    </xf>
    <xf numFmtId="0" fontId="3" fillId="0" borderId="0" xfId="0" applyFont="1" applyFill="1" applyBorder="1" applyAlignment="1">
      <alignment horizontal="left" vertical="top" wrapText="1"/>
    </xf>
    <xf numFmtId="0" fontId="1" fillId="0" borderId="0" xfId="0" applyFont="1" applyAlignment="1">
      <alignment horizontal="left"/>
    </xf>
    <xf numFmtId="0" fontId="1" fillId="0" borderId="0" xfId="0" applyFont="1" applyFill="1" applyAlignment="1">
      <alignment horizontal="left"/>
    </xf>
    <xf numFmtId="0" fontId="1" fillId="0" borderId="0" xfId="0" applyFont="1" applyFill="1" applyAlignment="1">
      <alignment horizontal="left" wrapText="1" indent="2"/>
    </xf>
    <xf numFmtId="0" fontId="1" fillId="0" borderId="0" xfId="0" applyFont="1" applyFill="1" applyAlignment="1">
      <alignment horizontal="left" indent="2"/>
    </xf>
  </cellXfs>
  <cellStyles count="6">
    <cellStyle name="Comma" xfId="1" builtinId="3"/>
    <cellStyle name="Currency" xfId="5" builtinId="4"/>
    <cellStyle name="Hyperlink 2" xfId="4"/>
    <cellStyle name="Normal" xfId="0" builtinId="0"/>
    <cellStyle name="Normal 2" xfId="2"/>
    <cellStyle name="Normal 3"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7"/>
  <sheetViews>
    <sheetView tabSelected="1" view="pageBreakPreview" zoomScale="85" zoomScaleNormal="85" zoomScaleSheetLayoutView="85" workbookViewId="0">
      <pane xSplit="1" ySplit="5" topLeftCell="J39" activePane="bottomRight" state="frozen"/>
      <selection pane="topRight" activeCell="B1" sqref="B1"/>
      <selection pane="bottomLeft" activeCell="A6" sqref="A6"/>
      <selection pane="bottomRight" activeCell="M43" sqref="M43"/>
    </sheetView>
  </sheetViews>
  <sheetFormatPr defaultRowHeight="14.25" x14ac:dyDescent="0.2"/>
  <cols>
    <col min="1" max="1" width="74.42578125" style="1" customWidth="1"/>
    <col min="2" max="2" width="25.85546875" style="15" customWidth="1"/>
    <col min="3" max="3" width="25.42578125" style="16" bestFit="1" customWidth="1"/>
    <col min="4" max="19" width="22.42578125" style="16" customWidth="1"/>
    <col min="20" max="20" width="6.28515625" style="7" customWidth="1"/>
    <col min="21" max="21" width="16.28515625" style="34" bestFit="1" customWidth="1"/>
    <col min="22" max="22" width="1.7109375" style="34" customWidth="1"/>
    <col min="23" max="23" width="9.140625" style="34"/>
    <col min="24" max="16384" width="9.140625" style="7"/>
  </cols>
  <sheetData>
    <row r="1" spans="1:24" ht="39.75" customHeight="1" x14ac:dyDescent="0.2">
      <c r="A1" s="21" t="s">
        <v>24</v>
      </c>
      <c r="B1" s="27"/>
      <c r="C1" s="28"/>
      <c r="D1" s="28"/>
      <c r="E1" s="28"/>
      <c r="F1" s="28"/>
      <c r="G1" s="28"/>
      <c r="H1" s="28"/>
      <c r="I1" s="28"/>
      <c r="J1" s="28"/>
      <c r="K1" s="28"/>
      <c r="L1" s="28"/>
      <c r="M1" s="28"/>
      <c r="N1" s="28"/>
      <c r="O1" s="28"/>
      <c r="P1" s="28"/>
      <c r="Q1" s="28"/>
      <c r="R1" s="28"/>
      <c r="S1" s="28"/>
    </row>
    <row r="2" spans="1:24" ht="17.100000000000001" customHeight="1" x14ac:dyDescent="0.25">
      <c r="A2" s="56" t="s">
        <v>70</v>
      </c>
      <c r="B2" s="56"/>
      <c r="C2" s="56"/>
      <c r="D2" s="56"/>
      <c r="E2" s="56"/>
      <c r="F2" s="56"/>
      <c r="G2" s="56"/>
      <c r="H2" s="56"/>
      <c r="I2" s="56"/>
      <c r="J2" s="56"/>
      <c r="K2" s="56"/>
      <c r="L2" s="56"/>
      <c r="M2" s="56"/>
      <c r="N2" s="56"/>
      <c r="O2" s="56"/>
      <c r="P2" s="56"/>
      <c r="Q2" s="56"/>
      <c r="R2" s="56"/>
      <c r="S2" s="56"/>
    </row>
    <row r="3" spans="1:24" ht="17.100000000000001" customHeight="1" x14ac:dyDescent="0.25">
      <c r="A3" s="56" t="s">
        <v>71</v>
      </c>
      <c r="B3" s="56"/>
      <c r="C3" s="56"/>
      <c r="D3" s="56"/>
      <c r="E3" s="56"/>
      <c r="F3" s="56"/>
      <c r="G3" s="56"/>
      <c r="H3" s="56"/>
      <c r="I3" s="56"/>
      <c r="J3" s="56"/>
      <c r="K3" s="56"/>
      <c r="L3" s="56"/>
      <c r="M3" s="56"/>
      <c r="N3" s="56"/>
      <c r="O3" s="56"/>
      <c r="P3" s="56"/>
      <c r="Q3" s="56"/>
      <c r="R3" s="56"/>
      <c r="S3" s="56"/>
    </row>
    <row r="4" spans="1:24" ht="17.100000000000001" customHeight="1" x14ac:dyDescent="0.25">
      <c r="A4" s="57" t="s">
        <v>46</v>
      </c>
      <c r="B4" s="57"/>
      <c r="C4" s="57"/>
      <c r="D4" s="57"/>
      <c r="E4" s="57"/>
      <c r="F4" s="57"/>
      <c r="G4" s="57"/>
      <c r="H4" s="57"/>
      <c r="I4" s="57"/>
      <c r="J4" s="57"/>
      <c r="K4" s="57"/>
      <c r="L4" s="57"/>
      <c r="M4" s="57"/>
      <c r="N4" s="57"/>
      <c r="O4" s="57"/>
      <c r="P4" s="57"/>
      <c r="Q4" s="57"/>
      <c r="R4" s="57"/>
      <c r="S4" s="57"/>
    </row>
    <row r="5" spans="1:24" ht="36.75" customHeight="1" x14ac:dyDescent="0.25">
      <c r="A5" s="2" t="s">
        <v>16</v>
      </c>
      <c r="B5" s="5" t="s">
        <v>15</v>
      </c>
      <c r="C5" s="44" t="s">
        <v>47</v>
      </c>
      <c r="D5" s="44" t="s">
        <v>48</v>
      </c>
      <c r="E5" s="54" t="s">
        <v>77</v>
      </c>
      <c r="F5" s="44" t="s">
        <v>49</v>
      </c>
      <c r="G5" s="44" t="s">
        <v>50</v>
      </c>
      <c r="H5" s="44" t="s">
        <v>51</v>
      </c>
      <c r="I5" s="54" t="s">
        <v>78</v>
      </c>
      <c r="J5" s="44" t="s">
        <v>52</v>
      </c>
      <c r="K5" s="44" t="s">
        <v>53</v>
      </c>
      <c r="L5" s="44" t="s">
        <v>54</v>
      </c>
      <c r="M5" s="45" t="s">
        <v>55</v>
      </c>
      <c r="N5" s="44" t="s">
        <v>56</v>
      </c>
      <c r="O5" s="44" t="s">
        <v>57</v>
      </c>
      <c r="P5" s="44" t="s">
        <v>58</v>
      </c>
      <c r="Q5" s="44" t="s">
        <v>59</v>
      </c>
      <c r="R5" s="44" t="s">
        <v>60</v>
      </c>
      <c r="S5" s="45" t="s">
        <v>61</v>
      </c>
      <c r="U5" s="35"/>
    </row>
    <row r="6" spans="1:24" ht="17.100000000000001" customHeight="1" x14ac:dyDescent="0.25">
      <c r="A6" s="2"/>
      <c r="B6" s="29"/>
      <c r="C6" s="29"/>
      <c r="D6" s="29"/>
      <c r="E6" s="29"/>
      <c r="F6" s="29"/>
      <c r="G6" s="29"/>
      <c r="H6" s="29"/>
      <c r="I6" s="29"/>
      <c r="J6" s="29"/>
      <c r="K6" s="29"/>
      <c r="L6" s="29"/>
      <c r="M6" s="29"/>
      <c r="N6" s="29"/>
      <c r="O6" s="29"/>
      <c r="P6" s="29"/>
      <c r="Q6" s="29"/>
      <c r="R6" s="29"/>
      <c r="S6" s="29"/>
    </row>
    <row r="7" spans="1:24" ht="17.100000000000001" hidden="1" customHeight="1" x14ac:dyDescent="0.25">
      <c r="A7" s="57" t="s">
        <v>34</v>
      </c>
      <c r="B7" s="57"/>
      <c r="C7" s="57"/>
      <c r="D7" s="57"/>
      <c r="E7" s="57"/>
      <c r="F7" s="57"/>
      <c r="G7" s="57"/>
      <c r="H7" s="57"/>
      <c r="I7" s="57"/>
      <c r="J7" s="57"/>
      <c r="K7" s="57"/>
      <c r="L7" s="57"/>
      <c r="M7" s="57"/>
      <c r="N7" s="57"/>
      <c r="O7" s="57"/>
      <c r="P7" s="57"/>
      <c r="Q7" s="57"/>
      <c r="R7" s="57"/>
      <c r="S7" s="57"/>
    </row>
    <row r="8" spans="1:24" ht="17.100000000000001" hidden="1" customHeight="1" x14ac:dyDescent="0.2">
      <c r="A8" s="4" t="s">
        <v>13</v>
      </c>
      <c r="B8" s="9">
        <f>SUM(C8:S8)</f>
        <v>0</v>
      </c>
      <c r="C8" s="9"/>
      <c r="D8" s="9"/>
      <c r="E8" s="9"/>
      <c r="F8" s="9"/>
      <c r="G8" s="9"/>
      <c r="H8" s="9"/>
      <c r="I8" s="9"/>
      <c r="J8" s="9"/>
      <c r="K8" s="9"/>
      <c r="L8" s="9"/>
      <c r="M8" s="9"/>
      <c r="N8" s="9"/>
      <c r="O8" s="9"/>
      <c r="P8" s="9"/>
      <c r="Q8" s="9"/>
      <c r="R8" s="9"/>
      <c r="S8" s="9"/>
    </row>
    <row r="9" spans="1:24" ht="17.100000000000001" hidden="1" customHeight="1" x14ac:dyDescent="0.2">
      <c r="A9" s="4" t="s">
        <v>14</v>
      </c>
      <c r="B9" s="9">
        <f>SUM(C9:S9)</f>
        <v>0</v>
      </c>
      <c r="C9" s="9"/>
      <c r="D9" s="9"/>
      <c r="E9" s="9"/>
      <c r="F9" s="9"/>
      <c r="G9" s="9"/>
      <c r="H9" s="9"/>
      <c r="I9" s="9"/>
      <c r="J9" s="9"/>
      <c r="K9" s="9"/>
      <c r="L9" s="9"/>
      <c r="M9" s="9"/>
      <c r="N9" s="9"/>
      <c r="O9" s="9"/>
      <c r="P9" s="9"/>
      <c r="Q9" s="9"/>
      <c r="R9" s="9"/>
      <c r="S9" s="9"/>
    </row>
    <row r="10" spans="1:24" ht="17.100000000000001" hidden="1" customHeight="1" x14ac:dyDescent="0.2">
      <c r="A10" s="4" t="s">
        <v>33</v>
      </c>
      <c r="B10" s="9">
        <f>SUM(C10:S10)</f>
        <v>0</v>
      </c>
      <c r="C10" s="9"/>
      <c r="D10" s="9"/>
      <c r="E10" s="9"/>
      <c r="F10" s="9"/>
      <c r="G10" s="9"/>
      <c r="H10" s="9"/>
      <c r="I10" s="9"/>
      <c r="J10" s="9"/>
      <c r="K10" s="9"/>
      <c r="L10" s="9"/>
      <c r="M10" s="9"/>
      <c r="N10" s="9"/>
      <c r="O10" s="9"/>
      <c r="P10" s="9"/>
      <c r="Q10" s="9"/>
      <c r="R10" s="9"/>
      <c r="S10" s="9"/>
    </row>
    <row r="11" spans="1:24" ht="17.100000000000001" hidden="1" customHeight="1" x14ac:dyDescent="0.2">
      <c r="A11" s="4" t="s">
        <v>30</v>
      </c>
      <c r="B11" s="9">
        <f>SUM(C11:S11)</f>
        <v>0</v>
      </c>
      <c r="C11" s="9"/>
      <c r="D11" s="9"/>
      <c r="E11" s="9"/>
      <c r="F11" s="9"/>
      <c r="G11" s="9"/>
      <c r="H11" s="9"/>
      <c r="I11" s="9"/>
      <c r="J11" s="9"/>
      <c r="K11" s="9"/>
      <c r="L11" s="9"/>
      <c r="M11" s="9"/>
      <c r="N11" s="9"/>
      <c r="O11" s="9"/>
      <c r="P11" s="9"/>
      <c r="Q11" s="9"/>
      <c r="R11" s="9"/>
      <c r="S11" s="9"/>
    </row>
    <row r="12" spans="1:24" ht="17.100000000000001" customHeight="1" thickBot="1" x14ac:dyDescent="0.3">
      <c r="A12" s="32" t="s">
        <v>68</v>
      </c>
      <c r="B12" s="46">
        <f>SUM(C12:S12)</f>
        <v>231008863.98000002</v>
      </c>
      <c r="C12" s="46">
        <v>1960518.7</v>
      </c>
      <c r="D12" s="46">
        <v>7926646.7599999988</v>
      </c>
      <c r="E12" s="46">
        <v>10471665.239999995</v>
      </c>
      <c r="F12" s="46">
        <v>8560279.7600000035</v>
      </c>
      <c r="G12" s="46">
        <v>13288964.919999998</v>
      </c>
      <c r="H12" s="46">
        <v>3944561.4599999995</v>
      </c>
      <c r="I12" s="46">
        <v>2182668.4400000004</v>
      </c>
      <c r="J12" s="46">
        <v>1809582.0200000005</v>
      </c>
      <c r="K12" s="46">
        <v>7771664.6400000025</v>
      </c>
      <c r="L12" s="46">
        <v>5859284.620000001</v>
      </c>
      <c r="M12" s="46">
        <v>95727282.660000011</v>
      </c>
      <c r="N12" s="46">
        <v>31713775.649999999</v>
      </c>
      <c r="O12" s="46">
        <v>5290301.419999999</v>
      </c>
      <c r="P12" s="46">
        <v>21891965.570000004</v>
      </c>
      <c r="Q12" s="46">
        <v>460827.60999999993</v>
      </c>
      <c r="R12" s="46">
        <v>10097054.320000002</v>
      </c>
      <c r="S12" s="46">
        <v>2051820.1899999995</v>
      </c>
      <c r="U12" s="42"/>
      <c r="X12" s="34"/>
    </row>
    <row r="13" spans="1:24" ht="17.100000000000001" customHeight="1" thickTop="1" x14ac:dyDescent="0.25">
      <c r="A13" s="2"/>
      <c r="B13" s="29"/>
      <c r="C13" s="29"/>
      <c r="D13" s="29"/>
      <c r="E13" s="29"/>
      <c r="F13" s="29"/>
      <c r="G13" s="29"/>
      <c r="H13" s="29"/>
      <c r="I13" s="29"/>
      <c r="J13" s="29"/>
      <c r="K13" s="29"/>
      <c r="L13" s="29"/>
      <c r="M13" s="29"/>
      <c r="N13" s="29"/>
      <c r="O13" s="29"/>
      <c r="P13" s="29"/>
      <c r="Q13" s="29"/>
      <c r="R13" s="29"/>
      <c r="S13" s="29"/>
      <c r="U13" s="36"/>
    </row>
    <row r="14" spans="1:24" ht="60" x14ac:dyDescent="0.25">
      <c r="A14" s="17" t="s">
        <v>37</v>
      </c>
      <c r="B14" s="17"/>
      <c r="C14" s="17"/>
      <c r="D14" s="17"/>
      <c r="E14" s="17"/>
      <c r="F14" s="17"/>
      <c r="G14" s="17"/>
      <c r="H14" s="17"/>
      <c r="I14" s="17"/>
      <c r="J14" s="17"/>
      <c r="K14" s="17"/>
      <c r="L14" s="17"/>
      <c r="M14" s="17"/>
      <c r="N14" s="17"/>
      <c r="O14" s="17"/>
      <c r="P14" s="17"/>
      <c r="Q14" s="17"/>
      <c r="R14" s="17"/>
      <c r="S14" s="17"/>
      <c r="U14" s="36"/>
    </row>
    <row r="15" spans="1:24" ht="17.100000000000001" customHeight="1" x14ac:dyDescent="0.25">
      <c r="A15" s="59" t="s">
        <v>38</v>
      </c>
      <c r="B15" s="59"/>
      <c r="C15" s="59"/>
      <c r="D15" s="59"/>
      <c r="E15" s="59"/>
      <c r="F15" s="59"/>
      <c r="G15" s="59"/>
      <c r="H15" s="59"/>
      <c r="I15" s="59"/>
      <c r="J15" s="59"/>
      <c r="K15" s="59"/>
      <c r="L15" s="59"/>
      <c r="M15" s="59"/>
      <c r="N15" s="59"/>
      <c r="O15" s="59"/>
      <c r="P15" s="59"/>
      <c r="Q15" s="59"/>
      <c r="R15" s="59"/>
      <c r="S15" s="59"/>
      <c r="U15" s="36"/>
    </row>
    <row r="16" spans="1:24" ht="17.100000000000001" customHeight="1" x14ac:dyDescent="0.2">
      <c r="A16" s="4" t="s">
        <v>0</v>
      </c>
      <c r="B16" s="11">
        <f>SUM(C16:S16)</f>
        <v>350475.14000000007</v>
      </c>
      <c r="C16" s="11">
        <v>7993.32</v>
      </c>
      <c r="D16" s="11">
        <v>46892.470000000008</v>
      </c>
      <c r="E16" s="11">
        <v>7045.8499999999995</v>
      </c>
      <c r="F16" s="11">
        <v>11742.07</v>
      </c>
      <c r="G16" s="11">
        <v>6716.4400000000005</v>
      </c>
      <c r="H16" s="11">
        <v>10474.49</v>
      </c>
      <c r="I16" s="11">
        <v>16761.320000000003</v>
      </c>
      <c r="J16" s="11">
        <v>5319.8</v>
      </c>
      <c r="K16" s="11">
        <v>36066.949999999997</v>
      </c>
      <c r="L16" s="11">
        <v>5729.5599999999995</v>
      </c>
      <c r="M16" s="11">
        <v>121950.33000000003</v>
      </c>
      <c r="N16" s="11">
        <v>24952.7</v>
      </c>
      <c r="O16" s="11">
        <v>10639.099999999999</v>
      </c>
      <c r="P16" s="11">
        <v>12818.95</v>
      </c>
      <c r="Q16" s="11">
        <v>5042.34</v>
      </c>
      <c r="R16" s="11">
        <v>9877.19</v>
      </c>
      <c r="S16" s="11">
        <v>10452.26</v>
      </c>
      <c r="U16" s="42"/>
      <c r="X16" s="34"/>
    </row>
    <row r="17" spans="1:24" ht="17.100000000000001" customHeight="1" x14ac:dyDescent="0.2">
      <c r="A17" s="4" t="s">
        <v>29</v>
      </c>
      <c r="B17" s="11">
        <f>SUM(C17:S17)</f>
        <v>2492524</v>
      </c>
      <c r="C17" s="11">
        <v>21226</v>
      </c>
      <c r="D17" s="11">
        <v>88469</v>
      </c>
      <c r="E17" s="11">
        <v>113232</v>
      </c>
      <c r="F17" s="11">
        <v>92588</v>
      </c>
      <c r="G17" s="11">
        <v>143831</v>
      </c>
      <c r="H17" s="11">
        <v>42644</v>
      </c>
      <c r="I17" s="11">
        <v>23615</v>
      </c>
      <c r="J17" s="11">
        <v>19567</v>
      </c>
      <c r="K17" s="11">
        <v>84236</v>
      </c>
      <c r="L17" s="11">
        <v>63391</v>
      </c>
      <c r="M17" s="11">
        <v>1028836</v>
      </c>
      <c r="N17" s="11">
        <v>343055</v>
      </c>
      <c r="O17" s="11">
        <v>57291</v>
      </c>
      <c r="P17" s="11">
        <v>236796</v>
      </c>
      <c r="Q17" s="11">
        <v>4981</v>
      </c>
      <c r="R17" s="11">
        <v>109177</v>
      </c>
      <c r="S17" s="11">
        <v>19589</v>
      </c>
      <c r="U17" s="42"/>
      <c r="X17" s="34"/>
    </row>
    <row r="18" spans="1:24" ht="17.100000000000001" customHeight="1" x14ac:dyDescent="0.2">
      <c r="A18" s="4" t="s">
        <v>10</v>
      </c>
      <c r="B18" s="11">
        <f>SUM(C18:S18)</f>
        <v>0</v>
      </c>
      <c r="C18" s="11"/>
      <c r="D18" s="11"/>
      <c r="E18" s="11"/>
      <c r="F18" s="11"/>
      <c r="G18" s="11"/>
      <c r="H18" s="11"/>
      <c r="I18" s="11"/>
      <c r="J18" s="11"/>
      <c r="K18" s="11"/>
      <c r="L18" s="11"/>
      <c r="M18" s="11"/>
      <c r="N18" s="11"/>
      <c r="O18" s="11"/>
      <c r="P18" s="11"/>
      <c r="Q18" s="11"/>
      <c r="R18" s="11"/>
      <c r="S18" s="11"/>
      <c r="T18" s="12"/>
      <c r="U18" s="42"/>
    </row>
    <row r="19" spans="1:24" ht="17.100000000000001" customHeight="1" x14ac:dyDescent="0.2">
      <c r="A19" s="4" t="s">
        <v>43</v>
      </c>
      <c r="B19" s="47">
        <f t="shared" ref="B19:R19" si="0">SUM(B16:B18)</f>
        <v>2842999.14</v>
      </c>
      <c r="C19" s="47">
        <f t="shared" si="0"/>
        <v>29219.32</v>
      </c>
      <c r="D19" s="47">
        <f t="shared" si="0"/>
        <v>135361.47</v>
      </c>
      <c r="E19" s="47">
        <f t="shared" si="0"/>
        <v>120277.85</v>
      </c>
      <c r="F19" s="47">
        <f t="shared" si="0"/>
        <v>104330.07</v>
      </c>
      <c r="G19" s="47">
        <f t="shared" si="0"/>
        <v>150547.44</v>
      </c>
      <c r="H19" s="47">
        <f t="shared" si="0"/>
        <v>53118.49</v>
      </c>
      <c r="I19" s="47">
        <f t="shared" si="0"/>
        <v>40376.320000000007</v>
      </c>
      <c r="J19" s="47">
        <f t="shared" si="0"/>
        <v>24886.799999999999</v>
      </c>
      <c r="K19" s="47">
        <f t="shared" si="0"/>
        <v>120302.95</v>
      </c>
      <c r="L19" s="47">
        <f t="shared" si="0"/>
        <v>69120.56</v>
      </c>
      <c r="M19" s="47">
        <f t="shared" si="0"/>
        <v>1150786.33</v>
      </c>
      <c r="N19" s="47">
        <f t="shared" si="0"/>
        <v>368007.7</v>
      </c>
      <c r="O19" s="47">
        <f t="shared" si="0"/>
        <v>67930.100000000006</v>
      </c>
      <c r="P19" s="47">
        <f t="shared" si="0"/>
        <v>249614.95</v>
      </c>
      <c r="Q19" s="47">
        <f t="shared" si="0"/>
        <v>10023.34</v>
      </c>
      <c r="R19" s="47">
        <f t="shared" si="0"/>
        <v>119054.19</v>
      </c>
      <c r="S19" s="47">
        <f>SUM(S16:S18)</f>
        <v>30041.260000000002</v>
      </c>
      <c r="U19" s="42"/>
    </row>
    <row r="20" spans="1:24" ht="17.100000000000001" customHeight="1" x14ac:dyDescent="0.25">
      <c r="A20" s="58" t="s">
        <v>39</v>
      </c>
      <c r="B20" s="58"/>
      <c r="C20" s="58"/>
      <c r="D20" s="58"/>
      <c r="E20" s="58"/>
      <c r="F20" s="58"/>
      <c r="G20" s="58"/>
      <c r="H20" s="58"/>
      <c r="I20" s="58"/>
      <c r="J20" s="58"/>
      <c r="K20" s="58"/>
      <c r="L20" s="58"/>
      <c r="M20" s="58"/>
      <c r="N20" s="58"/>
      <c r="O20" s="58"/>
      <c r="P20" s="58"/>
      <c r="Q20" s="58"/>
      <c r="R20" s="58"/>
      <c r="S20" s="58"/>
      <c r="U20" s="42"/>
    </row>
    <row r="21" spans="1:24" ht="17.100000000000001" customHeight="1" x14ac:dyDescent="0.2">
      <c r="A21" s="4" t="s">
        <v>1</v>
      </c>
      <c r="B21" s="11">
        <f t="shared" ref="B21:B36" si="1">SUM(C21:S21)</f>
        <v>2845456.5500000003</v>
      </c>
      <c r="C21" s="11">
        <v>0</v>
      </c>
      <c r="D21" s="11">
        <v>74764.13</v>
      </c>
      <c r="E21" s="11">
        <v>0</v>
      </c>
      <c r="F21" s="11">
        <v>5781.63</v>
      </c>
      <c r="G21" s="11">
        <v>112015.5</v>
      </c>
      <c r="H21" s="11">
        <v>211938.31</v>
      </c>
      <c r="I21" s="11">
        <v>0</v>
      </c>
      <c r="J21" s="11">
        <v>0</v>
      </c>
      <c r="K21" s="11">
        <v>144127.19</v>
      </c>
      <c r="L21" s="11">
        <v>149387.75</v>
      </c>
      <c r="M21" s="11">
        <v>1968453.94</v>
      </c>
      <c r="N21" s="11">
        <v>0</v>
      </c>
      <c r="O21" s="11">
        <v>161533.25</v>
      </c>
      <c r="P21" s="11">
        <v>0</v>
      </c>
      <c r="Q21" s="11">
        <v>17454.849999999999</v>
      </c>
      <c r="R21" s="11">
        <v>0</v>
      </c>
      <c r="S21" s="11">
        <v>0</v>
      </c>
      <c r="U21" s="42"/>
    </row>
    <row r="22" spans="1:24" ht="17.100000000000001" customHeight="1" x14ac:dyDescent="0.2">
      <c r="A22" s="4" t="s">
        <v>2</v>
      </c>
      <c r="B22" s="11">
        <f t="shared" si="1"/>
        <v>23015469.090000004</v>
      </c>
      <c r="C22" s="11">
        <v>0</v>
      </c>
      <c r="D22" s="11">
        <v>442914.00000000006</v>
      </c>
      <c r="E22" s="11">
        <v>0</v>
      </c>
      <c r="F22" s="11">
        <v>952423.56</v>
      </c>
      <c r="G22" s="11">
        <v>1841471</v>
      </c>
      <c r="H22" s="11">
        <v>193566.64</v>
      </c>
      <c r="I22" s="11">
        <v>192462.65</v>
      </c>
      <c r="J22" s="11">
        <v>274622.23999999993</v>
      </c>
      <c r="K22" s="11">
        <v>47814.29</v>
      </c>
      <c r="L22" s="11">
        <v>132994.07</v>
      </c>
      <c r="M22" s="11">
        <v>10987812.290000003</v>
      </c>
      <c r="N22" s="11">
        <v>4207016</v>
      </c>
      <c r="O22" s="11">
        <v>157029.81999999998</v>
      </c>
      <c r="P22" s="11">
        <v>2327441.6</v>
      </c>
      <c r="Q22" s="11">
        <v>24305.210000000003</v>
      </c>
      <c r="R22" s="11">
        <v>1233595.72</v>
      </c>
      <c r="S22" s="11">
        <v>0</v>
      </c>
      <c r="U22" s="42"/>
    </row>
    <row r="23" spans="1:24" ht="17.100000000000001" customHeight="1" x14ac:dyDescent="0.2">
      <c r="A23" s="4" t="s">
        <v>3</v>
      </c>
      <c r="B23" s="11">
        <f t="shared" si="1"/>
        <v>1779206.83</v>
      </c>
      <c r="C23" s="11">
        <v>0</v>
      </c>
      <c r="D23" s="11">
        <v>6497.87</v>
      </c>
      <c r="E23" s="11">
        <v>0</v>
      </c>
      <c r="F23" s="11">
        <v>1327.0200000000002</v>
      </c>
      <c r="G23" s="11">
        <v>181743.16</v>
      </c>
      <c r="H23" s="11">
        <v>23.29</v>
      </c>
      <c r="I23" s="11">
        <v>0</v>
      </c>
      <c r="J23" s="11">
        <v>1369.1999999999998</v>
      </c>
      <c r="K23" s="11">
        <v>3259.29</v>
      </c>
      <c r="L23" s="11">
        <v>11969.58</v>
      </c>
      <c r="M23" s="11">
        <v>16689.82</v>
      </c>
      <c r="N23" s="11">
        <v>1472201.67</v>
      </c>
      <c r="O23" s="11">
        <v>31080.510000000002</v>
      </c>
      <c r="P23" s="11">
        <v>45406.07</v>
      </c>
      <c r="Q23" s="11">
        <v>3156.86</v>
      </c>
      <c r="R23" s="11">
        <v>4482.49</v>
      </c>
      <c r="S23" s="11">
        <v>0</v>
      </c>
      <c r="U23" s="42"/>
    </row>
    <row r="24" spans="1:24" ht="17.100000000000001" customHeight="1" x14ac:dyDescent="0.2">
      <c r="A24" s="4" t="s">
        <v>4</v>
      </c>
      <c r="B24" s="11">
        <f t="shared" si="1"/>
        <v>1317298.43</v>
      </c>
      <c r="C24" s="11">
        <v>0</v>
      </c>
      <c r="D24" s="11">
        <v>106713.21</v>
      </c>
      <c r="E24" s="11">
        <v>0</v>
      </c>
      <c r="F24" s="11">
        <v>2815.57</v>
      </c>
      <c r="G24" s="11">
        <v>0</v>
      </c>
      <c r="H24" s="11">
        <v>155698.95000000001</v>
      </c>
      <c r="I24" s="11">
        <v>0</v>
      </c>
      <c r="J24" s="11">
        <v>7406.9</v>
      </c>
      <c r="K24" s="11">
        <v>38759.9</v>
      </c>
      <c r="L24" s="11">
        <v>95928.28</v>
      </c>
      <c r="M24" s="11">
        <v>700482.23</v>
      </c>
      <c r="N24" s="11">
        <v>1239.3</v>
      </c>
      <c r="O24" s="11">
        <v>133510.24</v>
      </c>
      <c r="P24" s="11">
        <v>0</v>
      </c>
      <c r="Q24" s="11">
        <v>61863.92</v>
      </c>
      <c r="R24" s="11">
        <v>12879.93</v>
      </c>
      <c r="S24" s="11">
        <v>0</v>
      </c>
      <c r="T24" s="12"/>
      <c r="U24" s="42"/>
    </row>
    <row r="25" spans="1:24" ht="17.100000000000001" customHeight="1" x14ac:dyDescent="0.2">
      <c r="A25" s="4" t="s">
        <v>5</v>
      </c>
      <c r="B25" s="11">
        <f t="shared" si="1"/>
        <v>1664034.23</v>
      </c>
      <c r="C25" s="11">
        <v>0</v>
      </c>
      <c r="D25" s="11">
        <v>139737.62</v>
      </c>
      <c r="E25" s="11">
        <v>0</v>
      </c>
      <c r="F25" s="11">
        <v>3686.89</v>
      </c>
      <c r="G25" s="11">
        <v>0</v>
      </c>
      <c r="H25" s="11">
        <v>203882.92</v>
      </c>
      <c r="I25" s="11">
        <v>0</v>
      </c>
      <c r="J25" s="11">
        <v>9699.11</v>
      </c>
      <c r="K25" s="11">
        <v>50754.89</v>
      </c>
      <c r="L25" s="11">
        <v>125615.09</v>
      </c>
      <c r="M25" s="11">
        <v>917259.63</v>
      </c>
      <c r="N25" s="11">
        <v>1622.82</v>
      </c>
      <c r="O25" s="11">
        <v>174827.49</v>
      </c>
      <c r="P25" s="11">
        <v>0</v>
      </c>
      <c r="Q25" s="11">
        <v>20081.91</v>
      </c>
      <c r="R25" s="11">
        <v>16865.86</v>
      </c>
      <c r="S25" s="11">
        <v>0</v>
      </c>
      <c r="U25" s="42"/>
    </row>
    <row r="26" spans="1:24" ht="17.100000000000001" customHeight="1" x14ac:dyDescent="0.2">
      <c r="A26" s="4" t="s">
        <v>62</v>
      </c>
      <c r="B26" s="11">
        <f>SUM(C26:S26)</f>
        <v>22898960.57</v>
      </c>
      <c r="C26" s="11">
        <v>0</v>
      </c>
      <c r="D26" s="11">
        <v>327097</v>
      </c>
      <c r="E26" s="11">
        <v>4534370</v>
      </c>
      <c r="F26" s="11">
        <v>571036.01</v>
      </c>
      <c r="G26" s="11">
        <v>3215216</v>
      </c>
      <c r="H26" s="11">
        <v>0</v>
      </c>
      <c r="I26" s="11">
        <v>0</v>
      </c>
      <c r="J26" s="11">
        <v>0</v>
      </c>
      <c r="K26" s="11">
        <v>0</v>
      </c>
      <c r="L26" s="11">
        <v>0</v>
      </c>
      <c r="M26" s="11">
        <v>9297256.1600000001</v>
      </c>
      <c r="N26" s="11">
        <v>3827968.4</v>
      </c>
      <c r="O26" s="11">
        <v>0</v>
      </c>
      <c r="P26" s="11">
        <v>0</v>
      </c>
      <c r="Q26" s="11">
        <v>0</v>
      </c>
      <c r="R26" s="11">
        <v>882330</v>
      </c>
      <c r="S26" s="11">
        <v>243687</v>
      </c>
      <c r="U26" s="42"/>
    </row>
    <row r="27" spans="1:24" ht="17.100000000000001" customHeight="1" x14ac:dyDescent="0.2">
      <c r="A27" s="4" t="s">
        <v>63</v>
      </c>
      <c r="B27" s="11">
        <f>SUM(C27:S27)</f>
        <v>621142.91</v>
      </c>
      <c r="C27" s="11">
        <v>0</v>
      </c>
      <c r="D27" s="11">
        <v>11127.48</v>
      </c>
      <c r="E27" s="11">
        <v>0</v>
      </c>
      <c r="F27" s="11">
        <v>392950.11</v>
      </c>
      <c r="G27" s="11">
        <v>0</v>
      </c>
      <c r="H27" s="11">
        <v>0</v>
      </c>
      <c r="I27" s="11">
        <v>35227.160000000003</v>
      </c>
      <c r="J27" s="11">
        <v>65939.360000000015</v>
      </c>
      <c r="K27" s="11">
        <v>0</v>
      </c>
      <c r="L27" s="11">
        <v>0</v>
      </c>
      <c r="M27" s="11">
        <v>85363.67</v>
      </c>
      <c r="N27" s="11">
        <v>1344.87</v>
      </c>
      <c r="O27" s="11">
        <v>0</v>
      </c>
      <c r="P27" s="11">
        <v>0</v>
      </c>
      <c r="Q27" s="11">
        <v>0</v>
      </c>
      <c r="R27" s="11">
        <v>29190.26</v>
      </c>
      <c r="S27" s="11">
        <v>0</v>
      </c>
      <c r="U27" s="42"/>
    </row>
    <row r="28" spans="1:24" ht="17.100000000000001" customHeight="1" x14ac:dyDescent="0.2">
      <c r="A28" s="4" t="s">
        <v>6</v>
      </c>
      <c r="B28" s="11">
        <f t="shared" si="1"/>
        <v>193054.8</v>
      </c>
      <c r="C28" s="11">
        <v>0</v>
      </c>
      <c r="D28" s="11">
        <v>12346.72</v>
      </c>
      <c r="E28" s="11">
        <v>0</v>
      </c>
      <c r="F28" s="11">
        <v>1915.81</v>
      </c>
      <c r="G28" s="11">
        <v>0</v>
      </c>
      <c r="H28" s="11">
        <v>16612.810000000001</v>
      </c>
      <c r="I28" s="11">
        <v>0</v>
      </c>
      <c r="J28" s="11">
        <v>3078.92</v>
      </c>
      <c r="K28" s="11">
        <v>4349.41</v>
      </c>
      <c r="L28" s="11">
        <v>22582.84</v>
      </c>
      <c r="M28" s="11">
        <v>104262.23</v>
      </c>
      <c r="N28" s="11">
        <v>0</v>
      </c>
      <c r="O28" s="11">
        <v>23567.72</v>
      </c>
      <c r="P28" s="11">
        <v>0</v>
      </c>
      <c r="Q28" s="11">
        <v>4338.34</v>
      </c>
      <c r="R28" s="11">
        <v>0</v>
      </c>
      <c r="S28" s="11">
        <v>0</v>
      </c>
      <c r="U28" s="42"/>
    </row>
    <row r="29" spans="1:24" ht="17.100000000000001" customHeight="1" x14ac:dyDescent="0.2">
      <c r="A29" s="4" t="s">
        <v>7</v>
      </c>
      <c r="B29" s="11">
        <f t="shared" si="1"/>
        <v>213376.36000000002</v>
      </c>
      <c r="C29" s="11">
        <v>0</v>
      </c>
      <c r="D29" s="11">
        <v>13646.37</v>
      </c>
      <c r="E29" s="11">
        <v>0</v>
      </c>
      <c r="F29" s="11">
        <v>2117.48</v>
      </c>
      <c r="G29" s="11">
        <v>0</v>
      </c>
      <c r="H29" s="11">
        <v>18361.53</v>
      </c>
      <c r="I29" s="11">
        <v>0</v>
      </c>
      <c r="J29" s="11">
        <v>3403.01</v>
      </c>
      <c r="K29" s="11">
        <v>4807.24</v>
      </c>
      <c r="L29" s="11">
        <v>24959.98</v>
      </c>
      <c r="M29" s="11">
        <v>115237.2</v>
      </c>
      <c r="N29" s="11">
        <v>0</v>
      </c>
      <c r="O29" s="11">
        <v>26048.54</v>
      </c>
      <c r="P29" s="11">
        <v>0</v>
      </c>
      <c r="Q29" s="11">
        <v>4795.01</v>
      </c>
      <c r="R29" s="11">
        <v>0</v>
      </c>
      <c r="S29" s="11">
        <v>0</v>
      </c>
      <c r="U29" s="42"/>
    </row>
    <row r="30" spans="1:24" ht="17.100000000000001" customHeight="1" x14ac:dyDescent="0.2">
      <c r="A30" s="4" t="s">
        <v>66</v>
      </c>
      <c r="B30" s="11">
        <f>SUM(C30:S30)</f>
        <v>3001337.27</v>
      </c>
      <c r="C30" s="11">
        <v>0</v>
      </c>
      <c r="D30" s="11">
        <v>34799</v>
      </c>
      <c r="E30" s="11">
        <v>0</v>
      </c>
      <c r="F30" s="11">
        <v>0</v>
      </c>
      <c r="G30" s="11">
        <v>348674</v>
      </c>
      <c r="H30" s="11">
        <v>0</v>
      </c>
      <c r="I30" s="11">
        <v>0</v>
      </c>
      <c r="J30" s="11">
        <v>0</v>
      </c>
      <c r="K30" s="11">
        <v>131749</v>
      </c>
      <c r="L30" s="11">
        <v>0</v>
      </c>
      <c r="M30" s="11">
        <v>1252525.8400000001</v>
      </c>
      <c r="N30" s="11">
        <v>622695.43000000005</v>
      </c>
      <c r="O30" s="11">
        <v>0</v>
      </c>
      <c r="P30" s="11">
        <v>579727</v>
      </c>
      <c r="Q30" s="11">
        <v>0</v>
      </c>
      <c r="R30" s="11">
        <v>31167</v>
      </c>
      <c r="S30" s="11">
        <v>0</v>
      </c>
      <c r="U30" s="42"/>
    </row>
    <row r="31" spans="1:24" ht="17.100000000000001" customHeight="1" x14ac:dyDescent="0.2">
      <c r="A31" s="4" t="s">
        <v>64</v>
      </c>
      <c r="B31" s="11">
        <f>SUM(C31:S31)</f>
        <v>199986.41</v>
      </c>
      <c r="C31" s="11">
        <v>0</v>
      </c>
      <c r="D31" s="11">
        <v>1173.03</v>
      </c>
      <c r="E31" s="11">
        <v>0</v>
      </c>
      <c r="F31" s="11">
        <v>141466.5</v>
      </c>
      <c r="G31" s="11">
        <v>0</v>
      </c>
      <c r="H31" s="11">
        <v>0</v>
      </c>
      <c r="I31" s="11">
        <v>6779.77</v>
      </c>
      <c r="J31" s="11">
        <v>24986.13</v>
      </c>
      <c r="K31" s="11">
        <v>0</v>
      </c>
      <c r="L31" s="11">
        <v>0</v>
      </c>
      <c r="M31" s="11">
        <v>13454.039999999999</v>
      </c>
      <c r="N31" s="11">
        <v>0</v>
      </c>
      <c r="O31" s="11">
        <v>0</v>
      </c>
      <c r="P31" s="11">
        <v>0</v>
      </c>
      <c r="Q31" s="11">
        <v>0</v>
      </c>
      <c r="R31" s="11">
        <v>0</v>
      </c>
      <c r="S31" s="11">
        <v>12126.939999999999</v>
      </c>
      <c r="U31" s="42"/>
    </row>
    <row r="32" spans="1:24" ht="17.100000000000001" customHeight="1" x14ac:dyDescent="0.2">
      <c r="A32" s="4" t="s">
        <v>8</v>
      </c>
      <c r="B32" s="11">
        <f t="shared" si="1"/>
        <v>22891.740000000005</v>
      </c>
      <c r="C32" s="11">
        <v>0</v>
      </c>
      <c r="D32" s="11">
        <v>1621.63</v>
      </c>
      <c r="E32" s="11">
        <v>0</v>
      </c>
      <c r="F32" s="11">
        <v>119.84</v>
      </c>
      <c r="G32" s="11">
        <v>0</v>
      </c>
      <c r="H32" s="11">
        <v>2962.58</v>
      </c>
      <c r="I32" s="11">
        <v>0</v>
      </c>
      <c r="J32" s="11">
        <v>266.04000000000002</v>
      </c>
      <c r="K32" s="11">
        <v>775.74</v>
      </c>
      <c r="L32" s="11">
        <v>2722.59</v>
      </c>
      <c r="M32" s="11">
        <v>11135.95</v>
      </c>
      <c r="N32" s="11">
        <v>0</v>
      </c>
      <c r="O32" s="11">
        <v>2003.06</v>
      </c>
      <c r="P32" s="11">
        <v>0</v>
      </c>
      <c r="Q32" s="11">
        <v>508.61</v>
      </c>
      <c r="R32" s="11">
        <v>775.7</v>
      </c>
      <c r="S32" s="11">
        <v>0</v>
      </c>
      <c r="U32" s="42"/>
    </row>
    <row r="33" spans="1:24" ht="17.100000000000001" customHeight="1" x14ac:dyDescent="0.2">
      <c r="A33" s="4" t="s">
        <v>9</v>
      </c>
      <c r="B33" s="11">
        <f>SUM(C33:S33)</f>
        <v>97591.14999999998</v>
      </c>
      <c r="C33" s="11">
        <v>0</v>
      </c>
      <c r="D33" s="11">
        <v>6913.27</v>
      </c>
      <c r="E33" s="11">
        <v>0</v>
      </c>
      <c r="F33" s="11">
        <v>510.92</v>
      </c>
      <c r="G33" s="11">
        <v>0</v>
      </c>
      <c r="H33" s="11">
        <v>12629.97</v>
      </c>
      <c r="I33" s="11">
        <v>0</v>
      </c>
      <c r="J33" s="11">
        <v>1134.1500000000001</v>
      </c>
      <c r="K33" s="11">
        <v>3307.1</v>
      </c>
      <c r="L33" s="11">
        <v>11606.82</v>
      </c>
      <c r="M33" s="11">
        <v>47474.32</v>
      </c>
      <c r="N33" s="11">
        <v>0</v>
      </c>
      <c r="O33" s="11">
        <v>8539.3700000000008</v>
      </c>
      <c r="P33" s="11">
        <v>0</v>
      </c>
      <c r="Q33" s="11">
        <v>2168.29</v>
      </c>
      <c r="R33" s="11">
        <v>3306.94</v>
      </c>
      <c r="S33" s="11">
        <v>0</v>
      </c>
      <c r="U33" s="42"/>
    </row>
    <row r="34" spans="1:24" ht="17.100000000000001" customHeight="1" x14ac:dyDescent="0.2">
      <c r="A34" s="4" t="s">
        <v>67</v>
      </c>
      <c r="B34" s="11">
        <f>SUM(C34:S34)</f>
        <v>1203653.03</v>
      </c>
      <c r="C34" s="11">
        <v>0</v>
      </c>
      <c r="D34" s="11">
        <v>18237</v>
      </c>
      <c r="E34" s="11">
        <v>0</v>
      </c>
      <c r="F34" s="11">
        <v>0</v>
      </c>
      <c r="G34" s="11">
        <v>147017</v>
      </c>
      <c r="H34" s="11">
        <v>0</v>
      </c>
      <c r="I34" s="11">
        <v>0</v>
      </c>
      <c r="J34" s="11">
        <v>0</v>
      </c>
      <c r="K34" s="11">
        <v>144609</v>
      </c>
      <c r="L34" s="11">
        <v>0</v>
      </c>
      <c r="M34" s="11">
        <v>348523.4</v>
      </c>
      <c r="N34" s="11">
        <v>390899.63</v>
      </c>
      <c r="O34" s="11">
        <v>0</v>
      </c>
      <c r="P34" s="11">
        <v>145581</v>
      </c>
      <c r="Q34" s="11">
        <v>0</v>
      </c>
      <c r="R34" s="11">
        <v>0</v>
      </c>
      <c r="S34" s="11">
        <v>8786</v>
      </c>
      <c r="U34" s="42"/>
    </row>
    <row r="35" spans="1:24" ht="17.100000000000001" customHeight="1" x14ac:dyDescent="0.2">
      <c r="A35" s="4" t="s">
        <v>65</v>
      </c>
      <c r="B35" s="11">
        <f>SUM(C35:S35)</f>
        <v>47246.55</v>
      </c>
      <c r="C35" s="11">
        <v>0</v>
      </c>
      <c r="D35" s="11">
        <v>528.4</v>
      </c>
      <c r="E35" s="11">
        <v>0</v>
      </c>
      <c r="F35" s="11">
        <v>22229.38</v>
      </c>
      <c r="G35" s="11">
        <v>0</v>
      </c>
      <c r="H35" s="11">
        <v>0</v>
      </c>
      <c r="I35" s="11">
        <v>1040.3200000000002</v>
      </c>
      <c r="J35" s="11">
        <v>5297.1699999999992</v>
      </c>
      <c r="K35" s="11">
        <v>0</v>
      </c>
      <c r="L35" s="11">
        <v>0</v>
      </c>
      <c r="M35" s="11">
        <v>4368.76</v>
      </c>
      <c r="N35" s="11">
        <v>0</v>
      </c>
      <c r="O35" s="11">
        <v>0</v>
      </c>
      <c r="P35" s="11">
        <v>0</v>
      </c>
      <c r="Q35" s="11">
        <v>0</v>
      </c>
      <c r="R35" s="11">
        <v>13782.52</v>
      </c>
      <c r="S35" s="11">
        <v>0</v>
      </c>
      <c r="U35" s="42"/>
    </row>
    <row r="36" spans="1:24" ht="17.100000000000001" customHeight="1" x14ac:dyDescent="0.2">
      <c r="A36" s="4" t="s">
        <v>31</v>
      </c>
      <c r="B36" s="11">
        <f t="shared" si="1"/>
        <v>0</v>
      </c>
      <c r="C36" s="11">
        <v>0</v>
      </c>
      <c r="D36" s="11">
        <v>0</v>
      </c>
      <c r="E36" s="11">
        <v>0</v>
      </c>
      <c r="F36" s="11">
        <v>0</v>
      </c>
      <c r="G36" s="11">
        <v>0</v>
      </c>
      <c r="H36" s="11">
        <v>0</v>
      </c>
      <c r="I36" s="11">
        <v>0</v>
      </c>
      <c r="J36" s="11">
        <v>0</v>
      </c>
      <c r="K36" s="11">
        <v>0</v>
      </c>
      <c r="L36" s="11">
        <v>0</v>
      </c>
      <c r="M36" s="11">
        <v>0</v>
      </c>
      <c r="N36" s="11">
        <v>0</v>
      </c>
      <c r="O36" s="11">
        <v>0</v>
      </c>
      <c r="P36" s="11">
        <v>0</v>
      </c>
      <c r="Q36" s="11">
        <v>0</v>
      </c>
      <c r="R36" s="11">
        <v>0</v>
      </c>
      <c r="S36" s="11">
        <v>0</v>
      </c>
      <c r="U36" s="42"/>
    </row>
    <row r="37" spans="1:24" ht="17.100000000000001" customHeight="1" x14ac:dyDescent="0.2">
      <c r="A37" s="4" t="s">
        <v>42</v>
      </c>
      <c r="B37" s="47">
        <f>SUM(C37:S37)</f>
        <v>59120705.920000009</v>
      </c>
      <c r="C37" s="47">
        <f>SUM(C21:C36)</f>
        <v>0</v>
      </c>
      <c r="D37" s="47">
        <f>SUM(D21:D36)</f>
        <v>1198116.73</v>
      </c>
      <c r="E37" s="47">
        <f t="shared" ref="E37:S37" si="2">SUM(E21:E36)</f>
        <v>4534370</v>
      </c>
      <c r="F37" s="47">
        <f>SUM(F21:F36)</f>
        <v>2098380.7200000002</v>
      </c>
      <c r="G37" s="47">
        <f t="shared" si="2"/>
        <v>5846136.6600000001</v>
      </c>
      <c r="H37" s="47">
        <f t="shared" si="2"/>
        <v>815677</v>
      </c>
      <c r="I37" s="47">
        <f t="shared" si="2"/>
        <v>235509.9</v>
      </c>
      <c r="J37" s="47">
        <f t="shared" si="2"/>
        <v>397202.22999999992</v>
      </c>
      <c r="K37" s="47">
        <f t="shared" si="2"/>
        <v>574313.04999999993</v>
      </c>
      <c r="L37" s="47">
        <f t="shared" si="2"/>
        <v>577766.99999999988</v>
      </c>
      <c r="M37" s="47">
        <f t="shared" si="2"/>
        <v>25870299.480000004</v>
      </c>
      <c r="N37" s="47">
        <f t="shared" si="2"/>
        <v>10524988.119999999</v>
      </c>
      <c r="O37" s="47">
        <f t="shared" si="2"/>
        <v>718140</v>
      </c>
      <c r="P37" s="47">
        <f t="shared" si="2"/>
        <v>3098155.67</v>
      </c>
      <c r="Q37" s="47">
        <f t="shared" si="2"/>
        <v>138673</v>
      </c>
      <c r="R37" s="47">
        <f t="shared" si="2"/>
        <v>2228376.42</v>
      </c>
      <c r="S37" s="47">
        <f t="shared" si="2"/>
        <v>264599.94</v>
      </c>
      <c r="U37" s="42"/>
    </row>
    <row r="38" spans="1:24" ht="17.100000000000001" customHeight="1" x14ac:dyDescent="0.25">
      <c r="A38" s="22" t="s">
        <v>41</v>
      </c>
      <c r="B38" s="48">
        <f>SUM(C38:S38)</f>
        <v>61963705.06000001</v>
      </c>
      <c r="C38" s="48">
        <f>C19+C37</f>
        <v>29219.32</v>
      </c>
      <c r="D38" s="48">
        <f>D19+D37</f>
        <v>1333478.2</v>
      </c>
      <c r="E38" s="48">
        <f t="shared" ref="E38:S38" si="3">E19+E37</f>
        <v>4654647.8499999996</v>
      </c>
      <c r="F38" s="48">
        <f t="shared" si="3"/>
        <v>2202710.79</v>
      </c>
      <c r="G38" s="48">
        <f t="shared" si="3"/>
        <v>5996684.1000000006</v>
      </c>
      <c r="H38" s="48">
        <f t="shared" si="3"/>
        <v>868795.49</v>
      </c>
      <c r="I38" s="48">
        <f t="shared" si="3"/>
        <v>275886.21999999997</v>
      </c>
      <c r="J38" s="48">
        <f t="shared" si="3"/>
        <v>422089.02999999991</v>
      </c>
      <c r="K38" s="48">
        <f t="shared" si="3"/>
        <v>694615.99999999988</v>
      </c>
      <c r="L38" s="48">
        <f t="shared" si="3"/>
        <v>646887.55999999982</v>
      </c>
      <c r="M38" s="48">
        <f t="shared" si="3"/>
        <v>27021085.810000002</v>
      </c>
      <c r="N38" s="48">
        <f t="shared" si="3"/>
        <v>10892995.819999998</v>
      </c>
      <c r="O38" s="48">
        <f t="shared" si="3"/>
        <v>786070.1</v>
      </c>
      <c r="P38" s="48">
        <f t="shared" si="3"/>
        <v>3347770.62</v>
      </c>
      <c r="Q38" s="48">
        <f t="shared" si="3"/>
        <v>148696.34</v>
      </c>
      <c r="R38" s="48">
        <f t="shared" si="3"/>
        <v>2347430.61</v>
      </c>
      <c r="S38" s="48">
        <f t="shared" si="3"/>
        <v>294641.2</v>
      </c>
      <c r="U38" s="42"/>
    </row>
    <row r="39" spans="1:24" ht="17.100000000000001" customHeight="1" thickBot="1" x14ac:dyDescent="0.3">
      <c r="A39" s="23" t="s">
        <v>36</v>
      </c>
      <c r="B39" s="49">
        <f>SUM(C39:S39)</f>
        <v>169045158.92000002</v>
      </c>
      <c r="C39" s="49">
        <f t="shared" ref="C39:S39" si="4">C12-C19-C37</f>
        <v>1931299.38</v>
      </c>
      <c r="D39" s="49">
        <f>D12-D19-D37</f>
        <v>6593168.5599999987</v>
      </c>
      <c r="E39" s="49">
        <f t="shared" si="4"/>
        <v>5817017.389999995</v>
      </c>
      <c r="F39" s="49">
        <f t="shared" si="4"/>
        <v>6357568.9700000025</v>
      </c>
      <c r="G39" s="49">
        <f t="shared" si="4"/>
        <v>7292280.8199999984</v>
      </c>
      <c r="H39" s="49">
        <f t="shared" si="4"/>
        <v>3075765.9699999993</v>
      </c>
      <c r="I39" s="49">
        <f t="shared" si="4"/>
        <v>1906782.2200000007</v>
      </c>
      <c r="J39" s="49">
        <f t="shared" si="4"/>
        <v>1387492.9900000005</v>
      </c>
      <c r="K39" s="49">
        <f t="shared" si="4"/>
        <v>7077048.6400000025</v>
      </c>
      <c r="L39" s="49">
        <f t="shared" si="4"/>
        <v>5212397.0600000015</v>
      </c>
      <c r="M39" s="49">
        <f t="shared" si="4"/>
        <v>68706196.850000009</v>
      </c>
      <c r="N39" s="49">
        <f t="shared" si="4"/>
        <v>20820779.829999998</v>
      </c>
      <c r="O39" s="49">
        <f t="shared" si="4"/>
        <v>4504231.3199999994</v>
      </c>
      <c r="P39" s="49">
        <f t="shared" si="4"/>
        <v>18544194.950000003</v>
      </c>
      <c r="Q39" s="49">
        <f t="shared" si="4"/>
        <v>312131.2699999999</v>
      </c>
      <c r="R39" s="49">
        <f t="shared" si="4"/>
        <v>7749623.7100000028</v>
      </c>
      <c r="S39" s="49">
        <f t="shared" si="4"/>
        <v>1757178.9899999995</v>
      </c>
      <c r="T39" s="13"/>
      <c r="U39" s="42"/>
    </row>
    <row r="40" spans="1:24" ht="60.75" thickTop="1" x14ac:dyDescent="0.25">
      <c r="A40" s="31" t="s">
        <v>40</v>
      </c>
      <c r="B40" s="39"/>
      <c r="C40" s="39"/>
      <c r="D40" s="39"/>
      <c r="E40" s="39"/>
      <c r="F40" s="39"/>
      <c r="G40" s="39"/>
      <c r="H40" s="39"/>
      <c r="I40" s="39"/>
      <c r="J40" s="39"/>
      <c r="K40" s="39"/>
      <c r="L40" s="39"/>
      <c r="M40" s="39"/>
      <c r="N40" s="39"/>
      <c r="O40" s="39"/>
      <c r="P40" s="39"/>
      <c r="Q40" s="39"/>
      <c r="R40" s="39"/>
      <c r="S40" s="39"/>
      <c r="U40" s="42"/>
    </row>
    <row r="41" spans="1:24" ht="17.25" customHeight="1" x14ac:dyDescent="0.2">
      <c r="A41" s="19" t="s">
        <v>75</v>
      </c>
      <c r="B41" s="50">
        <f t="shared" ref="B41:B47" si="5">SUM(C41:S41)</f>
        <v>147527017</v>
      </c>
      <c r="C41" s="50">
        <v>827333</v>
      </c>
      <c r="D41" s="50">
        <v>3851376</v>
      </c>
      <c r="E41" s="50">
        <v>13637018</v>
      </c>
      <c r="F41" s="50">
        <v>5667690</v>
      </c>
      <c r="G41" s="50">
        <v>9545473</v>
      </c>
      <c r="H41" s="50">
        <v>3127816</v>
      </c>
      <c r="I41" s="50">
        <v>753881</v>
      </c>
      <c r="J41" s="50">
        <v>1358133</v>
      </c>
      <c r="K41" s="50">
        <v>8592936</v>
      </c>
      <c r="L41" s="50">
        <v>3921402</v>
      </c>
      <c r="M41" s="50">
        <v>51185124</v>
      </c>
      <c r="N41" s="50">
        <v>20592357</v>
      </c>
      <c r="O41" s="50">
        <v>4712500</v>
      </c>
      <c r="P41" s="50">
        <v>10170591</v>
      </c>
      <c r="Q41" s="50">
        <v>652735</v>
      </c>
      <c r="R41" s="50">
        <v>7231350</v>
      </c>
      <c r="S41" s="50">
        <v>1699302</v>
      </c>
      <c r="U41" s="42"/>
      <c r="X41" s="34"/>
    </row>
    <row r="42" spans="1:24" ht="17.25" customHeight="1" x14ac:dyDescent="0.2">
      <c r="A42" s="19" t="s">
        <v>35</v>
      </c>
      <c r="B42" s="50">
        <f>SUM(C42:S42)</f>
        <v>4721598</v>
      </c>
      <c r="C42" s="50">
        <v>125000</v>
      </c>
      <c r="D42" s="50">
        <v>139371</v>
      </c>
      <c r="E42" s="50">
        <v>240000</v>
      </c>
      <c r="F42" s="50">
        <v>157221</v>
      </c>
      <c r="G42" s="50">
        <v>286364</v>
      </c>
      <c r="H42" s="50">
        <v>125000</v>
      </c>
      <c r="I42" s="50">
        <v>127250</v>
      </c>
      <c r="J42" s="50">
        <v>125000</v>
      </c>
      <c r="K42" s="50">
        <v>257788</v>
      </c>
      <c r="L42" s="50">
        <v>250000</v>
      </c>
      <c r="M42" s="50">
        <v>1535554</v>
      </c>
      <c r="N42" s="50">
        <v>502418</v>
      </c>
      <c r="O42" s="50">
        <v>125000</v>
      </c>
      <c r="P42" s="50">
        <v>280982</v>
      </c>
      <c r="Q42" s="50">
        <v>125000</v>
      </c>
      <c r="R42" s="50">
        <v>223650</v>
      </c>
      <c r="S42" s="50">
        <v>96000</v>
      </c>
      <c r="U42" s="42"/>
      <c r="X42" s="34"/>
    </row>
    <row r="43" spans="1:24" ht="17.25" customHeight="1" x14ac:dyDescent="0.2">
      <c r="A43" s="4" t="s">
        <v>72</v>
      </c>
      <c r="B43" s="11">
        <f>SUM(C43:S43)</f>
        <v>0</v>
      </c>
      <c r="C43" s="11">
        <v>0</v>
      </c>
      <c r="D43" s="11">
        <v>0</v>
      </c>
      <c r="E43" s="11">
        <v>0</v>
      </c>
      <c r="F43" s="11">
        <v>0</v>
      </c>
      <c r="G43" s="11">
        <v>0</v>
      </c>
      <c r="H43" s="11">
        <v>0</v>
      </c>
      <c r="I43" s="11">
        <v>0</v>
      </c>
      <c r="J43" s="11">
        <v>0</v>
      </c>
      <c r="K43" s="11">
        <v>0</v>
      </c>
      <c r="L43" s="11">
        <v>0</v>
      </c>
      <c r="M43" s="11">
        <v>0</v>
      </c>
      <c r="N43" s="11">
        <v>0</v>
      </c>
      <c r="O43" s="11">
        <v>0</v>
      </c>
      <c r="P43" s="11">
        <v>0</v>
      </c>
      <c r="Q43" s="11">
        <v>0</v>
      </c>
      <c r="R43" s="11">
        <v>0</v>
      </c>
      <c r="S43" s="11">
        <v>0</v>
      </c>
      <c r="U43" s="42"/>
      <c r="X43" s="34"/>
    </row>
    <row r="44" spans="1:24" ht="15.75" customHeight="1" x14ac:dyDescent="0.2">
      <c r="A44" s="19" t="s">
        <v>73</v>
      </c>
      <c r="B44" s="11">
        <f t="shared" si="5"/>
        <v>-3413150</v>
      </c>
      <c r="C44" s="11">
        <v>-312715</v>
      </c>
      <c r="D44" s="11">
        <v>-122930</v>
      </c>
      <c r="E44" s="11">
        <v>0</v>
      </c>
      <c r="F44" s="11">
        <v>-47165</v>
      </c>
      <c r="G44" s="11">
        <v>0</v>
      </c>
      <c r="H44" s="11">
        <v>0</v>
      </c>
      <c r="I44" s="11">
        <v>-133086</v>
      </c>
      <c r="J44" s="11">
        <v>0</v>
      </c>
      <c r="K44" s="11">
        <v>0</v>
      </c>
      <c r="L44" s="11">
        <v>0</v>
      </c>
      <c r="M44" s="11">
        <v>-2012679</v>
      </c>
      <c r="N44" s="11">
        <v>0</v>
      </c>
      <c r="O44" s="11">
        <v>0</v>
      </c>
      <c r="P44" s="11">
        <v>-784575</v>
      </c>
      <c r="Q44" s="11">
        <v>0</v>
      </c>
      <c r="R44" s="11">
        <v>0</v>
      </c>
      <c r="S44" s="11">
        <v>0</v>
      </c>
      <c r="U44" s="42"/>
      <c r="X44" s="34"/>
    </row>
    <row r="45" spans="1:24" ht="33" customHeight="1" x14ac:dyDescent="0.2">
      <c r="A45" s="19" t="s">
        <v>74</v>
      </c>
      <c r="B45" s="11">
        <f t="shared" si="5"/>
        <v>148835465</v>
      </c>
      <c r="C45" s="11">
        <f>SUM(C41:C44)</f>
        <v>639618</v>
      </c>
      <c r="D45" s="11">
        <f>SUM(D41:D44)</f>
        <v>3867817</v>
      </c>
      <c r="E45" s="11">
        <f>SUM(E41:E44)</f>
        <v>13877018</v>
      </c>
      <c r="F45" s="11">
        <f t="shared" ref="F45:S45" si="6">SUM(F41:F44)</f>
        <v>5777746</v>
      </c>
      <c r="G45" s="11">
        <f t="shared" si="6"/>
        <v>9831837</v>
      </c>
      <c r="H45" s="11">
        <f t="shared" si="6"/>
        <v>3252816</v>
      </c>
      <c r="I45" s="11">
        <f>SUM(I41:I44)</f>
        <v>748045</v>
      </c>
      <c r="J45" s="11">
        <f t="shared" si="6"/>
        <v>1483133</v>
      </c>
      <c r="K45" s="11">
        <f t="shared" si="6"/>
        <v>8850724</v>
      </c>
      <c r="L45" s="11">
        <f t="shared" si="6"/>
        <v>4171402</v>
      </c>
      <c r="M45" s="11">
        <f t="shared" si="6"/>
        <v>50707999</v>
      </c>
      <c r="N45" s="11">
        <f t="shared" si="6"/>
        <v>21094775</v>
      </c>
      <c r="O45" s="11">
        <f t="shared" si="6"/>
        <v>4837500</v>
      </c>
      <c r="P45" s="11">
        <f t="shared" si="6"/>
        <v>9666998</v>
      </c>
      <c r="Q45" s="11">
        <f t="shared" si="6"/>
        <v>777735</v>
      </c>
      <c r="R45" s="11">
        <f t="shared" si="6"/>
        <v>7455000</v>
      </c>
      <c r="S45" s="11">
        <f t="shared" si="6"/>
        <v>1795302</v>
      </c>
      <c r="U45" s="42"/>
      <c r="X45" s="34"/>
    </row>
    <row r="46" spans="1:24" ht="45" customHeight="1" x14ac:dyDescent="0.25">
      <c r="A46" s="26" t="s">
        <v>76</v>
      </c>
      <c r="B46" s="47">
        <f>SUM(C46:S46)</f>
        <v>136519077.28</v>
      </c>
      <c r="C46" s="48">
        <v>639618</v>
      </c>
      <c r="D46" s="48">
        <v>3867817</v>
      </c>
      <c r="E46" s="48">
        <f>6369527+1555161.22</f>
        <v>7924688.2199999997</v>
      </c>
      <c r="F46" s="48">
        <v>5777746</v>
      </c>
      <c r="G46" s="48">
        <v>7292280.8199999984</v>
      </c>
      <c r="H46" s="48">
        <v>3075765.9699999993</v>
      </c>
      <c r="I46" s="48">
        <f>748045-667145.77</f>
        <v>80899.229999999981</v>
      </c>
      <c r="J46" s="48">
        <v>1387492.99</v>
      </c>
      <c r="K46" s="48">
        <v>7077048.6400000025</v>
      </c>
      <c r="L46" s="48">
        <v>4171402</v>
      </c>
      <c r="M46" s="48">
        <v>50707999</v>
      </c>
      <c r="N46" s="48">
        <v>20820779.829999998</v>
      </c>
      <c r="O46" s="48">
        <v>4504231.3199999994</v>
      </c>
      <c r="P46" s="48">
        <v>9666998</v>
      </c>
      <c r="Q46" s="48">
        <v>312131.2699999999</v>
      </c>
      <c r="R46" s="48">
        <v>7455000</v>
      </c>
      <c r="S46" s="48">
        <v>1757178.9899999995</v>
      </c>
      <c r="U46" s="42"/>
      <c r="X46" s="34"/>
    </row>
    <row r="47" spans="1:24" ht="18.75" customHeight="1" thickBot="1" x14ac:dyDescent="0.3">
      <c r="A47" s="2" t="s">
        <v>44</v>
      </c>
      <c r="B47" s="51">
        <f t="shared" si="5"/>
        <v>198482782.34000003</v>
      </c>
      <c r="C47" s="51">
        <f>C38+C46</f>
        <v>668837.31999999995</v>
      </c>
      <c r="D47" s="51">
        <f>D38+D46</f>
        <v>5201295.2</v>
      </c>
      <c r="E47" s="51">
        <f>E38+E46</f>
        <v>12579336.07</v>
      </c>
      <c r="F47" s="51">
        <f>F38+F46</f>
        <v>7980456.79</v>
      </c>
      <c r="G47" s="51">
        <f>G38+G46</f>
        <v>13288964.919999998</v>
      </c>
      <c r="H47" s="51">
        <f t="shared" ref="H47:S47" si="7">H38+H46</f>
        <v>3944561.459999999</v>
      </c>
      <c r="I47" s="51">
        <f>I38+I46</f>
        <v>356785.44999999995</v>
      </c>
      <c r="J47" s="51">
        <f t="shared" si="7"/>
        <v>1809582.02</v>
      </c>
      <c r="K47" s="51">
        <f t="shared" si="7"/>
        <v>7771664.6400000025</v>
      </c>
      <c r="L47" s="51">
        <f t="shared" si="7"/>
        <v>4818289.5599999996</v>
      </c>
      <c r="M47" s="51">
        <f t="shared" si="7"/>
        <v>77729084.810000002</v>
      </c>
      <c r="N47" s="51">
        <f t="shared" si="7"/>
        <v>31713775.649999999</v>
      </c>
      <c r="O47" s="51">
        <f t="shared" si="7"/>
        <v>5290301.419999999</v>
      </c>
      <c r="P47" s="51">
        <f t="shared" si="7"/>
        <v>13014768.620000001</v>
      </c>
      <c r="Q47" s="51">
        <f t="shared" si="7"/>
        <v>460827.60999999987</v>
      </c>
      <c r="R47" s="51">
        <f t="shared" si="7"/>
        <v>9802430.6099999994</v>
      </c>
      <c r="S47" s="51">
        <f t="shared" si="7"/>
        <v>2051820.1899999995</v>
      </c>
      <c r="T47" s="13"/>
      <c r="U47" s="42"/>
    </row>
    <row r="48" spans="1:24" ht="18.75" customHeight="1" thickTop="1" x14ac:dyDescent="0.25">
      <c r="A48" s="2"/>
      <c r="B48" s="40"/>
      <c r="C48" s="40"/>
      <c r="D48" s="40"/>
      <c r="E48" s="40"/>
      <c r="F48" s="40"/>
      <c r="G48" s="40"/>
      <c r="H48" s="40"/>
      <c r="I48" s="40"/>
      <c r="J48" s="40"/>
      <c r="K48" s="40"/>
      <c r="L48" s="40"/>
      <c r="M48" s="40"/>
      <c r="N48" s="40"/>
      <c r="O48" s="40"/>
      <c r="P48" s="40"/>
      <c r="Q48" s="40"/>
      <c r="R48" s="40"/>
      <c r="S48" s="40"/>
      <c r="T48" s="13"/>
      <c r="U48" s="42"/>
    </row>
    <row r="49" spans="1:21" ht="19.5" customHeight="1" thickBot="1" x14ac:dyDescent="0.3">
      <c r="A49" s="2" t="s">
        <v>17</v>
      </c>
      <c r="B49" s="52">
        <f>SUM(C49:S49)</f>
        <v>32526081.640000015</v>
      </c>
      <c r="C49" s="52">
        <f t="shared" ref="C49:S49" si="8">C12-C47</f>
        <v>1291681.3799999999</v>
      </c>
      <c r="D49" s="52">
        <f t="shared" si="8"/>
        <v>2725351.5599999987</v>
      </c>
      <c r="E49" s="52">
        <f>E12-E47</f>
        <v>-2107670.8300000057</v>
      </c>
      <c r="F49" s="52">
        <f>F12-F47</f>
        <v>579822.97000000346</v>
      </c>
      <c r="G49" s="52">
        <f>G12-G47</f>
        <v>0</v>
      </c>
      <c r="H49" s="52">
        <f t="shared" si="8"/>
        <v>0</v>
      </c>
      <c r="I49" s="52">
        <f>I12-I47</f>
        <v>1825882.9900000005</v>
      </c>
      <c r="J49" s="52">
        <f t="shared" si="8"/>
        <v>0</v>
      </c>
      <c r="K49" s="52">
        <f t="shared" si="8"/>
        <v>0</v>
      </c>
      <c r="L49" s="52">
        <f t="shared" si="8"/>
        <v>1040995.0600000015</v>
      </c>
      <c r="M49" s="52">
        <f t="shared" si="8"/>
        <v>17998197.850000009</v>
      </c>
      <c r="N49" s="52">
        <f t="shared" si="8"/>
        <v>0</v>
      </c>
      <c r="O49" s="52">
        <f t="shared" si="8"/>
        <v>0</v>
      </c>
      <c r="P49" s="52">
        <f t="shared" si="8"/>
        <v>8877196.950000003</v>
      </c>
      <c r="Q49" s="52">
        <f t="shared" si="8"/>
        <v>0</v>
      </c>
      <c r="R49" s="52">
        <f t="shared" si="8"/>
        <v>294623.71000000276</v>
      </c>
      <c r="S49" s="52">
        <f t="shared" si="8"/>
        <v>0</v>
      </c>
      <c r="U49" s="42"/>
    </row>
    <row r="50" spans="1:21" ht="45.75" thickTop="1" x14ac:dyDescent="0.25">
      <c r="A50" s="17" t="s">
        <v>32</v>
      </c>
      <c r="B50" s="39"/>
      <c r="C50" s="39"/>
      <c r="D50" s="39"/>
      <c r="E50" s="39"/>
      <c r="F50" s="39"/>
      <c r="G50" s="39"/>
      <c r="H50" s="39"/>
      <c r="I50" s="39"/>
      <c r="J50" s="39"/>
      <c r="K50" s="39"/>
      <c r="L50" s="39"/>
      <c r="M50" s="39"/>
      <c r="N50" s="39"/>
      <c r="O50" s="39"/>
      <c r="P50" s="39"/>
      <c r="Q50" s="39"/>
      <c r="R50" s="39"/>
      <c r="S50" s="39"/>
      <c r="U50" s="42"/>
    </row>
    <row r="51" spans="1:21" ht="17.100000000000001" customHeight="1" x14ac:dyDescent="0.2">
      <c r="A51" s="18" t="s">
        <v>18</v>
      </c>
      <c r="B51" s="10">
        <f t="shared" ref="B51:B60" si="9">SUM(C51:S51)</f>
        <v>7233707.5300000012</v>
      </c>
      <c r="C51" s="11">
        <v>306724.77</v>
      </c>
      <c r="D51" s="11">
        <v>509965.44</v>
      </c>
      <c r="E51" s="11"/>
      <c r="F51" s="11">
        <v>74405.52</v>
      </c>
      <c r="G51" s="11">
        <v>0</v>
      </c>
      <c r="H51" s="11">
        <v>0</v>
      </c>
      <c r="I51" s="11">
        <v>258670.18</v>
      </c>
      <c r="J51" s="11">
        <v>0</v>
      </c>
      <c r="K51" s="11">
        <v>0</v>
      </c>
      <c r="L51" s="11">
        <v>269160.26</v>
      </c>
      <c r="M51" s="11">
        <v>3828287.23</v>
      </c>
      <c r="N51" s="11">
        <v>0</v>
      </c>
      <c r="O51" s="11">
        <v>0</v>
      </c>
      <c r="P51" s="11">
        <v>1932269.4</v>
      </c>
      <c r="Q51" s="11">
        <v>0</v>
      </c>
      <c r="R51" s="11">
        <v>54224.73</v>
      </c>
      <c r="S51" s="11">
        <v>0</v>
      </c>
      <c r="U51" s="42"/>
    </row>
    <row r="52" spans="1:21" ht="17.100000000000001" customHeight="1" x14ac:dyDescent="0.2">
      <c r="A52" s="18" t="s">
        <v>12</v>
      </c>
      <c r="B52" s="10">
        <f>SUM(C52:S52)</f>
        <v>9087797.4200000018</v>
      </c>
      <c r="C52" s="11">
        <v>338720.79</v>
      </c>
      <c r="D52" s="11">
        <v>723527.91</v>
      </c>
      <c r="E52" s="11"/>
      <c r="F52" s="11">
        <v>148443.54999999999</v>
      </c>
      <c r="G52" s="11">
        <v>0</v>
      </c>
      <c r="H52" s="11">
        <v>0</v>
      </c>
      <c r="I52" s="11">
        <v>475910.37</v>
      </c>
      <c r="J52" s="11">
        <v>0</v>
      </c>
      <c r="K52" s="11">
        <v>0</v>
      </c>
      <c r="L52" s="11">
        <v>239622.83</v>
      </c>
      <c r="M52" s="11">
        <v>4669650.6100000003</v>
      </c>
      <c r="N52" s="11">
        <v>0</v>
      </c>
      <c r="O52" s="11">
        <v>0</v>
      </c>
      <c r="P52" s="11">
        <v>2411531.56</v>
      </c>
      <c r="Q52" s="11">
        <v>0</v>
      </c>
      <c r="R52" s="11">
        <v>80389.8</v>
      </c>
      <c r="S52" s="11">
        <v>0</v>
      </c>
      <c r="U52" s="42"/>
    </row>
    <row r="53" spans="1:21" ht="17.100000000000001" customHeight="1" x14ac:dyDescent="0.2">
      <c r="A53" s="18" t="s">
        <v>25</v>
      </c>
      <c r="B53" s="10">
        <f t="shared" si="9"/>
        <v>453496.83999999997</v>
      </c>
      <c r="C53" s="11">
        <v>47877.24</v>
      </c>
      <c r="D53" s="11">
        <v>21194.92</v>
      </c>
      <c r="E53" s="11"/>
      <c r="F53" s="11">
        <v>20355.88</v>
      </c>
      <c r="G53" s="11">
        <v>0</v>
      </c>
      <c r="H53" s="11">
        <v>0</v>
      </c>
      <c r="I53" s="11">
        <v>34948.479999999996</v>
      </c>
      <c r="J53" s="11">
        <v>0</v>
      </c>
      <c r="K53" s="11">
        <v>0</v>
      </c>
      <c r="L53" s="11">
        <v>21566.28</v>
      </c>
      <c r="M53" s="11">
        <v>30524.760000000002</v>
      </c>
      <c r="N53" s="11">
        <v>0</v>
      </c>
      <c r="O53" s="11">
        <v>0</v>
      </c>
      <c r="P53" s="11">
        <v>267911.34999999998</v>
      </c>
      <c r="Q53" s="11">
        <v>0</v>
      </c>
      <c r="R53" s="11">
        <v>9117.93</v>
      </c>
      <c r="S53" s="11">
        <v>0</v>
      </c>
      <c r="U53" s="42"/>
    </row>
    <row r="54" spans="1:21" ht="17.100000000000001" customHeight="1" x14ac:dyDescent="0.2">
      <c r="A54" s="18" t="s">
        <v>19</v>
      </c>
      <c r="B54" s="10">
        <f t="shared" si="9"/>
        <v>12826251.010000002</v>
      </c>
      <c r="C54" s="11">
        <v>440766.84</v>
      </c>
      <c r="D54" s="11">
        <v>1288051.8399999999</v>
      </c>
      <c r="E54" s="11">
        <v>-2107670.83</v>
      </c>
      <c r="F54" s="11">
        <v>274037.74</v>
      </c>
      <c r="G54" s="11">
        <v>0</v>
      </c>
      <c r="H54" s="11">
        <v>0</v>
      </c>
      <c r="I54" s="11">
        <v>864659.17999999993</v>
      </c>
      <c r="J54" s="11">
        <v>0</v>
      </c>
      <c r="K54" s="11">
        <v>0</v>
      </c>
      <c r="L54" s="11">
        <v>399167.04</v>
      </c>
      <c r="M54" s="11">
        <v>8032398.2699999996</v>
      </c>
      <c r="N54" s="11">
        <v>0</v>
      </c>
      <c r="O54" s="11">
        <v>0</v>
      </c>
      <c r="P54" s="11">
        <v>3511469.7</v>
      </c>
      <c r="Q54" s="11">
        <v>0</v>
      </c>
      <c r="R54" s="11">
        <v>123371.23000000001</v>
      </c>
      <c r="S54" s="11">
        <v>0</v>
      </c>
      <c r="T54" s="12"/>
      <c r="U54" s="42"/>
    </row>
    <row r="55" spans="1:21" ht="17.100000000000001" customHeight="1" x14ac:dyDescent="0.2">
      <c r="A55" s="18" t="s">
        <v>20</v>
      </c>
      <c r="B55" s="10">
        <f t="shared" si="9"/>
        <v>2336569.88</v>
      </c>
      <c r="C55" s="11">
        <v>121086.82</v>
      </c>
      <c r="D55" s="11">
        <v>136061.9</v>
      </c>
      <c r="E55" s="11"/>
      <c r="F55" s="11">
        <v>54094.17</v>
      </c>
      <c r="G55" s="11">
        <v>0</v>
      </c>
      <c r="H55" s="11">
        <v>0</v>
      </c>
      <c r="I55" s="11">
        <v>166360.87</v>
      </c>
      <c r="J55" s="11">
        <v>0</v>
      </c>
      <c r="K55" s="11">
        <v>0</v>
      </c>
      <c r="L55" s="11">
        <v>85660.56</v>
      </c>
      <c r="M55" s="11">
        <v>1151434.71</v>
      </c>
      <c r="N55" s="11">
        <v>0</v>
      </c>
      <c r="O55" s="11">
        <v>0</v>
      </c>
      <c r="P55" s="11">
        <v>602654.99</v>
      </c>
      <c r="Q55" s="11">
        <v>0</v>
      </c>
      <c r="R55" s="11">
        <v>19215.86</v>
      </c>
      <c r="S55" s="11">
        <v>0</v>
      </c>
      <c r="U55" s="42"/>
    </row>
    <row r="56" spans="1:21" ht="17.100000000000001" customHeight="1" x14ac:dyDescent="0.2">
      <c r="A56" s="19" t="s">
        <v>11</v>
      </c>
      <c r="B56" s="10">
        <f t="shared" si="9"/>
        <v>588258.96000000008</v>
      </c>
      <c r="C56" s="11">
        <v>36504.92</v>
      </c>
      <c r="D56" s="11">
        <v>46549.55</v>
      </c>
      <c r="E56" s="11"/>
      <c r="F56" s="11">
        <v>8486.11</v>
      </c>
      <c r="G56" s="11">
        <v>0</v>
      </c>
      <c r="H56" s="11">
        <v>0</v>
      </c>
      <c r="I56" s="11">
        <v>25333.91</v>
      </c>
      <c r="J56" s="11">
        <v>0</v>
      </c>
      <c r="K56" s="11">
        <v>0</v>
      </c>
      <c r="L56" s="11">
        <v>25818.09</v>
      </c>
      <c r="M56" s="11">
        <v>285902.27</v>
      </c>
      <c r="N56" s="11">
        <v>0</v>
      </c>
      <c r="O56" s="11">
        <v>0</v>
      </c>
      <c r="P56" s="11">
        <v>151359.95000000001</v>
      </c>
      <c r="Q56" s="11">
        <v>0</v>
      </c>
      <c r="R56" s="11">
        <v>8304.16</v>
      </c>
      <c r="S56" s="11">
        <v>0</v>
      </c>
      <c r="U56" s="42"/>
    </row>
    <row r="57" spans="1:21" ht="29.25" customHeight="1" x14ac:dyDescent="0.2">
      <c r="A57" s="19" t="s">
        <v>26</v>
      </c>
      <c r="B57" s="10">
        <f>SUM(C57:S57)</f>
        <v>0</v>
      </c>
      <c r="C57" s="11">
        <v>0</v>
      </c>
      <c r="D57" s="11">
        <v>0</v>
      </c>
      <c r="E57" s="11">
        <v>0</v>
      </c>
      <c r="F57" s="11">
        <v>0</v>
      </c>
      <c r="G57" s="11">
        <v>0</v>
      </c>
      <c r="H57" s="11">
        <v>0</v>
      </c>
      <c r="I57" s="11">
        <v>0</v>
      </c>
      <c r="J57" s="11">
        <v>0</v>
      </c>
      <c r="K57" s="11">
        <v>0</v>
      </c>
      <c r="L57" s="11">
        <v>0</v>
      </c>
      <c r="M57" s="11">
        <v>0</v>
      </c>
      <c r="N57" s="11">
        <v>0</v>
      </c>
      <c r="O57" s="11">
        <v>0</v>
      </c>
      <c r="P57" s="11">
        <v>0</v>
      </c>
      <c r="Q57" s="11">
        <v>0</v>
      </c>
      <c r="R57" s="11">
        <v>0</v>
      </c>
      <c r="S57" s="11">
        <v>0</v>
      </c>
      <c r="U57" s="42"/>
    </row>
    <row r="58" spans="1:21" ht="17.100000000000001" customHeight="1" x14ac:dyDescent="0.2">
      <c r="A58" s="20" t="s">
        <v>21</v>
      </c>
      <c r="B58" s="41">
        <f t="shared" si="9"/>
        <v>0</v>
      </c>
      <c r="C58" s="38"/>
      <c r="D58" s="38"/>
      <c r="E58" s="38"/>
      <c r="F58" s="38"/>
      <c r="G58" s="38"/>
      <c r="H58" s="38"/>
      <c r="I58" s="38"/>
      <c r="J58" s="38"/>
      <c r="K58" s="38"/>
      <c r="L58" s="38"/>
      <c r="M58" s="38"/>
      <c r="N58" s="38"/>
      <c r="O58" s="38"/>
      <c r="P58" s="38"/>
      <c r="Q58" s="38"/>
      <c r="R58" s="38"/>
      <c r="S58" s="38"/>
      <c r="U58" s="42"/>
    </row>
    <row r="59" spans="1:21" ht="17.100000000000001" customHeight="1" x14ac:dyDescent="0.2">
      <c r="A59" s="20" t="s">
        <v>22</v>
      </c>
      <c r="B59" s="41">
        <f t="shared" si="9"/>
        <v>0</v>
      </c>
      <c r="C59" s="38"/>
      <c r="D59" s="38"/>
      <c r="E59" s="38"/>
      <c r="F59" s="38"/>
      <c r="G59" s="38"/>
      <c r="H59" s="38"/>
      <c r="I59" s="38"/>
      <c r="J59" s="38"/>
      <c r="K59" s="38"/>
      <c r="L59" s="38"/>
      <c r="M59" s="38"/>
      <c r="N59" s="38"/>
      <c r="O59" s="38"/>
      <c r="P59" s="38"/>
      <c r="Q59" s="38"/>
      <c r="R59" s="38"/>
      <c r="S59" s="38"/>
      <c r="U59" s="42"/>
    </row>
    <row r="60" spans="1:21" ht="17.100000000000001" customHeight="1" x14ac:dyDescent="0.2">
      <c r="A60" s="20" t="s">
        <v>23</v>
      </c>
      <c r="B60" s="41">
        <f t="shared" si="9"/>
        <v>0</v>
      </c>
      <c r="C60" s="38"/>
      <c r="D60" s="38"/>
      <c r="E60" s="38"/>
      <c r="F60" s="38"/>
      <c r="G60" s="38"/>
      <c r="H60" s="38"/>
      <c r="I60" s="38"/>
      <c r="J60" s="38"/>
      <c r="K60" s="38"/>
      <c r="L60" s="38"/>
      <c r="M60" s="38"/>
      <c r="N60" s="38"/>
      <c r="O60" s="38"/>
      <c r="P60" s="38"/>
      <c r="Q60" s="38"/>
      <c r="R60" s="38"/>
      <c r="S60" s="38"/>
      <c r="U60" s="42"/>
    </row>
    <row r="61" spans="1:21" ht="33" customHeight="1" thickBot="1" x14ac:dyDescent="0.3">
      <c r="A61" s="17" t="s">
        <v>45</v>
      </c>
      <c r="B61" s="52">
        <f>SUM(B51:B57)</f>
        <v>32526081.640000004</v>
      </c>
      <c r="C61" s="52">
        <f>SUM(C51:C57)</f>
        <v>1291681.3800000001</v>
      </c>
      <c r="D61" s="52">
        <f>SUM(D51:D57)</f>
        <v>2725351.5599999996</v>
      </c>
      <c r="E61" s="52">
        <f>SUM(E51:E57)</f>
        <v>-2107670.83</v>
      </c>
      <c r="F61" s="52">
        <f t="shared" ref="F61:S61" si="10">SUM(F51:F57)</f>
        <v>579822.97</v>
      </c>
      <c r="G61" s="52">
        <f t="shared" si="10"/>
        <v>0</v>
      </c>
      <c r="H61" s="52">
        <f t="shared" si="10"/>
        <v>0</v>
      </c>
      <c r="I61" s="52">
        <f t="shared" si="10"/>
        <v>1825882.99</v>
      </c>
      <c r="J61" s="52">
        <f t="shared" si="10"/>
        <v>0</v>
      </c>
      <c r="K61" s="52">
        <f t="shared" si="10"/>
        <v>0</v>
      </c>
      <c r="L61" s="52">
        <f t="shared" si="10"/>
        <v>1040995.0599999999</v>
      </c>
      <c r="M61" s="52">
        <f t="shared" si="10"/>
        <v>17998197.849999998</v>
      </c>
      <c r="N61" s="52">
        <f t="shared" si="10"/>
        <v>0</v>
      </c>
      <c r="O61" s="52">
        <f t="shared" si="10"/>
        <v>0</v>
      </c>
      <c r="P61" s="52">
        <f t="shared" si="10"/>
        <v>8877196.9499999993</v>
      </c>
      <c r="Q61" s="52">
        <f>SUM(Q51:Q57)</f>
        <v>0</v>
      </c>
      <c r="R61" s="52">
        <f t="shared" si="10"/>
        <v>294623.70999999996</v>
      </c>
      <c r="S61" s="52">
        <f t="shared" si="10"/>
        <v>0</v>
      </c>
      <c r="U61" s="42"/>
    </row>
    <row r="62" spans="1:21" ht="18.75" customHeight="1" thickTop="1" x14ac:dyDescent="0.2">
      <c r="A62" s="24" t="s">
        <v>28</v>
      </c>
      <c r="B62" s="53">
        <f t="shared" ref="B62:S62" si="11">SUM(B54:B57)</f>
        <v>15751079.850000001</v>
      </c>
      <c r="C62" s="53">
        <f>SUM(C54:C57)</f>
        <v>598358.58000000007</v>
      </c>
      <c r="D62" s="53">
        <f t="shared" si="11"/>
        <v>1470663.2899999998</v>
      </c>
      <c r="E62" s="53">
        <f t="shared" si="11"/>
        <v>-2107670.83</v>
      </c>
      <c r="F62" s="53">
        <f t="shared" si="11"/>
        <v>336618.01999999996</v>
      </c>
      <c r="G62" s="53">
        <f t="shared" si="11"/>
        <v>0</v>
      </c>
      <c r="H62" s="53">
        <f t="shared" si="11"/>
        <v>0</v>
      </c>
      <c r="I62" s="53">
        <f t="shared" si="11"/>
        <v>1056353.96</v>
      </c>
      <c r="J62" s="53">
        <f t="shared" si="11"/>
        <v>0</v>
      </c>
      <c r="K62" s="53">
        <f t="shared" si="11"/>
        <v>0</v>
      </c>
      <c r="L62" s="53">
        <f t="shared" si="11"/>
        <v>510645.69</v>
      </c>
      <c r="M62" s="53">
        <f t="shared" si="11"/>
        <v>9469735.25</v>
      </c>
      <c r="N62" s="53">
        <f t="shared" si="11"/>
        <v>0</v>
      </c>
      <c r="O62" s="53">
        <f t="shared" si="11"/>
        <v>0</v>
      </c>
      <c r="P62" s="53">
        <f t="shared" si="11"/>
        <v>4265484.6400000006</v>
      </c>
      <c r="Q62" s="53">
        <f>SUM(Q54:Q57)</f>
        <v>0</v>
      </c>
      <c r="R62" s="53">
        <f t="shared" si="11"/>
        <v>150891.25000000003</v>
      </c>
      <c r="S62" s="53">
        <f t="shared" si="11"/>
        <v>0</v>
      </c>
      <c r="U62" s="42"/>
    </row>
    <row r="63" spans="1:21" ht="18" customHeight="1" x14ac:dyDescent="0.2">
      <c r="A63" s="25" t="s">
        <v>27</v>
      </c>
      <c r="B63" s="30">
        <f t="shared" ref="B63" si="12">B62/B61</f>
        <v>0.48425998631908984</v>
      </c>
      <c r="C63" s="30">
        <f>C62/C61</f>
        <v>0.46324007550530766</v>
      </c>
      <c r="D63" s="30">
        <f t="shared" ref="D63:R63" si="13">D62/D61</f>
        <v>0.53962333211793057</v>
      </c>
      <c r="E63" s="30">
        <f t="shared" si="13"/>
        <v>1</v>
      </c>
      <c r="F63" s="30">
        <f t="shared" si="13"/>
        <v>0.5805530953697815</v>
      </c>
      <c r="G63" s="30"/>
      <c r="H63" s="30"/>
      <c r="I63" s="30">
        <f t="shared" si="13"/>
        <v>0.57854417056593532</v>
      </c>
      <c r="J63" s="30"/>
      <c r="K63" s="30"/>
      <c r="L63" s="30">
        <f t="shared" si="13"/>
        <v>0.49053613184293116</v>
      </c>
      <c r="M63" s="30">
        <f t="shared" si="13"/>
        <v>0.52614908053141562</v>
      </c>
      <c r="N63" s="30"/>
      <c r="O63" s="30"/>
      <c r="P63" s="30">
        <f t="shared" si="13"/>
        <v>0.48049904311292779</v>
      </c>
      <c r="Q63" s="30"/>
      <c r="R63" s="30">
        <f t="shared" si="13"/>
        <v>0.51214903919307797</v>
      </c>
      <c r="S63" s="30"/>
      <c r="T63" s="14"/>
      <c r="U63" s="36"/>
    </row>
    <row r="64" spans="1:21" x14ac:dyDescent="0.2">
      <c r="A64" s="6"/>
      <c r="B64" s="10"/>
      <c r="C64" s="11"/>
      <c r="D64" s="11"/>
      <c r="E64" s="11"/>
      <c r="F64" s="11"/>
      <c r="G64" s="11"/>
      <c r="H64" s="11"/>
      <c r="I64" s="11"/>
      <c r="J64" s="11"/>
      <c r="K64" s="11"/>
      <c r="L64" s="11"/>
      <c r="M64" s="11"/>
      <c r="N64" s="11"/>
      <c r="O64" s="11"/>
      <c r="P64" s="11"/>
      <c r="Q64" s="11"/>
      <c r="R64" s="11"/>
      <c r="S64" s="11"/>
      <c r="T64" s="14"/>
      <c r="U64" s="37"/>
    </row>
    <row r="65" spans="1:21" ht="12.75" x14ac:dyDescent="0.2">
      <c r="A65" s="14" t="s">
        <v>69</v>
      </c>
      <c r="B65" s="10"/>
      <c r="C65" s="11"/>
      <c r="D65" s="11"/>
      <c r="E65" s="11"/>
      <c r="F65" s="11"/>
      <c r="G65" s="11"/>
      <c r="H65" s="11"/>
      <c r="I65" s="11"/>
      <c r="J65" s="11"/>
      <c r="K65" s="11"/>
      <c r="L65" s="11"/>
      <c r="M65" s="11"/>
      <c r="N65" s="11"/>
      <c r="O65" s="11"/>
      <c r="P65" s="11"/>
      <c r="Q65" s="11"/>
      <c r="R65" s="11"/>
      <c r="S65" s="11"/>
      <c r="T65" s="14"/>
      <c r="U65" s="37"/>
    </row>
    <row r="66" spans="1:21" ht="96.75" customHeight="1" x14ac:dyDescent="0.2">
      <c r="A66" s="43" t="s">
        <v>79</v>
      </c>
      <c r="B66" s="55" t="s">
        <v>81</v>
      </c>
      <c r="C66" s="55"/>
      <c r="D66" s="55"/>
      <c r="E66" s="55" t="s">
        <v>80</v>
      </c>
      <c r="F66" s="55"/>
      <c r="G66" s="55"/>
      <c r="H66" s="43"/>
      <c r="I66" s="11"/>
      <c r="L66" s="11"/>
      <c r="M66" s="11"/>
      <c r="N66" s="11"/>
      <c r="O66" s="11"/>
      <c r="P66" s="11"/>
      <c r="Q66" s="11"/>
      <c r="R66" s="11"/>
      <c r="S66" s="11"/>
      <c r="T66" s="14"/>
      <c r="U66" s="37"/>
    </row>
    <row r="67" spans="1:21" ht="12.75" x14ac:dyDescent="0.2">
      <c r="A67" s="33"/>
      <c r="B67" s="10"/>
      <c r="C67" s="11"/>
      <c r="D67" s="11"/>
      <c r="E67" s="11"/>
      <c r="F67" s="11"/>
      <c r="G67" s="11"/>
      <c r="H67" s="11"/>
      <c r="I67" s="11"/>
      <c r="J67" s="11"/>
      <c r="K67" s="11"/>
      <c r="L67" s="11"/>
      <c r="M67" s="11"/>
      <c r="N67" s="11"/>
      <c r="O67" s="11"/>
      <c r="P67" s="11"/>
      <c r="Q67" s="11"/>
      <c r="R67" s="11"/>
      <c r="S67" s="11"/>
      <c r="T67" s="14"/>
    </row>
    <row r="68" spans="1:21" ht="12.75" x14ac:dyDescent="0.2">
      <c r="A68" s="33"/>
      <c r="B68" s="8"/>
      <c r="C68" s="9"/>
      <c r="D68" s="9"/>
      <c r="E68" s="9"/>
      <c r="F68" s="9"/>
      <c r="G68" s="9"/>
      <c r="H68" s="9"/>
      <c r="I68" s="9"/>
      <c r="J68" s="9"/>
      <c r="K68" s="9"/>
      <c r="L68" s="9"/>
      <c r="M68" s="9"/>
      <c r="N68" s="9"/>
      <c r="O68" s="9"/>
      <c r="P68" s="9"/>
      <c r="Q68" s="9"/>
      <c r="R68" s="9"/>
      <c r="S68" s="9"/>
      <c r="T68" s="14"/>
    </row>
    <row r="69" spans="1:21" x14ac:dyDescent="0.2">
      <c r="A69" s="6"/>
      <c r="B69" s="8"/>
      <c r="C69" s="9"/>
      <c r="D69" s="9"/>
      <c r="E69" s="9"/>
      <c r="F69" s="9"/>
      <c r="G69" s="9"/>
      <c r="H69" s="9"/>
      <c r="I69" s="9"/>
      <c r="J69" s="9"/>
      <c r="K69" s="9"/>
      <c r="L69" s="9"/>
      <c r="M69" s="9"/>
      <c r="N69" s="9"/>
      <c r="O69" s="9"/>
      <c r="P69" s="9"/>
      <c r="Q69" s="9"/>
      <c r="R69" s="9"/>
      <c r="S69" s="9"/>
      <c r="T69" s="14"/>
    </row>
    <row r="70" spans="1:21" ht="32.25" customHeight="1" x14ac:dyDescent="0.25">
      <c r="A70" s="3"/>
      <c r="B70" s="8"/>
      <c r="C70" s="9"/>
      <c r="D70" s="9"/>
      <c r="E70" s="9"/>
      <c r="F70" s="9"/>
      <c r="G70" s="9"/>
      <c r="H70" s="9"/>
      <c r="I70" s="9"/>
      <c r="J70" s="9"/>
      <c r="K70" s="9"/>
      <c r="L70" s="9"/>
      <c r="M70" s="9"/>
      <c r="N70" s="9"/>
      <c r="O70" s="9"/>
      <c r="P70" s="9"/>
      <c r="Q70" s="9"/>
      <c r="R70" s="9"/>
      <c r="S70" s="9"/>
      <c r="T70" s="14"/>
    </row>
    <row r="71" spans="1:21" x14ac:dyDescent="0.2">
      <c r="A71" s="6"/>
      <c r="B71" s="8"/>
      <c r="C71" s="9"/>
      <c r="D71" s="9"/>
      <c r="E71" s="9"/>
      <c r="F71" s="9"/>
      <c r="G71" s="9"/>
      <c r="H71" s="9"/>
      <c r="I71" s="9"/>
      <c r="J71" s="9"/>
      <c r="K71" s="9"/>
      <c r="L71" s="9"/>
      <c r="M71" s="9"/>
      <c r="N71" s="9"/>
      <c r="O71" s="9"/>
      <c r="P71" s="9"/>
      <c r="Q71" s="9"/>
      <c r="R71" s="9"/>
      <c r="S71" s="9"/>
      <c r="T71" s="14"/>
    </row>
    <row r="72" spans="1:21" ht="48" customHeight="1" x14ac:dyDescent="0.25">
      <c r="A72" s="3"/>
      <c r="B72" s="8"/>
      <c r="C72" s="9"/>
      <c r="D72" s="9"/>
      <c r="E72" s="9"/>
      <c r="F72" s="9"/>
      <c r="G72" s="9"/>
      <c r="H72" s="9"/>
      <c r="I72" s="9"/>
      <c r="J72" s="9"/>
      <c r="K72" s="9"/>
      <c r="L72" s="9"/>
      <c r="M72" s="9"/>
      <c r="N72" s="9"/>
      <c r="O72" s="9"/>
      <c r="P72" s="9"/>
      <c r="Q72" s="9"/>
      <c r="R72" s="9"/>
      <c r="S72" s="9"/>
      <c r="T72" s="14"/>
    </row>
    <row r="73" spans="1:21" ht="15" x14ac:dyDescent="0.25">
      <c r="A73" s="3"/>
      <c r="B73" s="8"/>
      <c r="C73" s="9"/>
      <c r="D73" s="9"/>
      <c r="E73" s="9"/>
      <c r="F73" s="9"/>
      <c r="G73" s="9"/>
      <c r="H73" s="9"/>
      <c r="I73" s="9"/>
      <c r="J73" s="9"/>
      <c r="K73" s="9"/>
      <c r="L73" s="9"/>
      <c r="M73" s="9"/>
      <c r="N73" s="9"/>
      <c r="O73" s="9"/>
      <c r="P73" s="9"/>
      <c r="Q73" s="9"/>
      <c r="R73" s="9"/>
      <c r="S73" s="9"/>
      <c r="T73" s="14"/>
    </row>
    <row r="74" spans="1:21" x14ac:dyDescent="0.2">
      <c r="A74" s="6"/>
      <c r="B74" s="8"/>
      <c r="C74" s="9"/>
      <c r="D74" s="9"/>
      <c r="E74" s="9"/>
      <c r="F74" s="9"/>
      <c r="G74" s="9"/>
      <c r="H74" s="9"/>
      <c r="I74" s="9"/>
      <c r="J74" s="9"/>
      <c r="K74" s="9"/>
      <c r="L74" s="9"/>
      <c r="M74" s="9"/>
      <c r="N74" s="9"/>
      <c r="O74" s="9"/>
      <c r="P74" s="9"/>
      <c r="Q74" s="9"/>
      <c r="R74" s="9"/>
      <c r="S74" s="9"/>
      <c r="T74" s="14"/>
    </row>
    <row r="75" spans="1:21" x14ac:dyDescent="0.2">
      <c r="A75" s="6"/>
      <c r="B75" s="8"/>
      <c r="C75" s="9"/>
      <c r="D75" s="9"/>
      <c r="E75" s="9"/>
      <c r="F75" s="9"/>
      <c r="G75" s="9"/>
      <c r="H75" s="9"/>
      <c r="I75" s="9"/>
      <c r="J75" s="9"/>
      <c r="K75" s="9"/>
      <c r="L75" s="9"/>
      <c r="M75" s="9"/>
      <c r="N75" s="9"/>
      <c r="O75" s="9"/>
      <c r="P75" s="9"/>
      <c r="Q75" s="9"/>
      <c r="R75" s="9"/>
      <c r="S75" s="9"/>
      <c r="T75" s="14"/>
    </row>
    <row r="76" spans="1:21" x14ac:dyDescent="0.2">
      <c r="A76" s="6"/>
      <c r="B76" s="8"/>
      <c r="C76" s="9"/>
      <c r="D76" s="9"/>
      <c r="E76" s="9"/>
      <c r="F76" s="9"/>
      <c r="G76" s="9"/>
      <c r="H76" s="9"/>
      <c r="I76" s="9"/>
      <c r="J76" s="9"/>
      <c r="K76" s="9"/>
      <c r="L76" s="9"/>
      <c r="M76" s="9"/>
      <c r="N76" s="9"/>
      <c r="O76" s="9"/>
      <c r="P76" s="9"/>
      <c r="Q76" s="9"/>
      <c r="R76" s="9"/>
      <c r="S76" s="9"/>
      <c r="T76" s="14"/>
    </row>
    <row r="77" spans="1:21" ht="18" customHeight="1" x14ac:dyDescent="0.2">
      <c r="A77" s="6"/>
      <c r="B77" s="8"/>
      <c r="C77" s="9"/>
      <c r="D77" s="9"/>
      <c r="E77" s="9"/>
      <c r="F77" s="9"/>
      <c r="G77" s="9"/>
      <c r="H77" s="9"/>
      <c r="I77" s="9"/>
      <c r="J77" s="9"/>
      <c r="K77" s="9"/>
      <c r="L77" s="9"/>
      <c r="M77" s="9"/>
      <c r="N77" s="9"/>
      <c r="O77" s="9"/>
      <c r="P77" s="9"/>
      <c r="Q77" s="9"/>
      <c r="R77" s="9"/>
      <c r="S77" s="9"/>
      <c r="T77" s="14"/>
    </row>
    <row r="78" spans="1:21" x14ac:dyDescent="0.2">
      <c r="A78" s="6"/>
      <c r="B78" s="8"/>
      <c r="C78" s="9"/>
      <c r="D78" s="9"/>
      <c r="E78" s="9"/>
      <c r="F78" s="9"/>
      <c r="G78" s="9"/>
      <c r="H78" s="9"/>
      <c r="I78" s="9"/>
      <c r="J78" s="9"/>
      <c r="K78" s="9"/>
      <c r="L78" s="9"/>
      <c r="M78" s="9"/>
      <c r="N78" s="9"/>
      <c r="O78" s="9"/>
      <c r="P78" s="9"/>
      <c r="Q78" s="9"/>
      <c r="R78" s="9"/>
      <c r="S78" s="9"/>
      <c r="T78" s="14"/>
    </row>
    <row r="79" spans="1:21" x14ac:dyDescent="0.2">
      <c r="A79" s="6"/>
      <c r="B79" s="8"/>
      <c r="C79" s="9"/>
      <c r="D79" s="9"/>
      <c r="E79" s="9"/>
      <c r="F79" s="9"/>
      <c r="G79" s="9"/>
      <c r="H79" s="9"/>
      <c r="I79" s="9"/>
      <c r="J79" s="9"/>
      <c r="K79" s="9"/>
      <c r="L79" s="9"/>
      <c r="M79" s="9"/>
      <c r="N79" s="9"/>
      <c r="O79" s="9"/>
      <c r="P79" s="9"/>
      <c r="Q79" s="9"/>
      <c r="R79" s="9"/>
      <c r="S79" s="9"/>
      <c r="T79" s="14"/>
    </row>
    <row r="80" spans="1:21" x14ac:dyDescent="0.2">
      <c r="A80" s="6"/>
      <c r="B80" s="8"/>
      <c r="C80" s="9"/>
      <c r="D80" s="9"/>
      <c r="E80" s="9"/>
      <c r="F80" s="9"/>
      <c r="G80" s="9"/>
      <c r="H80" s="9"/>
      <c r="I80" s="9"/>
      <c r="J80" s="9"/>
      <c r="K80" s="9"/>
      <c r="L80" s="9"/>
      <c r="M80" s="9"/>
      <c r="N80" s="9"/>
      <c r="O80" s="9"/>
      <c r="P80" s="9"/>
      <c r="Q80" s="9"/>
      <c r="R80" s="9"/>
      <c r="S80" s="9"/>
      <c r="T80" s="14"/>
    </row>
    <row r="81" spans="1:20" x14ac:dyDescent="0.2">
      <c r="A81" s="6"/>
      <c r="B81" s="8"/>
      <c r="C81" s="9"/>
      <c r="D81" s="9"/>
      <c r="E81" s="9"/>
      <c r="F81" s="9"/>
      <c r="G81" s="9"/>
      <c r="H81" s="9"/>
      <c r="I81" s="9"/>
      <c r="J81" s="9"/>
      <c r="K81" s="9"/>
      <c r="L81" s="9"/>
      <c r="M81" s="9"/>
      <c r="N81" s="9"/>
      <c r="O81" s="9"/>
      <c r="P81" s="9"/>
      <c r="Q81" s="9"/>
      <c r="R81" s="9"/>
      <c r="S81" s="9"/>
      <c r="T81" s="14"/>
    </row>
    <row r="82" spans="1:20" x14ac:dyDescent="0.2">
      <c r="A82" s="6"/>
      <c r="B82" s="8"/>
      <c r="C82" s="9"/>
      <c r="D82" s="9"/>
      <c r="E82" s="9"/>
      <c r="F82" s="9"/>
      <c r="G82" s="9"/>
      <c r="H82" s="9"/>
      <c r="I82" s="9"/>
      <c r="J82" s="9"/>
      <c r="K82" s="9"/>
      <c r="L82" s="9"/>
      <c r="M82" s="9"/>
      <c r="N82" s="9"/>
      <c r="O82" s="9"/>
      <c r="P82" s="9"/>
      <c r="Q82" s="9"/>
      <c r="R82" s="9"/>
      <c r="S82" s="9"/>
      <c r="T82" s="14"/>
    </row>
    <row r="83" spans="1:20" x14ac:dyDescent="0.2">
      <c r="A83" s="6"/>
      <c r="B83" s="8"/>
      <c r="C83" s="9"/>
      <c r="D83" s="9"/>
      <c r="E83" s="9"/>
      <c r="F83" s="9"/>
      <c r="G83" s="9"/>
      <c r="H83" s="9"/>
      <c r="I83" s="9"/>
      <c r="J83" s="9"/>
      <c r="K83" s="9"/>
      <c r="L83" s="9"/>
      <c r="M83" s="9"/>
      <c r="N83" s="9"/>
      <c r="O83" s="9"/>
      <c r="P83" s="9"/>
      <c r="Q83" s="9"/>
      <c r="R83" s="9"/>
      <c r="S83" s="9"/>
      <c r="T83" s="14"/>
    </row>
    <row r="84" spans="1:20" x14ac:dyDescent="0.2">
      <c r="A84" s="6"/>
      <c r="B84" s="8"/>
      <c r="C84" s="9"/>
      <c r="D84" s="9"/>
      <c r="E84" s="9"/>
      <c r="F84" s="9"/>
      <c r="G84" s="9"/>
      <c r="H84" s="9"/>
      <c r="I84" s="9"/>
      <c r="J84" s="9"/>
      <c r="K84" s="9"/>
      <c r="L84" s="9"/>
      <c r="M84" s="9"/>
      <c r="N84" s="9"/>
      <c r="O84" s="9"/>
      <c r="P84" s="9"/>
      <c r="Q84" s="9"/>
      <c r="R84" s="9"/>
      <c r="S84" s="9"/>
      <c r="T84" s="14"/>
    </row>
    <row r="85" spans="1:20" x14ac:dyDescent="0.2">
      <c r="A85" s="6"/>
      <c r="B85" s="8"/>
      <c r="C85" s="9"/>
      <c r="D85" s="9"/>
      <c r="E85" s="9"/>
      <c r="F85" s="9"/>
      <c r="G85" s="9"/>
      <c r="H85" s="9"/>
      <c r="I85" s="9"/>
      <c r="J85" s="9"/>
      <c r="K85" s="9"/>
      <c r="L85" s="9"/>
      <c r="M85" s="9"/>
      <c r="N85" s="9"/>
      <c r="O85" s="9"/>
      <c r="P85" s="9"/>
      <c r="Q85" s="9"/>
      <c r="R85" s="9"/>
      <c r="S85" s="9"/>
      <c r="T85" s="14"/>
    </row>
    <row r="86" spans="1:20" x14ac:dyDescent="0.2">
      <c r="A86" s="6"/>
      <c r="B86" s="8"/>
      <c r="C86" s="9"/>
      <c r="D86" s="9"/>
      <c r="E86" s="9"/>
      <c r="F86" s="9"/>
      <c r="G86" s="9"/>
      <c r="H86" s="9"/>
      <c r="I86" s="9"/>
      <c r="J86" s="9"/>
      <c r="K86" s="9"/>
      <c r="L86" s="9"/>
      <c r="M86" s="9"/>
      <c r="N86" s="9"/>
      <c r="O86" s="9"/>
      <c r="P86" s="9"/>
      <c r="Q86" s="9"/>
      <c r="R86" s="9"/>
      <c r="S86" s="9"/>
      <c r="T86" s="14"/>
    </row>
    <row r="87" spans="1:20" x14ac:dyDescent="0.2">
      <c r="A87" s="6"/>
      <c r="B87" s="8"/>
      <c r="C87" s="9"/>
      <c r="D87" s="9"/>
      <c r="E87" s="9"/>
      <c r="F87" s="9"/>
      <c r="G87" s="9"/>
      <c r="H87" s="9"/>
      <c r="I87" s="9"/>
      <c r="J87" s="9"/>
      <c r="K87" s="9"/>
      <c r="L87" s="9"/>
      <c r="M87" s="9"/>
      <c r="N87" s="9"/>
      <c r="O87" s="9"/>
      <c r="P87" s="9"/>
      <c r="Q87" s="9"/>
      <c r="R87" s="9"/>
      <c r="S87" s="9"/>
      <c r="T87" s="14"/>
    </row>
    <row r="88" spans="1:20" x14ac:dyDescent="0.2">
      <c r="A88" s="6"/>
      <c r="B88" s="8"/>
      <c r="C88" s="9"/>
      <c r="D88" s="9"/>
      <c r="E88" s="9"/>
      <c r="F88" s="9"/>
      <c r="G88" s="9"/>
      <c r="H88" s="9"/>
      <c r="I88" s="9"/>
      <c r="J88" s="9"/>
      <c r="K88" s="9"/>
      <c r="L88" s="9"/>
      <c r="M88" s="9"/>
      <c r="N88" s="9"/>
      <c r="O88" s="9"/>
      <c r="P88" s="9"/>
      <c r="Q88" s="9"/>
      <c r="R88" s="9"/>
      <c r="S88" s="9"/>
      <c r="T88" s="14"/>
    </row>
    <row r="89" spans="1:20" x14ac:dyDescent="0.2">
      <c r="A89" s="6"/>
      <c r="B89" s="8"/>
      <c r="C89" s="9"/>
      <c r="D89" s="9"/>
      <c r="E89" s="9"/>
      <c r="F89" s="9"/>
      <c r="G89" s="9"/>
      <c r="H89" s="9"/>
      <c r="I89" s="9"/>
      <c r="J89" s="9"/>
      <c r="K89" s="9"/>
      <c r="L89" s="9"/>
      <c r="M89" s="9"/>
      <c r="N89" s="9"/>
      <c r="O89" s="9"/>
      <c r="P89" s="9"/>
      <c r="Q89" s="9"/>
      <c r="R89" s="9"/>
      <c r="S89" s="9"/>
      <c r="T89" s="14"/>
    </row>
    <row r="90" spans="1:20" x14ac:dyDescent="0.2">
      <c r="A90" s="6"/>
      <c r="B90" s="8"/>
      <c r="C90" s="9"/>
      <c r="D90" s="9"/>
      <c r="E90" s="9"/>
      <c r="F90" s="9"/>
      <c r="G90" s="9"/>
      <c r="H90" s="9"/>
      <c r="I90" s="9"/>
      <c r="J90" s="9"/>
      <c r="K90" s="9"/>
      <c r="L90" s="9"/>
      <c r="M90" s="9"/>
      <c r="N90" s="9"/>
      <c r="O90" s="9"/>
      <c r="P90" s="9"/>
      <c r="Q90" s="9"/>
      <c r="R90" s="9"/>
      <c r="S90" s="9"/>
      <c r="T90" s="14"/>
    </row>
    <row r="91" spans="1:20" x14ac:dyDescent="0.2">
      <c r="A91" s="6"/>
      <c r="B91" s="8"/>
      <c r="C91" s="9"/>
      <c r="D91" s="9"/>
      <c r="E91" s="9"/>
      <c r="F91" s="9"/>
      <c r="G91" s="9"/>
      <c r="H91" s="9"/>
      <c r="I91" s="9"/>
      <c r="J91" s="9"/>
      <c r="K91" s="9"/>
      <c r="L91" s="9"/>
      <c r="M91" s="9"/>
      <c r="N91" s="9"/>
      <c r="O91" s="9"/>
      <c r="P91" s="9"/>
      <c r="Q91" s="9"/>
      <c r="R91" s="9"/>
      <c r="S91" s="9"/>
      <c r="T91" s="14"/>
    </row>
    <row r="92" spans="1:20" x14ac:dyDescent="0.2">
      <c r="A92" s="6"/>
      <c r="B92" s="8"/>
      <c r="C92" s="9"/>
      <c r="D92" s="9"/>
      <c r="E92" s="9"/>
      <c r="F92" s="9"/>
      <c r="G92" s="9"/>
      <c r="H92" s="9"/>
      <c r="I92" s="9"/>
      <c r="J92" s="9"/>
      <c r="K92" s="9"/>
      <c r="L92" s="9"/>
      <c r="M92" s="9"/>
      <c r="N92" s="9"/>
      <c r="O92" s="9"/>
      <c r="P92" s="9"/>
      <c r="Q92" s="9"/>
      <c r="R92" s="9"/>
      <c r="S92" s="9"/>
      <c r="T92" s="14"/>
    </row>
    <row r="93" spans="1:20" x14ac:dyDescent="0.2">
      <c r="A93" s="6"/>
      <c r="B93" s="8"/>
      <c r="C93" s="9"/>
      <c r="D93" s="9"/>
      <c r="E93" s="9"/>
      <c r="F93" s="9"/>
      <c r="G93" s="9"/>
      <c r="H93" s="9"/>
      <c r="I93" s="9"/>
      <c r="J93" s="9"/>
      <c r="K93" s="9"/>
      <c r="L93" s="9"/>
      <c r="M93" s="9"/>
      <c r="N93" s="9"/>
      <c r="O93" s="9"/>
      <c r="P93" s="9"/>
      <c r="Q93" s="9"/>
      <c r="R93" s="9"/>
      <c r="S93" s="9"/>
      <c r="T93" s="14"/>
    </row>
    <row r="94" spans="1:20" x14ac:dyDescent="0.2">
      <c r="A94" s="6"/>
      <c r="B94" s="8"/>
      <c r="C94" s="9"/>
      <c r="D94" s="9"/>
      <c r="E94" s="9"/>
      <c r="F94" s="9"/>
      <c r="G94" s="9"/>
      <c r="H94" s="9"/>
      <c r="I94" s="9"/>
      <c r="J94" s="9"/>
      <c r="K94" s="9"/>
      <c r="L94" s="9"/>
      <c r="M94" s="9"/>
      <c r="N94" s="9"/>
      <c r="O94" s="9"/>
      <c r="P94" s="9"/>
      <c r="Q94" s="9"/>
      <c r="R94" s="9"/>
      <c r="S94" s="9"/>
      <c r="T94" s="14"/>
    </row>
    <row r="95" spans="1:20" x14ac:dyDescent="0.2">
      <c r="A95" s="6"/>
      <c r="B95" s="8"/>
      <c r="C95" s="9"/>
      <c r="D95" s="9"/>
      <c r="E95" s="9"/>
      <c r="F95" s="9"/>
      <c r="G95" s="9"/>
      <c r="H95" s="9"/>
      <c r="I95" s="9"/>
      <c r="J95" s="9"/>
      <c r="K95" s="9"/>
      <c r="L95" s="9"/>
      <c r="M95" s="9"/>
      <c r="N95" s="9"/>
      <c r="O95" s="9"/>
      <c r="P95" s="9"/>
      <c r="Q95" s="9"/>
      <c r="R95" s="9"/>
      <c r="S95" s="9"/>
      <c r="T95" s="14"/>
    </row>
    <row r="96" spans="1:20" x14ac:dyDescent="0.2">
      <c r="A96" s="6"/>
      <c r="B96" s="8"/>
      <c r="C96" s="9"/>
      <c r="D96" s="9"/>
      <c r="E96" s="9"/>
      <c r="F96" s="9"/>
      <c r="G96" s="9"/>
      <c r="H96" s="9"/>
      <c r="I96" s="9"/>
      <c r="J96" s="9"/>
      <c r="K96" s="9"/>
      <c r="L96" s="9"/>
      <c r="M96" s="9"/>
      <c r="N96" s="9"/>
      <c r="O96" s="9"/>
      <c r="P96" s="9"/>
      <c r="Q96" s="9"/>
      <c r="R96" s="9"/>
      <c r="S96" s="9"/>
      <c r="T96" s="14"/>
    </row>
    <row r="97" spans="1:20" x14ac:dyDescent="0.2">
      <c r="A97" s="6"/>
      <c r="B97" s="8"/>
      <c r="C97" s="9"/>
      <c r="D97" s="9"/>
      <c r="E97" s="9"/>
      <c r="F97" s="9"/>
      <c r="G97" s="9"/>
      <c r="H97" s="9"/>
      <c r="I97" s="9"/>
      <c r="J97" s="9"/>
      <c r="K97" s="9"/>
      <c r="L97" s="9"/>
      <c r="M97" s="9"/>
      <c r="N97" s="9"/>
      <c r="O97" s="9"/>
      <c r="P97" s="9"/>
      <c r="Q97" s="9"/>
      <c r="R97" s="9"/>
      <c r="S97" s="9"/>
      <c r="T97" s="14"/>
    </row>
  </sheetData>
  <mergeCells count="8">
    <mergeCell ref="B66:D66"/>
    <mergeCell ref="E66:G66"/>
    <mergeCell ref="A2:S2"/>
    <mergeCell ref="A3:S3"/>
    <mergeCell ref="A4:S4"/>
    <mergeCell ref="A20:S20"/>
    <mergeCell ref="A7:S7"/>
    <mergeCell ref="A15:S15"/>
  </mergeCells>
  <printOptions horizontalCentered="1"/>
  <pageMargins left="0" right="0" top="0.55000000000000004" bottom="0" header="0.3" footer="0.17"/>
  <pageSetup scale="42" fitToWidth="3"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Reporting</vt:lpstr>
      <vt:lpstr>'ROPS Reporting'!Print_Area</vt:lpstr>
      <vt:lpstr>'ROPS Reporting'!Print_Titles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S. Orth</dc:creator>
  <cp:lastModifiedBy>lyu1</cp:lastModifiedBy>
  <cp:lastPrinted>2013-03-29T22:50:04Z</cp:lastPrinted>
  <dcterms:created xsi:type="dcterms:W3CDTF">2012-06-02T00:09:38Z</dcterms:created>
  <dcterms:modified xsi:type="dcterms:W3CDTF">2013-03-29T22:57:51Z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