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2" windowWidth="15192" windowHeight="7368"/>
  </bookViews>
  <sheets>
    <sheet name="ROPS 13-14A Actuals"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13-14A Actuals'!$A$1:$T$69</definedName>
    <definedName name="_xlnm.Print_Area">#REF!</definedName>
    <definedName name="Print_Area_MI">#REF!</definedName>
    <definedName name="_xlnm.Print_Titles" localSheetId="0">'ROPS 13-14A Actuals'!$A:$B</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45621"/>
</workbook>
</file>

<file path=xl/calcChain.xml><?xml version="1.0" encoding="utf-8"?>
<calcChain xmlns="http://schemas.openxmlformats.org/spreadsheetml/2006/main">
  <c r="Q47" i="1" l="1"/>
  <c r="O47" i="1"/>
  <c r="M47" i="1"/>
  <c r="E45" i="1"/>
  <c r="D45" i="1"/>
  <c r="C11" i="1" l="1"/>
  <c r="C35" i="1"/>
  <c r="C34" i="1"/>
  <c r="C31" i="1"/>
  <c r="C30" i="1"/>
  <c r="C29" i="1"/>
  <c r="C28" i="1"/>
  <c r="C27" i="1"/>
  <c r="C26" i="1"/>
  <c r="C55" i="1" l="1"/>
  <c r="L65" i="1" l="1"/>
  <c r="K65" i="1"/>
  <c r="J65" i="1"/>
  <c r="I65" i="1"/>
  <c r="H65" i="1"/>
  <c r="G65" i="1"/>
  <c r="F65" i="1"/>
  <c r="F66" i="1" s="1"/>
  <c r="L64" i="1"/>
  <c r="K64" i="1"/>
  <c r="J64" i="1"/>
  <c r="I64" i="1"/>
  <c r="H64" i="1"/>
  <c r="G64" i="1"/>
  <c r="F64" i="1"/>
  <c r="L49" i="1"/>
  <c r="K49" i="1"/>
  <c r="J49" i="1"/>
  <c r="J50" i="1" s="1"/>
  <c r="I49" i="1"/>
  <c r="H49" i="1"/>
  <c r="G49" i="1"/>
  <c r="F49" i="1"/>
  <c r="L45" i="1"/>
  <c r="K45" i="1"/>
  <c r="J45" i="1"/>
  <c r="I45" i="1"/>
  <c r="H45" i="1"/>
  <c r="G45" i="1"/>
  <c r="F45" i="1"/>
  <c r="L37" i="1"/>
  <c r="K37" i="1"/>
  <c r="J37" i="1"/>
  <c r="I37" i="1"/>
  <c r="H37" i="1"/>
  <c r="G37" i="1"/>
  <c r="F37" i="1"/>
  <c r="L19" i="1"/>
  <c r="K19" i="1"/>
  <c r="J19" i="1"/>
  <c r="I19" i="1"/>
  <c r="I38" i="1" s="1"/>
  <c r="H19" i="1"/>
  <c r="G19" i="1"/>
  <c r="F19" i="1"/>
  <c r="H13" i="1"/>
  <c r="L13" i="1"/>
  <c r="K13" i="1"/>
  <c r="J13" i="1"/>
  <c r="I13" i="1"/>
  <c r="I40" i="1" s="1"/>
  <c r="G13" i="1"/>
  <c r="F13" i="1"/>
  <c r="O65" i="1"/>
  <c r="N65" i="1"/>
  <c r="M65" i="1"/>
  <c r="E65" i="1"/>
  <c r="O64" i="1"/>
  <c r="N64" i="1"/>
  <c r="M64" i="1"/>
  <c r="E64" i="1"/>
  <c r="O49" i="1"/>
  <c r="N49" i="1"/>
  <c r="M49" i="1"/>
  <c r="E49" i="1"/>
  <c r="O45" i="1"/>
  <c r="N45" i="1"/>
  <c r="M45" i="1"/>
  <c r="O37" i="1"/>
  <c r="N37" i="1"/>
  <c r="M37" i="1"/>
  <c r="E37" i="1"/>
  <c r="O19" i="1"/>
  <c r="N19" i="1"/>
  <c r="N38" i="1" s="1"/>
  <c r="M19" i="1"/>
  <c r="M38" i="1" s="1"/>
  <c r="E19" i="1"/>
  <c r="E38" i="1" s="1"/>
  <c r="O13" i="1"/>
  <c r="M13" i="1"/>
  <c r="E13" i="1"/>
  <c r="Q65" i="1"/>
  <c r="P65" i="1"/>
  <c r="Q64" i="1"/>
  <c r="P64" i="1"/>
  <c r="Q49" i="1"/>
  <c r="P49" i="1"/>
  <c r="Q45" i="1"/>
  <c r="P45" i="1"/>
  <c r="Q37" i="1"/>
  <c r="P37" i="1"/>
  <c r="Q19" i="1"/>
  <c r="P19" i="1"/>
  <c r="Q13" i="1"/>
  <c r="P13" i="1"/>
  <c r="R49" i="1"/>
  <c r="S49" i="1"/>
  <c r="T49" i="1"/>
  <c r="D49" i="1"/>
  <c r="R45" i="1"/>
  <c r="S45" i="1"/>
  <c r="T45" i="1"/>
  <c r="C47" i="1"/>
  <c r="C43" i="1"/>
  <c r="D64" i="1"/>
  <c r="C44" i="1"/>
  <c r="R37" i="1"/>
  <c r="S37" i="1"/>
  <c r="T37" i="1"/>
  <c r="C22" i="1"/>
  <c r="C23" i="1"/>
  <c r="C24" i="1"/>
  <c r="C25" i="1"/>
  <c r="C32" i="1"/>
  <c r="C33" i="1"/>
  <c r="C36" i="1"/>
  <c r="C17" i="1"/>
  <c r="C18" i="1"/>
  <c r="C16" i="1"/>
  <c r="D19" i="1"/>
  <c r="C8" i="1"/>
  <c r="C9" i="1"/>
  <c r="C10" i="1"/>
  <c r="R13" i="1"/>
  <c r="S13" i="1"/>
  <c r="T13" i="1"/>
  <c r="C48" i="1"/>
  <c r="C63" i="1"/>
  <c r="C62" i="1"/>
  <c r="C61" i="1"/>
  <c r="T65" i="1"/>
  <c r="C60" i="1"/>
  <c r="S65" i="1"/>
  <c r="R64" i="1"/>
  <c r="D65" i="1"/>
  <c r="C59" i="1"/>
  <c r="C58" i="1"/>
  <c r="C57" i="1"/>
  <c r="C56" i="1"/>
  <c r="C54" i="1"/>
  <c r="D37" i="1"/>
  <c r="C37" i="1" s="1"/>
  <c r="C21" i="1"/>
  <c r="T19" i="1"/>
  <c r="S19" i="1"/>
  <c r="S38" i="1" s="1"/>
  <c r="R19" i="1"/>
  <c r="R38" i="1" s="1"/>
  <c r="D13" i="1"/>
  <c r="C7" i="1"/>
  <c r="S64" i="1"/>
  <c r="R65" i="1"/>
  <c r="T64" i="1"/>
  <c r="D66" i="1" l="1"/>
  <c r="Q66" i="1"/>
  <c r="C45" i="1"/>
  <c r="J66" i="1"/>
  <c r="M40" i="1"/>
  <c r="M50" i="1" s="1"/>
  <c r="T66" i="1"/>
  <c r="T38" i="1"/>
  <c r="T40" i="1" s="1"/>
  <c r="T52" i="1" s="1"/>
  <c r="E40" i="1"/>
  <c r="O38" i="1"/>
  <c r="O40" i="1" s="1"/>
  <c r="O52" i="1" s="1"/>
  <c r="G38" i="1"/>
  <c r="G40" i="1" s="1"/>
  <c r="G52" i="1" s="1"/>
  <c r="K38" i="1"/>
  <c r="K40" i="1" s="1"/>
  <c r="K50" i="1" s="1"/>
  <c r="S66" i="1"/>
  <c r="D38" i="1"/>
  <c r="D40" i="1" s="1"/>
  <c r="F38" i="1"/>
  <c r="F40" i="1" s="1"/>
  <c r="F52" i="1" s="1"/>
  <c r="J38" i="1"/>
  <c r="J40" i="1" s="1"/>
  <c r="J52" i="1" s="1"/>
  <c r="S40" i="1"/>
  <c r="S50" i="1" s="1"/>
  <c r="R40" i="1"/>
  <c r="C49" i="1"/>
  <c r="C65" i="1"/>
  <c r="N66" i="1"/>
  <c r="O66" i="1"/>
  <c r="P38" i="1"/>
  <c r="P40" i="1" s="1"/>
  <c r="E66" i="1"/>
  <c r="H38" i="1"/>
  <c r="H40" i="1" s="1"/>
  <c r="L38" i="1"/>
  <c r="L40" i="1" s="1"/>
  <c r="L50" i="1" s="1"/>
  <c r="G66" i="1"/>
  <c r="Q38" i="1"/>
  <c r="Q40" i="1" s="1"/>
  <c r="M66" i="1"/>
  <c r="I52" i="1"/>
  <c r="I50" i="1"/>
  <c r="C13" i="1"/>
  <c r="E52" i="1"/>
  <c r="E50" i="1"/>
  <c r="M52" i="1"/>
  <c r="N13" i="1"/>
  <c r="N40" i="1" s="1"/>
  <c r="C19" i="1"/>
  <c r="C64" i="1"/>
  <c r="C66" i="1" l="1"/>
  <c r="G50" i="1"/>
  <c r="D50" i="1"/>
  <c r="D52" i="1"/>
  <c r="O50" i="1"/>
  <c r="F50" i="1"/>
  <c r="S52" i="1"/>
  <c r="T50" i="1"/>
  <c r="P50" i="1"/>
  <c r="P52" i="1"/>
  <c r="K52" i="1"/>
  <c r="H52" i="1"/>
  <c r="H50" i="1"/>
  <c r="C38" i="1"/>
  <c r="R50" i="1"/>
  <c r="R52" i="1"/>
  <c r="L52" i="1"/>
  <c r="N52" i="1"/>
  <c r="N50" i="1"/>
  <c r="C40" i="1"/>
  <c r="Q50" i="1"/>
  <c r="Q52" i="1"/>
  <c r="C52" i="1" s="1"/>
  <c r="C50" i="1" l="1"/>
</calcChain>
</file>

<file path=xl/comments1.xml><?xml version="1.0" encoding="utf-8"?>
<comments xmlns="http://schemas.openxmlformats.org/spreadsheetml/2006/main">
  <authors>
    <author>kerive</author>
  </authors>
  <commentList>
    <comment ref="J50" authorId="0">
      <text>
        <r>
          <rPr>
            <b/>
            <sz val="9"/>
            <color indexed="81"/>
            <rFont val="Tahoma"/>
            <family val="2"/>
          </rPr>
          <t>CAC:</t>
        </r>
        <r>
          <rPr>
            <sz val="9"/>
            <color indexed="81"/>
            <rFont val="Tahoma"/>
            <family val="2"/>
          </rPr>
          <t xml:space="preserve">
Formula was overridden because it was not able to handle the adjustments noted in the comment section (2).</t>
        </r>
      </text>
    </comment>
  </commentList>
</comments>
</file>

<file path=xl/sharedStrings.xml><?xml version="1.0" encoding="utf-8"?>
<sst xmlns="http://schemas.openxmlformats.org/spreadsheetml/2006/main" count="86" uniqueCount="86">
  <si>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</si>
  <si>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</si>
  <si>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</si>
  <si>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</si>
  <si>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</si>
  <si>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</si>
  <si>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</si>
  <si>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</si>
  <si>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</si>
  <si>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</si>
  <si>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</si>
  <si>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</si>
  <si>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</si>
  <si>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Countywide Totals</t>
  </si>
  <si>
    <t>Cities</t>
  </si>
  <si>
    <t>K-12 Schools</t>
  </si>
  <si>
    <t xml:space="preserve">Community Colleges  </t>
  </si>
  <si>
    <t>ERAF - K-12</t>
  </si>
  <si>
    <t>ERAF - Community Colleges</t>
  </si>
  <si>
    <t>ERAF - County Offices of Education</t>
  </si>
  <si>
    <t>Special Districts</t>
  </si>
  <si>
    <t>Total ERAF (Please break out the ERAF amounts into the following categories if this information is readily available):</t>
  </si>
  <si>
    <t>Percentage of Residual Distributions to K-14 Schools</t>
  </si>
  <si>
    <t>Total Residual Distributions to K-14 Schools:</t>
  </si>
  <si>
    <t>SB 2557 Administration Fees</t>
  </si>
  <si>
    <t>Penalty Assessments</t>
  </si>
  <si>
    <t>Education Revenue Augmentation Fund (ERAF)</t>
  </si>
  <si>
    <t>Interest Earnings/Other</t>
  </si>
  <si>
    <t>RPTTF Deposits (Note that entering the deposits by source is optional):</t>
  </si>
  <si>
    <t>Total RPTTF Balance Available to Fund Enforceable Obligations (EOs)</t>
  </si>
  <si>
    <t>RPTTF Distributions (Include all payments made pursuant to Health and Safety Code (H&amp;S) Section 34183.  Note that the following distributions are not necessary listed in the priority order required by H&amp;S 34183):</t>
  </si>
  <si>
    <t>Administrative Distributions-</t>
  </si>
  <si>
    <t>Passthrough Distributions-</t>
  </si>
  <si>
    <t>Total Administrative and Passthrough Distributions</t>
  </si>
  <si>
    <t>Total Passthrough Distributions</t>
  </si>
  <si>
    <t>Total Administrative Distributions</t>
  </si>
  <si>
    <t>CAC Distributed ACA ROPS RPTTF</t>
  </si>
  <si>
    <t>CAC Distributed Non-ACA ROPS RPTTF</t>
  </si>
  <si>
    <t>ACA ROPS RPTTF</t>
  </si>
  <si>
    <t>Non-ACA ROPS RPTTF</t>
  </si>
  <si>
    <t>Total Finance Approved ROPS RPTTF</t>
  </si>
  <si>
    <t>Administrative Fees to CAC</t>
  </si>
  <si>
    <t>Total RPTTF Deposits</t>
  </si>
  <si>
    <t xml:space="preserve">Comments: </t>
  </si>
  <si>
    <t>Finance Approved ROPS RPTTF-</t>
  </si>
  <si>
    <t>Total RPTTF Balance Available for Distribution to Affected Taxing Entities (ATEs)</t>
  </si>
  <si>
    <t>Total CAC Distributed ROPS RPTTF for SA EOs</t>
  </si>
  <si>
    <t>Total RPTTF Balance Available to Fund CAC Administration and Passthroughs</t>
  </si>
  <si>
    <t xml:space="preserve">Title of Former Redevelopment Agency: </t>
  </si>
  <si>
    <r>
      <t>Allocation Period:</t>
    </r>
    <r>
      <rPr>
        <sz val="10"/>
        <rFont val="Arial"/>
        <family val="2"/>
      </rPr>
      <t xml:space="preserve"> July 2013 - December 2013</t>
    </r>
  </si>
  <si>
    <r>
      <t>ROPS Redevelopment Property Tax Trust Fund (RPTTF) Allocation Cycle:</t>
    </r>
    <r>
      <rPr>
        <sz val="10"/>
        <rFont val="Arial"/>
        <family val="2"/>
      </rPr>
      <t xml:space="preserve"> 13-14A</t>
    </r>
  </si>
  <si>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</si>
  <si>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t>Line #</t>
  </si>
  <si>
    <t>County : San Diego</t>
  </si>
  <si>
    <t xml:space="preserve"> Carlsbad RDA </t>
  </si>
  <si>
    <t xml:space="preserve"> Chula Vista RDA </t>
  </si>
  <si>
    <t xml:space="preserve"> El Cajon RDA </t>
  </si>
  <si>
    <t xml:space="preserve"> Escondido RDA </t>
  </si>
  <si>
    <t xml:space="preserve"> Imperial Beach RDA </t>
  </si>
  <si>
    <t xml:space="preserve"> Lemon Grove RDA </t>
  </si>
  <si>
    <t xml:space="preserve"> National City RDA </t>
  </si>
  <si>
    <t xml:space="preserve"> City of 
San Diego RDA </t>
  </si>
  <si>
    <t xml:space="preserve"> San Marcos RDA </t>
  </si>
  <si>
    <t xml:space="preserve"> Santee RDA </t>
  </si>
  <si>
    <t xml:space="preserve"> Poway RDA </t>
  </si>
  <si>
    <t xml:space="preserve"> Solana Beach RDA </t>
  </si>
  <si>
    <t xml:space="preserve"> Vista RDA </t>
  </si>
  <si>
    <t xml:space="preserve"> County of 
San Diego RDA </t>
  </si>
  <si>
    <r>
      <t xml:space="preserve">Formula check to determine whether the lesser of the total Finance approved ROPS RPTTF (line 45) or the total RPTTF balance available to fund EOs (line 40) was allocated to the SA </t>
    </r>
    <r>
      <rPr>
        <sz val="10"/>
        <color indexed="60"/>
        <rFont val="Arial"/>
        <family val="2"/>
      </rPr>
      <t>(Note that positive amounts suggest that the SAs received too much RPTTF and negative amounts suggest that the SAs did not receive enought RPTTF. Please explain all amounts shown on line 50 in the comments section (line 68).)</t>
    </r>
  </si>
  <si>
    <t>CAC Distributed ROPS RPTTF (Lesser of the total Finance approved ROPS RPTTF (line 45) or the total RPTTF balance available to fund EOs (line 40).)-</t>
  </si>
  <si>
    <t>EO Distributions (Includes approved EOs, Successor Agency's (SAs) administrative cost allowance (ACA), and prior period adjustments, and excludes the above passthrough and non-SA administrative distributions. Note that the Finance approved ROPS RPTTF shown on lines 43 and 44 should equal the amounts shown on the ROPS determination or ROPS meet-and-confer letters issued by Finance.):</t>
  </si>
  <si>
    <t>K-12 School Passthrough Payments - (H&amp;S Code 33401)</t>
  </si>
  <si>
    <t>Community College Passthrough Payments - (H&amp;S Code 33401)</t>
  </si>
  <si>
    <t>County Office of Education - (H&amp;S Code 33401)</t>
  </si>
  <si>
    <t>K-12 School Passthrough Payments - (H&amp;S Code 33676)</t>
  </si>
  <si>
    <t>Community College Passthrough Payments - (H&amp;S Code 33676)</t>
  </si>
  <si>
    <t>County Office of Education - (H&amp;S Code 33676)</t>
  </si>
  <si>
    <t>(1) After the January 2, 2013 RPTTF distribution was made, the County, Coronado SA, and Coronado ATE concurred that a previously unreported tax increment sharing agreement between the SA and ATE exists, and RPTTF funds were distributed to the ATE as residual funds that should have been distributed to the ATE as pass-through payments. The adjustment to the ATE residual amount is necessary to properly classify the January 2, 2013 distribution amount and to ensure that the ATE receives the full pass-through payment amount due for ROPS III and ROPS 13-14A.</t>
  </si>
  <si>
    <r>
      <t xml:space="preserve">Coronado RDA </t>
    </r>
    <r>
      <rPr>
        <vertAlign val="superscript"/>
        <sz val="10"/>
        <rFont val="Arial"/>
        <family val="2"/>
      </rPr>
      <t>(1)</t>
    </r>
  </si>
  <si>
    <r>
      <t xml:space="preserve">La Mesa RDA </t>
    </r>
    <r>
      <rPr>
        <vertAlign val="superscript"/>
        <sz val="10"/>
        <rFont val="Arial"/>
        <family val="2"/>
      </rPr>
      <t>(2)</t>
    </r>
  </si>
  <si>
    <r>
      <t xml:space="preserve"> Oceanside RDA </t>
    </r>
    <r>
      <rPr>
        <vertAlign val="superscript"/>
        <sz val="10"/>
        <rFont val="Arial"/>
        <family val="2"/>
      </rPr>
      <t>(3)</t>
    </r>
  </si>
  <si>
    <t>SCO Invoices for Audit and Oversight (Funding should only be allocated for this purpose when there is sufficent RPTTF to fully fund the approved enforceable obligations as shown on line 45.)</t>
  </si>
  <si>
    <r>
      <t xml:space="preserve">RPTTF Distributions to ATEs Pursuant to H&amp;S Section 34183(a)(4) (Figures should include the effect of "haircutting" pursuant to H&amp;S Section 34188. Note that the total RPTTF distributions to ATEs must equal the total RPTTF balance available for distribution to ATEs as shown on line 52.  </t>
    </r>
    <r>
      <rPr>
        <b/>
        <sz val="10"/>
        <color indexed="60"/>
        <rFont val="Arial"/>
        <family val="2"/>
      </rPr>
      <t>However, positive or negative amounts shown on line 50 should be considered and/or corected before the funds shown on line 52 are distributed to the ATEs.</t>
    </r>
    <r>
      <rPr>
        <b/>
        <sz val="10"/>
        <rFont val="Arial"/>
        <family val="2"/>
      </rPr>
      <t>):</t>
    </r>
  </si>
  <si>
    <t>Total RPTTF Distributions to ATEs (Total residual distributions must equal the total residual balance as shown on line 52.)</t>
  </si>
  <si>
    <t>(3) The Oceanside Successor Agency made a payment of $2,421,438 (the initial determined amount of $2,394,269 plus interest of $27,169) before the Final Determined Amount of $1,875,033 was issued by the Department of Finance. This resulted in an overpayment of $519,236  ($2,394,269 less $1,875,033), which was adjusted in the June 2013 Redevelopment Property Tax Trust Fund’s (RPTTF) residual distribution.</t>
  </si>
  <si>
    <t>(2) La Mesa SA had not made the full true-up demand payment which was due in July 2012. The remaining unpaid balance of $667,145.77 was deducted from the SA's funding for enforceable obligations and was distributed to the affected taxing entities pursuant to Health and Safety Code 34183.5(b)(3) on June 3rd 2013.
SCO concurred with CAC on May 31, 2013 for La Mesa SA filing for insufficiency.  Pursuant to Health and Safety Code 34183(b), when SA has insufficiency to pay EO, the CAC may deduct the agreement pass-through payment that would have been allocated to the affected taxing entities.  This amount was subordinated to pay the bonds of the SA.  Therefore; a total of $175,427.80 that was due to the County of San Diego was deferred and subordinated to the bonds.  Fletcher Parkway agreement accounted for $1,712 and Alvarado Creek agreement accounted for $173,715.80 of the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</si>
</sst>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14" x14ac:knownFonts="1">
    <font>
      <sz val="11"/>
      <color theme="1"/>
      <name val="Calibri"/>
      <family val="2"/>
      <scheme val="minor"/>
    </font>
    <font>
      <sz val="10"/>
      <name val="Arial"/>
      <family val="2"/>
    </font>
    <font>
      <b/>
      <sz val="10"/>
      <name val="Arial"/>
      <family val="2"/>
    </font>
    <font>
      <b/>
      <sz val="12"/>
      <name val="Arial"/>
      <family val="2"/>
    </font>
    <font>
      <sz val="10"/>
      <color indexed="60"/>
      <name val="Arial"/>
      <family val="2"/>
    </font>
    <font>
      <b/>
      <sz val="10"/>
      <color indexed="60"/>
      <name val="Arial"/>
      <family val="2"/>
    </font>
    <font>
      <sz val="11"/>
      <color theme="1"/>
      <name val="Calibri"/>
      <family val="2"/>
      <scheme val="minor"/>
    </font>
    <font>
      <sz val="10"/>
      <color rgb="FFC00000"/>
      <name val="Arial"/>
      <family val="2"/>
    </font>
    <font>
      <b/>
      <sz val="10"/>
      <color rgb="FFC00000"/>
      <name val="Arial"/>
      <family val="2"/>
    </font>
    <font>
      <vertAlign val="superscript"/>
      <sz val="10"/>
      <name val="Arial"/>
      <family val="2"/>
    </font>
    <font>
      <sz val="11"/>
      <color theme="1"/>
      <name val="Arial"/>
      <family val="2"/>
    </font>
    <font>
      <u/>
      <sz val="10"/>
      <color indexed="12"/>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s>
  <borders count="4">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43" fontId="6" fillId="0" borderId="0" applyFont="0" applyFill="0" applyBorder="0" applyAlignment="0" applyProtection="0"/>
    <xf numFmtId="0" fontId="1" fillId="0" borderId="0"/>
    <xf numFmtId="0" fontId="10" fillId="0" borderId="0"/>
    <xf numFmtId="0" fontId="11" fillId="0" borderId="0" applyNumberFormat="0" applyFill="0" applyBorder="0" applyAlignment="0" applyProtection="0">
      <alignment vertical="top"/>
      <protection locked="0"/>
    </xf>
  </cellStyleXfs>
  <cellXfs count="61">
    <xf numFmtId="0" fontId="0" fillId="0" borderId="0" xfId="0"/>
    <xf numFmtId="0" fontId="1" fillId="0" borderId="0" xfId="0" applyFont="1" applyAlignment="1"/>
    <xf numFmtId="41" fontId="2" fillId="0" borderId="0" xfId="0" applyNumberFormat="1" applyFont="1" applyFill="1" applyBorder="1" applyAlignment="1"/>
    <xf numFmtId="41" fontId="1" fillId="0" borderId="0" xfId="0" applyNumberFormat="1" applyFont="1" applyFill="1" applyBorder="1" applyAlignment="1"/>
    <xf numFmtId="41" fontId="2" fillId="0" borderId="0" xfId="1" applyNumberFormat="1" applyFont="1" applyFill="1" applyBorder="1" applyAlignment="1"/>
    <xf numFmtId="41" fontId="1" fillId="0" borderId="0" xfId="1" applyNumberFormat="1" applyFont="1" applyFill="1" applyBorder="1" applyAlignment="1"/>
    <xf numFmtId="164" fontId="1" fillId="0" borderId="0" xfId="0" applyNumberFormat="1" applyFont="1" applyAlignment="1"/>
    <xf numFmtId="0" fontId="1" fillId="0" borderId="0" xfId="0" applyFont="1" applyFill="1" applyAlignment="1"/>
    <xf numFmtId="0" fontId="1" fillId="0" borderId="0" xfId="0" applyFont="1" applyFill="1" applyBorder="1" applyAlignment="1"/>
    <xf numFmtId="41" fontId="2" fillId="0" borderId="0" xfId="0" applyNumberFormat="1" applyFont="1" applyBorder="1" applyAlignment="1"/>
    <xf numFmtId="41" fontId="1" fillId="0" borderId="0" xfId="0" applyNumberFormat="1" applyFont="1" applyBorder="1" applyAlignment="1"/>
    <xf numFmtId="41" fontId="2" fillId="2" borderId="1" xfId="1" applyNumberFormat="1" applyFont="1" applyFill="1" applyBorder="1" applyAlignment="1"/>
    <xf numFmtId="41" fontId="2" fillId="3" borderId="1" xfId="0" applyNumberFormat="1" applyFont="1" applyFill="1" applyBorder="1" applyAlignment="1"/>
    <xf numFmtId="41" fontId="1" fillId="4" borderId="2" xfId="1" applyNumberFormat="1" applyFont="1" applyFill="1" applyBorder="1" applyAlignment="1"/>
    <xf numFmtId="41" fontId="2" fillId="2" borderId="2" xfId="1" applyNumberFormat="1" applyFont="1" applyFill="1" applyBorder="1" applyAlignment="1"/>
    <xf numFmtId="41" fontId="7" fillId="0" borderId="0" xfId="1" applyNumberFormat="1" applyFont="1" applyFill="1" applyBorder="1" applyAlignment="1"/>
    <xf numFmtId="41" fontId="2" fillId="5" borderId="1" xfId="1" applyNumberFormat="1" applyFont="1" applyFill="1" applyBorder="1" applyAlignment="1"/>
    <xf numFmtId="41" fontId="1" fillId="6" borderId="2" xfId="1" applyNumberFormat="1" applyFont="1" applyFill="1" applyBorder="1" applyAlignment="1"/>
    <xf numFmtId="41" fontId="2" fillId="7" borderId="1" xfId="1" applyNumberFormat="1" applyFont="1" applyFill="1" applyBorder="1" applyAlignment="1"/>
    <xf numFmtId="41" fontId="1" fillId="8" borderId="0" xfId="1" applyNumberFormat="1" applyFont="1" applyFill="1" applyBorder="1" applyAlignment="1"/>
    <xf numFmtId="165" fontId="1" fillId="8" borderId="2" xfId="1" applyNumberFormat="1" applyFont="1" applyFill="1" applyBorder="1" applyAlignment="1"/>
    <xf numFmtId="41" fontId="8" fillId="0" borderId="0" xfId="1" applyNumberFormat="1" applyFont="1" applyFill="1" applyBorder="1" applyAlignment="1"/>
    <xf numFmtId="41" fontId="2" fillId="5" borderId="2" xfId="1" applyNumberFormat="1" applyFont="1" applyFill="1" applyBorder="1" applyAlignment="1"/>
    <xf numFmtId="41" fontId="2" fillId="7" borderId="2" xfId="1" applyNumberFormat="1" applyFont="1" applyFill="1" applyBorder="1" applyAlignment="1"/>
    <xf numFmtId="41" fontId="1" fillId="0" borderId="0" xfId="0" applyNumberFormat="1" applyFont="1" applyAlignment="1"/>
    <xf numFmtId="41" fontId="1" fillId="0" borderId="0" xfId="0" applyNumberFormat="1" applyFont="1" applyFill="1" applyAlignment="1"/>
    <xf numFmtId="0" fontId="2" fillId="0" borderId="0" xfId="0" applyFont="1" applyFill="1" applyAlignment="1">
      <alignment horizontal="left"/>
    </xf>
    <xf numFmtId="0" fontId="2" fillId="0" borderId="0" xfId="0" applyFont="1" applyFill="1" applyAlignment="1"/>
    <xf numFmtId="41" fontId="2" fillId="0" borderId="0" xfId="0" applyNumberFormat="1" applyFont="1" applyBorder="1" applyAlignment="1">
      <alignment horizontal="center"/>
    </xf>
    <xf numFmtId="41" fontId="2" fillId="0" borderId="0" xfId="0" applyNumberFormat="1" applyFont="1" applyFill="1" applyAlignment="1"/>
    <xf numFmtId="0" fontId="1" fillId="0" borderId="0" xfId="0" applyFont="1" applyFill="1" applyAlignment="1">
      <alignment horizontal="left" indent="2"/>
    </xf>
    <xf numFmtId="0" fontId="2" fillId="7" borderId="2" xfId="0" applyFont="1" applyFill="1" applyBorder="1" applyAlignment="1">
      <alignment horizontal="left"/>
    </xf>
    <xf numFmtId="0" fontId="2" fillId="0" borderId="0" xfId="0" applyFont="1" applyFill="1" applyAlignment="1">
      <alignment horizontal="left" wrapText="1"/>
    </xf>
    <xf numFmtId="0" fontId="2" fillId="0" borderId="0" xfId="0" applyFont="1" applyFill="1" applyBorder="1" applyAlignment="1">
      <alignment horizontal="left"/>
    </xf>
    <xf numFmtId="0" fontId="2" fillId="5" borderId="2" xfId="0" applyFont="1" applyFill="1" applyBorder="1" applyAlignment="1">
      <alignment horizontal="left"/>
    </xf>
    <xf numFmtId="0" fontId="1" fillId="0" borderId="0" xfId="0" applyFont="1" applyFill="1" applyAlignment="1">
      <alignment horizontal="left" wrapText="1" indent="2"/>
    </xf>
    <xf numFmtId="41" fontId="1" fillId="0" borderId="0" xfId="0" applyNumberFormat="1" applyFont="1" applyFill="1" applyAlignment="1">
      <alignment horizontal="left" wrapText="1"/>
    </xf>
    <xf numFmtId="0" fontId="8" fillId="0" borderId="0" xfId="0" applyFont="1" applyFill="1" applyAlignment="1">
      <alignment horizontal="left" wrapText="1"/>
    </xf>
    <xf numFmtId="0" fontId="2" fillId="2" borderId="2" xfId="0" applyFont="1" applyFill="1" applyBorder="1" applyAlignment="1"/>
    <xf numFmtId="0" fontId="1" fillId="0" borderId="0" xfId="0" applyFont="1" applyAlignment="1">
      <alignment horizontal="left" wrapText="1" indent="2"/>
    </xf>
    <xf numFmtId="0" fontId="1" fillId="0" borderId="0" xfId="0" applyFont="1" applyFill="1" applyAlignment="1">
      <alignment horizontal="left" indent="4"/>
    </xf>
    <xf numFmtId="0" fontId="2" fillId="0" borderId="0" xfId="0" applyFont="1" applyFill="1" applyAlignment="1">
      <alignment wrapText="1"/>
    </xf>
    <xf numFmtId="0" fontId="1" fillId="0" borderId="0" xfId="0" applyFont="1" applyFill="1" applyBorder="1" applyAlignment="1">
      <alignment horizontal="left" wrapText="1" indent="2"/>
    </xf>
    <xf numFmtId="0" fontId="2" fillId="0" borderId="0" xfId="0" applyFont="1" applyFill="1" applyBorder="1" applyAlignment="1"/>
    <xf numFmtId="0" fontId="8" fillId="0" borderId="0" xfId="0" applyFont="1" applyFill="1" applyBorder="1" applyAlignment="1">
      <alignment horizontal="left" vertical="top"/>
    </xf>
    <xf numFmtId="49" fontId="8" fillId="0" borderId="0" xfId="1" applyNumberFormat="1" applyFont="1" applyFill="1" applyBorder="1" applyAlignment="1">
      <alignment horizontal="left" vertical="top"/>
    </xf>
    <xf numFmtId="49" fontId="7" fillId="0" borderId="0" xfId="1" applyNumberFormat="1" applyFont="1" applyFill="1" applyBorder="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1" fillId="0" borderId="0" xfId="0" applyNumberFormat="1" applyFont="1" applyFill="1" applyBorder="1" applyAlignment="1">
      <alignment horizontal="center"/>
    </xf>
    <xf numFmtId="0" fontId="1" fillId="0" borderId="0" xfId="0" applyNumberFormat="1" applyFont="1" applyFill="1" applyBorder="1" applyAlignment="1">
      <alignment horizontal="center" wrapText="1"/>
    </xf>
    <xf numFmtId="0" fontId="1" fillId="0" borderId="0" xfId="0" applyFont="1" applyFill="1" applyBorder="1" applyAlignment="1">
      <alignment vertical="top" wrapText="1"/>
    </xf>
    <xf numFmtId="0" fontId="2" fillId="0" borderId="0" xfId="0" applyFont="1" applyFill="1" applyBorder="1" applyAlignment="1">
      <alignment horizontal="left" wrapText="1"/>
    </xf>
    <xf numFmtId="0" fontId="2" fillId="0" borderId="3" xfId="0" applyFont="1" applyFill="1" applyBorder="1" applyAlignment="1">
      <alignment wrapText="1"/>
    </xf>
    <xf numFmtId="0" fontId="1" fillId="0" borderId="0" xfId="0" applyFont="1" applyFill="1" applyBorder="1" applyAlignment="1">
      <alignment horizontal="left" vertical="top" wrapText="1"/>
    </xf>
    <xf numFmtId="0" fontId="1" fillId="0" borderId="0" xfId="1" applyNumberFormat="1" applyFont="1" applyFill="1" applyBorder="1" applyAlignment="1">
      <alignment horizontal="left" vertical="top" wrapText="1"/>
    </xf>
    <xf numFmtId="0" fontId="1" fillId="0" borderId="0" xfId="0" applyFont="1" applyAlignment="1">
      <alignment horizontal="center" wrapText="1"/>
    </xf>
    <xf numFmtId="0" fontId="2" fillId="0" borderId="0" xfId="0" applyFont="1" applyAlignment="1">
      <alignment horizontal="left"/>
    </xf>
    <xf numFmtId="0" fontId="2" fillId="0" borderId="0" xfId="0" applyFont="1" applyFill="1" applyAlignment="1">
      <alignment horizontal="left"/>
    </xf>
    <xf numFmtId="0" fontId="2" fillId="0" borderId="0" xfId="0" applyFont="1" applyFill="1" applyAlignment="1">
      <alignment horizontal="left" wrapText="1"/>
    </xf>
    <xf numFmtId="0" fontId="2" fillId="0" borderId="3" xfId="0" applyFont="1" applyFill="1" applyBorder="1" applyAlignment="1">
      <alignment horizontal="left" wrapText="1"/>
    </xf>
  </cellXfs>
  <cellStyles count="5">
    <cellStyle name="Comma" xfId="1" builtinId="3"/>
    <cellStyle name="Hyperlink 2" xfId="4"/>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90"/>
  <sheetViews>
    <sheetView tabSelected="1" topLeftCell="E1" zoomScale="70" zoomScaleNormal="70" workbookViewId="0">
      <selection activeCell="X22" sqref="X22"/>
    </sheetView>
  </sheetViews>
  <sheetFormatPr defaultColWidth="9.109375" defaultRowHeight="13.2" x14ac:dyDescent="0.25"/>
  <cols>
    <col min="1" max="1" width="7.33203125" style="47" customWidth="1"/>
    <col min="2" max="2" width="81.88671875" style="7" customWidth="1"/>
    <col min="3" max="3" width="25.88671875" style="9" customWidth="1"/>
    <col min="4" max="4" width="13.77734375" style="10" customWidth="1"/>
    <col min="5" max="5" width="16" style="10" bestFit="1" customWidth="1"/>
    <col min="6" max="6" width="16.21875" style="10" bestFit="1" customWidth="1"/>
    <col min="7" max="7" width="13.6640625" style="10" bestFit="1" customWidth="1"/>
    <col min="8" max="8" width="15.44140625" style="10" bestFit="1" customWidth="1"/>
    <col min="9" max="9" width="19" style="10" bestFit="1" customWidth="1"/>
    <col min="10" max="10" width="15.109375" style="10" bestFit="1" customWidth="1"/>
    <col min="11" max="11" width="17.88671875" style="10" bestFit="1" customWidth="1"/>
    <col min="12" max="12" width="17" style="10" bestFit="1" customWidth="1"/>
    <col min="13" max="13" width="17.6640625" style="10" bestFit="1" customWidth="1"/>
    <col min="14" max="14" width="15.33203125" style="10" bestFit="1" customWidth="1"/>
    <col min="15" max="15" width="16.5546875" style="10" bestFit="1" customWidth="1"/>
    <col min="16" max="16" width="13.21875" style="10" bestFit="1" customWidth="1"/>
    <col min="17" max="17" width="14.5546875" style="10" bestFit="1" customWidth="1"/>
    <col min="18" max="18" width="18.6640625" style="10" bestFit="1" customWidth="1"/>
    <col min="19" max="19" width="14.5546875" style="10" bestFit="1" customWidth="1"/>
    <col min="20" max="20" width="14.33203125" style="10" bestFit="1" customWidth="1"/>
    <col min="21" max="21" width="8.6640625" style="1" customWidth="1"/>
    <col min="22" max="16384" width="9.109375" style="1"/>
  </cols>
  <sheetData>
    <row r="1" spans="1:21" ht="41.25" customHeight="1" x14ac:dyDescent="0.25">
      <c r="A1" s="56" t="s">
        <v>51</v>
      </c>
      <c r="B1" s="56"/>
      <c r="C1" s="56"/>
      <c r="D1" s="56"/>
      <c r="E1" s="56"/>
      <c r="F1" s="56"/>
      <c r="G1" s="56"/>
      <c r="H1" s="56"/>
      <c r="I1" s="56"/>
      <c r="J1" s="56"/>
      <c r="K1" s="56"/>
      <c r="L1" s="56"/>
      <c r="M1" s="56"/>
      <c r="N1" s="56"/>
      <c r="O1" s="56"/>
      <c r="P1" s="56"/>
      <c r="Q1" s="56"/>
      <c r="R1" s="56"/>
      <c r="S1" s="56"/>
      <c r="T1" s="56"/>
    </row>
    <row r="2" spans="1:21" ht="17.100000000000001" customHeight="1" x14ac:dyDescent="0.25">
      <c r="A2" s="57" t="s">
        <v>49</v>
      </c>
      <c r="B2" s="57"/>
      <c r="C2" s="57"/>
      <c r="D2" s="57"/>
      <c r="E2" s="57"/>
      <c r="F2" s="57"/>
      <c r="G2" s="57"/>
      <c r="H2" s="57"/>
      <c r="I2" s="57"/>
      <c r="J2" s="57"/>
      <c r="K2" s="57"/>
      <c r="L2" s="57"/>
      <c r="M2" s="57"/>
      <c r="N2" s="57"/>
      <c r="O2" s="57"/>
      <c r="P2" s="57"/>
      <c r="Q2" s="57"/>
      <c r="R2" s="57"/>
      <c r="S2" s="57"/>
      <c r="T2" s="57"/>
    </row>
    <row r="3" spans="1:21" ht="17.100000000000001" customHeight="1" x14ac:dyDescent="0.25">
      <c r="A3" s="57" t="s">
        <v>50</v>
      </c>
      <c r="B3" s="57"/>
      <c r="C3" s="57"/>
      <c r="D3" s="57"/>
      <c r="E3" s="57"/>
      <c r="F3" s="57"/>
      <c r="G3" s="57"/>
      <c r="H3" s="57"/>
      <c r="I3" s="57"/>
      <c r="J3" s="57"/>
      <c r="K3" s="57"/>
      <c r="L3" s="57"/>
      <c r="M3" s="57"/>
      <c r="N3" s="57"/>
      <c r="O3" s="57"/>
      <c r="P3" s="57"/>
      <c r="Q3" s="57"/>
      <c r="R3" s="57"/>
      <c r="S3" s="57"/>
      <c r="T3" s="57"/>
    </row>
    <row r="4" spans="1:21" ht="17.100000000000001" customHeight="1" x14ac:dyDescent="0.25">
      <c r="A4" s="58" t="s">
        <v>53</v>
      </c>
      <c r="B4" s="58"/>
      <c r="C4" s="58"/>
      <c r="D4" s="58"/>
      <c r="E4" s="58"/>
      <c r="F4" s="58"/>
      <c r="G4" s="58"/>
      <c r="H4" s="58"/>
      <c r="I4" s="58"/>
      <c r="J4" s="58"/>
      <c r="K4" s="58"/>
      <c r="L4" s="58"/>
      <c r="M4" s="58"/>
      <c r="N4" s="58"/>
      <c r="O4" s="58"/>
      <c r="P4" s="58"/>
      <c r="Q4" s="58"/>
      <c r="R4" s="58"/>
      <c r="S4" s="58"/>
      <c r="T4" s="58"/>
    </row>
    <row r="5" spans="1:21" ht="33.75" customHeight="1" x14ac:dyDescent="0.25">
      <c r="A5" s="48" t="s">
        <v>52</v>
      </c>
      <c r="B5" s="27" t="s">
        <v>48</v>
      </c>
      <c r="C5" s="28" t="s">
        <v>13</v>
      </c>
      <c r="D5" s="49" t="s">
        <v>54</v>
      </c>
      <c r="E5" s="49" t="s">
        <v>55</v>
      </c>
      <c r="F5" s="49" t="s">
        <v>78</v>
      </c>
      <c r="G5" s="49" t="s">
        <v>56</v>
      </c>
      <c r="H5" s="49" t="s">
        <v>57</v>
      </c>
      <c r="I5" s="49" t="s">
        <v>58</v>
      </c>
      <c r="J5" s="49" t="s">
        <v>79</v>
      </c>
      <c r="K5" s="49" t="s">
        <v>59</v>
      </c>
      <c r="L5" s="49" t="s">
        <v>60</v>
      </c>
      <c r="M5" s="49" t="s">
        <v>80</v>
      </c>
      <c r="N5" s="50" t="s">
        <v>61</v>
      </c>
      <c r="O5" s="49" t="s">
        <v>62</v>
      </c>
      <c r="P5" s="49" t="s">
        <v>63</v>
      </c>
      <c r="Q5" s="49" t="s">
        <v>64</v>
      </c>
      <c r="R5" s="49" t="s">
        <v>65</v>
      </c>
      <c r="S5" s="49" t="s">
        <v>66</v>
      </c>
      <c r="T5" s="50" t="s">
        <v>67</v>
      </c>
    </row>
    <row r="6" spans="1:21" ht="15.9" hidden="1" customHeight="1" x14ac:dyDescent="0.25">
      <c r="A6" s="47">
        <v>6</v>
      </c>
      <c r="B6" s="58" t="s">
        <v>28</v>
      </c>
      <c r="C6" s="58"/>
      <c r="D6" s="58"/>
      <c r="E6" s="58"/>
      <c r="F6" s="58"/>
      <c r="G6" s="58"/>
      <c r="H6" s="58"/>
      <c r="I6" s="58"/>
      <c r="J6" s="58"/>
      <c r="K6" s="58"/>
      <c r="L6" s="58"/>
      <c r="M6" s="58"/>
      <c r="N6" s="58"/>
      <c r="O6" s="58"/>
      <c r="P6" s="58"/>
      <c r="Q6" s="58"/>
      <c r="R6" s="58"/>
      <c r="S6" s="58"/>
      <c r="T6" s="58"/>
    </row>
    <row r="7" spans="1:21" ht="15.9" hidden="1" customHeight="1" x14ac:dyDescent="0.25">
      <c r="A7" s="47">
        <v>7</v>
      </c>
      <c r="B7" s="30" t="s">
        <v>11</v>
      </c>
      <c r="C7" s="3">
        <f>SUM(D7:T7)</f>
        <v>0</v>
      </c>
      <c r="D7" s="3"/>
      <c r="E7" s="3"/>
      <c r="F7" s="3"/>
      <c r="G7" s="3"/>
      <c r="H7" s="3"/>
      <c r="I7" s="3"/>
      <c r="J7" s="3"/>
      <c r="K7" s="3"/>
      <c r="L7" s="3"/>
      <c r="M7" s="3"/>
      <c r="N7" s="3"/>
      <c r="O7" s="3"/>
      <c r="P7" s="3"/>
      <c r="Q7" s="3"/>
      <c r="R7" s="3"/>
      <c r="S7" s="3"/>
      <c r="T7" s="3"/>
    </row>
    <row r="8" spans="1:21" ht="15.9" hidden="1" customHeight="1" x14ac:dyDescent="0.25">
      <c r="A8" s="47">
        <v>8</v>
      </c>
      <c r="B8" s="30" t="s">
        <v>12</v>
      </c>
      <c r="C8" s="3">
        <f>SUM(D8:T8)</f>
        <v>0</v>
      </c>
      <c r="D8" s="3"/>
      <c r="E8" s="3"/>
      <c r="F8" s="3"/>
      <c r="G8" s="3"/>
      <c r="H8" s="3"/>
      <c r="I8" s="3"/>
      <c r="J8" s="3"/>
      <c r="K8" s="3"/>
      <c r="L8" s="3"/>
      <c r="M8" s="3"/>
      <c r="N8" s="3"/>
      <c r="O8" s="3"/>
      <c r="P8" s="3"/>
      <c r="Q8" s="3"/>
      <c r="R8" s="3"/>
      <c r="S8" s="3"/>
      <c r="T8" s="3"/>
    </row>
    <row r="9" spans="1:21" ht="15.9" hidden="1" customHeight="1" x14ac:dyDescent="0.25">
      <c r="A9" s="47">
        <v>9</v>
      </c>
      <c r="B9" s="30" t="s">
        <v>27</v>
      </c>
      <c r="C9" s="3">
        <f>SUM(D9:T9)</f>
        <v>0</v>
      </c>
      <c r="D9" s="3"/>
      <c r="E9" s="3"/>
      <c r="F9" s="3"/>
      <c r="G9" s="3"/>
      <c r="H9" s="3"/>
      <c r="I9" s="3"/>
      <c r="J9" s="3"/>
      <c r="K9" s="3"/>
      <c r="L9" s="3"/>
      <c r="M9" s="3"/>
      <c r="N9" s="3"/>
      <c r="O9" s="3"/>
      <c r="P9" s="3"/>
      <c r="Q9" s="3"/>
      <c r="R9" s="3"/>
      <c r="S9" s="3"/>
      <c r="T9" s="3"/>
    </row>
    <row r="10" spans="1:21" ht="15.9" hidden="1" customHeight="1" x14ac:dyDescent="0.25">
      <c r="A10" s="47">
        <v>10</v>
      </c>
      <c r="B10" s="30" t="s">
        <v>25</v>
      </c>
      <c r="C10" s="3">
        <f>SUM(D10:T10)</f>
        <v>0</v>
      </c>
      <c r="D10" s="3"/>
      <c r="E10" s="3"/>
      <c r="F10" s="3"/>
      <c r="G10" s="3"/>
      <c r="H10" s="3"/>
      <c r="I10" s="3"/>
      <c r="J10" s="3"/>
      <c r="K10" s="3"/>
      <c r="L10" s="3"/>
      <c r="M10" s="3"/>
      <c r="N10" s="3"/>
      <c r="O10" s="3"/>
      <c r="P10" s="3"/>
      <c r="Q10" s="3"/>
      <c r="R10" s="3"/>
      <c r="S10" s="3"/>
      <c r="T10" s="3"/>
    </row>
    <row r="11" spans="1:21" ht="15.9" customHeight="1" thickBot="1" x14ac:dyDescent="0.3">
      <c r="A11" s="47">
        <v>11</v>
      </c>
      <c r="B11" s="26" t="s">
        <v>42</v>
      </c>
      <c r="C11" s="12">
        <f>SUM(D11:T11)</f>
        <v>245360385.48999998</v>
      </c>
      <c r="D11" s="12">
        <v>2015064.1</v>
      </c>
      <c r="E11" s="12">
        <v>8032581.6799999997</v>
      </c>
      <c r="F11" s="12">
        <v>11621212.98</v>
      </c>
      <c r="G11" s="12">
        <v>8849643.2999999989</v>
      </c>
      <c r="H11" s="12">
        <v>13551828.1</v>
      </c>
      <c r="I11" s="12">
        <v>4193688.0100000007</v>
      </c>
      <c r="J11" s="12">
        <v>1999586.6199999999</v>
      </c>
      <c r="K11" s="12">
        <v>1799965.78</v>
      </c>
      <c r="L11" s="12">
        <v>8116143.79</v>
      </c>
      <c r="M11" s="12">
        <v>5966167.7199999997</v>
      </c>
      <c r="N11" s="12">
        <v>105711396.31999999</v>
      </c>
      <c r="O11" s="12">
        <v>32695420.890000001</v>
      </c>
      <c r="P11" s="12">
        <v>5415455.6600000001</v>
      </c>
      <c r="Q11" s="12">
        <v>22358370.640000004</v>
      </c>
      <c r="R11" s="12">
        <v>461578.77999999997</v>
      </c>
      <c r="S11" s="12">
        <v>10398220.129999999</v>
      </c>
      <c r="T11" s="12">
        <v>2174060.9900000002</v>
      </c>
    </row>
    <row r="12" spans="1:21" ht="7.5" customHeight="1" thickTop="1" x14ac:dyDescent="0.25">
      <c r="B12" s="27"/>
      <c r="C12" s="29"/>
      <c r="D12" s="29"/>
      <c r="E12" s="29"/>
      <c r="F12" s="29"/>
      <c r="G12" s="29"/>
      <c r="H12" s="29"/>
      <c r="I12" s="29"/>
      <c r="J12" s="29"/>
      <c r="K12" s="29"/>
      <c r="L12" s="29"/>
      <c r="M12" s="29"/>
      <c r="N12" s="29"/>
      <c r="O12" s="29"/>
      <c r="P12" s="29"/>
      <c r="Q12" s="29"/>
      <c r="R12" s="29"/>
      <c r="S12" s="29"/>
      <c r="T12" s="29"/>
    </row>
    <row r="13" spans="1:21" ht="15.9" customHeight="1" x14ac:dyDescent="0.25">
      <c r="A13" s="47">
        <v>13</v>
      </c>
      <c r="B13" s="31" t="s">
        <v>47</v>
      </c>
      <c r="C13" s="23">
        <f t="shared" ref="C13:T13" si="0">C11</f>
        <v>245360385.48999998</v>
      </c>
      <c r="D13" s="23">
        <f t="shared" si="0"/>
        <v>2015064.1</v>
      </c>
      <c r="E13" s="23">
        <f t="shared" si="0"/>
        <v>8032581.6799999997</v>
      </c>
      <c r="F13" s="23">
        <f t="shared" si="0"/>
        <v>11621212.98</v>
      </c>
      <c r="G13" s="23">
        <f t="shared" si="0"/>
        <v>8849643.2999999989</v>
      </c>
      <c r="H13" s="23">
        <f t="shared" si="0"/>
        <v>13551828.1</v>
      </c>
      <c r="I13" s="23">
        <f t="shared" si="0"/>
        <v>4193688.0100000007</v>
      </c>
      <c r="J13" s="23">
        <f t="shared" si="0"/>
        <v>1999586.6199999999</v>
      </c>
      <c r="K13" s="23">
        <f t="shared" si="0"/>
        <v>1799965.78</v>
      </c>
      <c r="L13" s="23">
        <f t="shared" si="0"/>
        <v>8116143.79</v>
      </c>
      <c r="M13" s="23">
        <f t="shared" si="0"/>
        <v>5966167.7199999997</v>
      </c>
      <c r="N13" s="23">
        <f t="shared" si="0"/>
        <v>105711396.31999999</v>
      </c>
      <c r="O13" s="23">
        <f t="shared" si="0"/>
        <v>32695420.890000001</v>
      </c>
      <c r="P13" s="23">
        <f t="shared" si="0"/>
        <v>5415455.6600000001</v>
      </c>
      <c r="Q13" s="23">
        <f t="shared" si="0"/>
        <v>22358370.640000004</v>
      </c>
      <c r="R13" s="23">
        <f t="shared" si="0"/>
        <v>461578.77999999997</v>
      </c>
      <c r="S13" s="23">
        <f t="shared" si="0"/>
        <v>10398220.129999999</v>
      </c>
      <c r="T13" s="23">
        <f t="shared" si="0"/>
        <v>2174060.9900000002</v>
      </c>
      <c r="U13" s="7"/>
    </row>
    <row r="14" spans="1:21" ht="15.9" customHeight="1" x14ac:dyDescent="0.25">
      <c r="A14" s="47">
        <v>14</v>
      </c>
      <c r="B14" s="59" t="s">
        <v>30</v>
      </c>
      <c r="C14" s="59"/>
      <c r="D14" s="59"/>
      <c r="E14" s="59"/>
      <c r="F14" s="59"/>
      <c r="G14" s="59"/>
      <c r="H14" s="59"/>
      <c r="I14" s="59"/>
      <c r="J14" s="59"/>
      <c r="K14" s="59"/>
      <c r="L14" s="59"/>
      <c r="M14" s="59"/>
      <c r="N14" s="59"/>
      <c r="O14" s="59"/>
      <c r="P14" s="59"/>
      <c r="Q14" s="59"/>
      <c r="R14" s="59"/>
      <c r="S14" s="59"/>
      <c r="T14" s="59"/>
    </row>
    <row r="15" spans="1:21" ht="15.9" customHeight="1" x14ac:dyDescent="0.25">
      <c r="A15" s="47">
        <v>15</v>
      </c>
      <c r="B15" s="58" t="s">
        <v>31</v>
      </c>
      <c r="C15" s="58"/>
      <c r="D15" s="58"/>
      <c r="E15" s="58"/>
      <c r="F15" s="58"/>
      <c r="G15" s="58"/>
      <c r="H15" s="58"/>
      <c r="I15" s="58"/>
      <c r="J15" s="58"/>
      <c r="K15" s="58"/>
      <c r="L15" s="58"/>
      <c r="M15" s="58"/>
      <c r="N15" s="58"/>
      <c r="O15" s="58"/>
      <c r="P15" s="58"/>
      <c r="Q15" s="58"/>
      <c r="R15" s="58"/>
      <c r="S15" s="58"/>
      <c r="T15" s="58"/>
    </row>
    <row r="16" spans="1:21" ht="15.9" customHeight="1" x14ac:dyDescent="0.25">
      <c r="A16" s="47">
        <v>16</v>
      </c>
      <c r="B16" s="30" t="s">
        <v>41</v>
      </c>
      <c r="C16" s="5">
        <f>SUM(D16:T16)</f>
        <v>433680.27999999991</v>
      </c>
      <c r="D16" s="5">
        <v>9833.61</v>
      </c>
      <c r="E16" s="5">
        <v>57735.130000000019</v>
      </c>
      <c r="F16" s="5">
        <v>8518.630000000001</v>
      </c>
      <c r="G16" s="5">
        <v>14303.949999999997</v>
      </c>
      <c r="H16" s="5">
        <v>8024.68</v>
      </c>
      <c r="I16" s="5">
        <v>12887.77</v>
      </c>
      <c r="J16" s="5">
        <v>20435.13</v>
      </c>
      <c r="K16" s="5">
        <v>6530.0599999999995</v>
      </c>
      <c r="L16" s="5">
        <v>44651.820000000007</v>
      </c>
      <c r="M16" s="5">
        <v>6957.82</v>
      </c>
      <c r="N16" s="5">
        <v>150612.91</v>
      </c>
      <c r="O16" s="5">
        <v>31438.16</v>
      </c>
      <c r="P16" s="5">
        <v>13043.680000000002</v>
      </c>
      <c r="Q16" s="5">
        <v>15855.099999999999</v>
      </c>
      <c r="R16" s="5">
        <v>6222.670000000001</v>
      </c>
      <c r="S16" s="5">
        <v>12786.67</v>
      </c>
      <c r="T16" s="5">
        <v>13842.49</v>
      </c>
    </row>
    <row r="17" spans="1:21" ht="15.9" customHeight="1" x14ac:dyDescent="0.25">
      <c r="A17" s="47">
        <v>17</v>
      </c>
      <c r="B17" s="30" t="s">
        <v>24</v>
      </c>
      <c r="C17" s="5">
        <f>SUM(D17:T17)</f>
        <v>2492524</v>
      </c>
      <c r="D17" s="5">
        <v>21226</v>
      </c>
      <c r="E17" s="5">
        <v>88469</v>
      </c>
      <c r="F17" s="5">
        <v>113232</v>
      </c>
      <c r="G17" s="5">
        <v>92588</v>
      </c>
      <c r="H17" s="5">
        <v>143831</v>
      </c>
      <c r="I17" s="5">
        <v>42644</v>
      </c>
      <c r="J17" s="5">
        <v>23615</v>
      </c>
      <c r="K17" s="5">
        <v>19567</v>
      </c>
      <c r="L17" s="5">
        <v>84236</v>
      </c>
      <c r="M17" s="5">
        <v>63391</v>
      </c>
      <c r="N17" s="5">
        <v>1028836</v>
      </c>
      <c r="O17" s="5">
        <v>343055</v>
      </c>
      <c r="P17" s="5">
        <v>57291</v>
      </c>
      <c r="Q17" s="5">
        <v>236796</v>
      </c>
      <c r="R17" s="5">
        <v>4981</v>
      </c>
      <c r="S17" s="5">
        <v>109177</v>
      </c>
      <c r="T17" s="5">
        <v>19589</v>
      </c>
    </row>
    <row r="18" spans="1:21" ht="39.6" x14ac:dyDescent="0.25">
      <c r="A18" s="47">
        <v>18</v>
      </c>
      <c r="B18" s="35" t="s">
        <v>81</v>
      </c>
      <c r="C18" s="5">
        <f>SUM(D18:T18)</f>
        <v>6886.24</v>
      </c>
      <c r="D18" s="5"/>
      <c r="E18" s="5"/>
      <c r="F18" s="5"/>
      <c r="G18" s="5"/>
      <c r="H18" s="5"/>
      <c r="I18" s="5">
        <v>6886.24</v>
      </c>
      <c r="J18" s="5"/>
      <c r="K18" s="5"/>
      <c r="L18" s="5"/>
      <c r="M18" s="5"/>
      <c r="N18" s="5"/>
      <c r="O18" s="5"/>
      <c r="P18" s="5"/>
      <c r="Q18" s="5"/>
      <c r="R18" s="5"/>
      <c r="S18" s="5"/>
      <c r="T18" s="5"/>
      <c r="U18" s="6"/>
    </row>
    <row r="19" spans="1:21" ht="15.9" customHeight="1" x14ac:dyDescent="0.25">
      <c r="A19" s="47">
        <v>19</v>
      </c>
      <c r="B19" s="30" t="s">
        <v>35</v>
      </c>
      <c r="C19" s="17">
        <f>SUM(D19:T19)</f>
        <v>2933090.5200000005</v>
      </c>
      <c r="D19" s="17">
        <f t="shared" ref="D19:T19" si="1">SUM(D16:D18)</f>
        <v>31059.61</v>
      </c>
      <c r="E19" s="17">
        <f t="shared" si="1"/>
        <v>146204.13</v>
      </c>
      <c r="F19" s="17">
        <f t="shared" si="1"/>
        <v>121750.63</v>
      </c>
      <c r="G19" s="17">
        <f t="shared" si="1"/>
        <v>106891.95</v>
      </c>
      <c r="H19" s="17">
        <f t="shared" si="1"/>
        <v>151855.67999999999</v>
      </c>
      <c r="I19" s="17">
        <f t="shared" si="1"/>
        <v>62418.01</v>
      </c>
      <c r="J19" s="17">
        <f t="shared" si="1"/>
        <v>44050.130000000005</v>
      </c>
      <c r="K19" s="17">
        <f t="shared" si="1"/>
        <v>26097.059999999998</v>
      </c>
      <c r="L19" s="17">
        <f t="shared" si="1"/>
        <v>128887.82</v>
      </c>
      <c r="M19" s="17">
        <f t="shared" si="1"/>
        <v>70348.820000000007</v>
      </c>
      <c r="N19" s="17">
        <f t="shared" si="1"/>
        <v>1179448.9099999999</v>
      </c>
      <c r="O19" s="17">
        <f t="shared" si="1"/>
        <v>374493.16</v>
      </c>
      <c r="P19" s="17">
        <f t="shared" si="1"/>
        <v>70334.680000000008</v>
      </c>
      <c r="Q19" s="17">
        <f t="shared" si="1"/>
        <v>252651.1</v>
      </c>
      <c r="R19" s="17">
        <f t="shared" si="1"/>
        <v>11203.670000000002</v>
      </c>
      <c r="S19" s="17">
        <f t="shared" si="1"/>
        <v>121963.67</v>
      </c>
      <c r="T19" s="17">
        <f t="shared" si="1"/>
        <v>33431.49</v>
      </c>
    </row>
    <row r="20" spans="1:21" ht="15.9" customHeight="1" x14ac:dyDescent="0.25">
      <c r="A20" s="47">
        <v>20</v>
      </c>
      <c r="B20" s="59" t="s">
        <v>32</v>
      </c>
      <c r="C20" s="59"/>
      <c r="D20" s="59"/>
      <c r="E20" s="59"/>
      <c r="F20" s="59"/>
      <c r="G20" s="59"/>
      <c r="H20" s="59"/>
      <c r="I20" s="59"/>
      <c r="J20" s="59"/>
      <c r="K20" s="59"/>
      <c r="L20" s="59"/>
      <c r="M20" s="59"/>
      <c r="N20" s="59"/>
      <c r="O20" s="59"/>
      <c r="P20" s="59"/>
      <c r="Q20" s="59"/>
      <c r="R20" s="59"/>
      <c r="S20" s="59"/>
      <c r="T20" s="59"/>
    </row>
    <row r="21" spans="1:21" ht="15.9" customHeight="1" x14ac:dyDescent="0.25">
      <c r="A21" s="47">
        <v>21</v>
      </c>
      <c r="B21" s="30" t="s">
        <v>0</v>
      </c>
      <c r="C21" s="5">
        <f t="shared" ref="C21:C37" si="2">SUM(D21:T21)</f>
        <v>3302341.7199999997</v>
      </c>
      <c r="D21" s="5">
        <v>0</v>
      </c>
      <c r="E21" s="5">
        <v>78878.94</v>
      </c>
      <c r="F21" s="5">
        <v>0</v>
      </c>
      <c r="G21" s="5">
        <v>12864.17</v>
      </c>
      <c r="H21" s="5">
        <v>122117.91</v>
      </c>
      <c r="I21" s="5">
        <v>225205.91</v>
      </c>
      <c r="J21" s="5">
        <v>0</v>
      </c>
      <c r="K21" s="5">
        <v>0</v>
      </c>
      <c r="L21" s="5">
        <v>163534.22</v>
      </c>
      <c r="M21" s="5">
        <v>158198.46</v>
      </c>
      <c r="N21" s="5">
        <v>2354074.75</v>
      </c>
      <c r="O21" s="5">
        <v>0</v>
      </c>
      <c r="P21" s="5">
        <v>169992.05</v>
      </c>
      <c r="Q21" s="5">
        <v>0</v>
      </c>
      <c r="R21" s="5">
        <v>17475.310000000001</v>
      </c>
      <c r="S21" s="5">
        <v>0</v>
      </c>
      <c r="T21" s="5">
        <v>0</v>
      </c>
    </row>
    <row r="22" spans="1:21" ht="15.9" customHeight="1" x14ac:dyDescent="0.25">
      <c r="A22" s="47">
        <v>22</v>
      </c>
      <c r="B22" s="30" t="s">
        <v>1</v>
      </c>
      <c r="C22" s="5">
        <f t="shared" si="2"/>
        <v>25283701.390000001</v>
      </c>
      <c r="D22" s="5">
        <v>0</v>
      </c>
      <c r="E22" s="5">
        <v>518548.64</v>
      </c>
      <c r="F22" s="5">
        <v>0</v>
      </c>
      <c r="G22" s="5">
        <v>977997.40999999992</v>
      </c>
      <c r="H22" s="5">
        <v>1877024</v>
      </c>
      <c r="I22" s="5">
        <v>205316.88999999996</v>
      </c>
      <c r="J22" s="5">
        <v>18365</v>
      </c>
      <c r="K22" s="5">
        <v>354833.97000000003</v>
      </c>
      <c r="L22" s="5">
        <v>48664.43</v>
      </c>
      <c r="M22" s="5">
        <v>140837.89000000001</v>
      </c>
      <c r="N22" s="5">
        <v>12500449.779999999</v>
      </c>
      <c r="O22" s="5">
        <v>4572044</v>
      </c>
      <c r="P22" s="5">
        <v>164510.01999999999</v>
      </c>
      <c r="Q22" s="5">
        <v>2608557.6</v>
      </c>
      <c r="R22" s="5">
        <v>24333.69</v>
      </c>
      <c r="S22" s="5">
        <v>1272218.0699999998</v>
      </c>
      <c r="T22" s="5">
        <v>0</v>
      </c>
    </row>
    <row r="23" spans="1:21" ht="15.9" customHeight="1" x14ac:dyDescent="0.25">
      <c r="A23" s="47">
        <v>23</v>
      </c>
      <c r="B23" s="30" t="s">
        <v>2</v>
      </c>
      <c r="C23" s="5">
        <f t="shared" si="2"/>
        <v>1905204.9700000002</v>
      </c>
      <c r="D23" s="5">
        <v>0</v>
      </c>
      <c r="E23" s="5">
        <v>7929.8399999999992</v>
      </c>
      <c r="F23" s="5">
        <v>0</v>
      </c>
      <c r="G23" s="5">
        <v>3259.41</v>
      </c>
      <c r="H23" s="5">
        <v>142236.54999999999</v>
      </c>
      <c r="I23" s="5">
        <v>24.84</v>
      </c>
      <c r="J23" s="5">
        <v>0</v>
      </c>
      <c r="K23" s="5">
        <v>1320.63</v>
      </c>
      <c r="L23" s="5">
        <v>3690.11</v>
      </c>
      <c r="M23" s="5">
        <v>12675.539999999999</v>
      </c>
      <c r="N23" s="5">
        <v>19633.539999999997</v>
      </c>
      <c r="O23" s="5">
        <v>1624476.23</v>
      </c>
      <c r="P23" s="5">
        <v>32693.55</v>
      </c>
      <c r="Q23" s="5">
        <v>47472.07</v>
      </c>
      <c r="R23" s="5">
        <v>3160.5599999999995</v>
      </c>
      <c r="S23" s="5">
        <v>6632.1</v>
      </c>
      <c r="T23" s="5">
        <v>0</v>
      </c>
    </row>
    <row r="24" spans="1:21" ht="15.9" customHeight="1" x14ac:dyDescent="0.25">
      <c r="A24" s="47">
        <v>24</v>
      </c>
      <c r="B24" s="30" t="s">
        <v>3</v>
      </c>
      <c r="C24" s="5">
        <f t="shared" si="2"/>
        <v>1429716.2800000003</v>
      </c>
      <c r="D24" s="5">
        <v>0</v>
      </c>
      <c r="E24" s="5">
        <v>165269.89000000001</v>
      </c>
      <c r="F24" s="5">
        <v>0</v>
      </c>
      <c r="G24" s="5">
        <v>3401.37</v>
      </c>
      <c r="H24" s="5">
        <v>0</v>
      </c>
      <c r="I24" s="5">
        <v>165151.60999999999</v>
      </c>
      <c r="J24" s="5">
        <v>0</v>
      </c>
      <c r="K24" s="5">
        <v>7144.14</v>
      </c>
      <c r="L24" s="5">
        <v>39449.06</v>
      </c>
      <c r="M24" s="5">
        <v>101586.01</v>
      </c>
      <c r="N24" s="5">
        <v>723936.27</v>
      </c>
      <c r="O24" s="5">
        <v>1389.54</v>
      </c>
      <c r="P24" s="5">
        <v>140470.54999999999</v>
      </c>
      <c r="Q24" s="5">
        <v>0</v>
      </c>
      <c r="R24" s="5">
        <v>62861.299999999996</v>
      </c>
      <c r="S24" s="5">
        <v>19056.54</v>
      </c>
      <c r="T24" s="5">
        <v>0</v>
      </c>
      <c r="U24" s="6"/>
    </row>
    <row r="25" spans="1:21" ht="15.9" customHeight="1" x14ac:dyDescent="0.25">
      <c r="A25" s="47">
        <v>25</v>
      </c>
      <c r="B25" s="30" t="s">
        <v>4</v>
      </c>
      <c r="C25" s="5">
        <f t="shared" si="2"/>
        <v>1809959.43</v>
      </c>
      <c r="D25" s="5">
        <v>0</v>
      </c>
      <c r="E25" s="5">
        <v>216415.77999999997</v>
      </c>
      <c r="F25" s="5">
        <v>0</v>
      </c>
      <c r="G25" s="5">
        <v>4453.99</v>
      </c>
      <c r="H25" s="5">
        <v>0</v>
      </c>
      <c r="I25" s="5">
        <v>216260.89999999997</v>
      </c>
      <c r="J25" s="5">
        <v>0</v>
      </c>
      <c r="K25" s="5">
        <v>9355.0400000000009</v>
      </c>
      <c r="L25" s="5">
        <v>51657.320000000007</v>
      </c>
      <c r="M25" s="5">
        <v>133023.72000000003</v>
      </c>
      <c r="N25" s="5">
        <v>947971.94000000006</v>
      </c>
      <c r="O25" s="5">
        <v>1819.56</v>
      </c>
      <c r="P25" s="5">
        <v>183941.78999999998</v>
      </c>
      <c r="Q25" s="5">
        <v>0</v>
      </c>
      <c r="R25" s="5">
        <v>20105.45</v>
      </c>
      <c r="S25" s="5">
        <v>24953.940000000002</v>
      </c>
      <c r="T25" s="5">
        <v>0</v>
      </c>
    </row>
    <row r="26" spans="1:21" ht="15.9" customHeight="1" x14ac:dyDescent="0.25">
      <c r="A26" s="47">
        <v>26</v>
      </c>
      <c r="B26" s="30" t="s">
        <v>71</v>
      </c>
      <c r="C26" s="5">
        <f t="shared" ref="C26:C27" si="3">SUM(D26:T26)</f>
        <v>24720586.870000001</v>
      </c>
      <c r="D26" s="5">
        <v>0</v>
      </c>
      <c r="E26" s="5">
        <v>329364</v>
      </c>
      <c r="F26" s="5">
        <v>4534370</v>
      </c>
      <c r="G26" s="5">
        <v>571035.01</v>
      </c>
      <c r="H26" s="5">
        <v>3408501</v>
      </c>
      <c r="I26" s="5">
        <v>0</v>
      </c>
      <c r="J26" s="5">
        <v>0</v>
      </c>
      <c r="K26" s="5">
        <v>0</v>
      </c>
      <c r="L26" s="5">
        <v>0</v>
      </c>
      <c r="M26" s="5">
        <v>0</v>
      </c>
      <c r="N26" s="5">
        <v>10685519.879999999</v>
      </c>
      <c r="O26" s="5">
        <v>4007220.98</v>
      </c>
      <c r="P26" s="5">
        <v>0</v>
      </c>
      <c r="Q26" s="5">
        <v>0</v>
      </c>
      <c r="R26" s="5">
        <v>0</v>
      </c>
      <c r="S26" s="5">
        <v>882330</v>
      </c>
      <c r="T26" s="5">
        <v>302246</v>
      </c>
      <c r="U26" s="6"/>
    </row>
    <row r="27" spans="1:21" ht="15.9" customHeight="1" x14ac:dyDescent="0.25">
      <c r="A27" s="47">
        <v>27</v>
      </c>
      <c r="B27" s="30" t="s">
        <v>74</v>
      </c>
      <c r="C27" s="5">
        <f t="shared" si="3"/>
        <v>621142.91</v>
      </c>
      <c r="D27" s="5">
        <v>0</v>
      </c>
      <c r="E27" s="5">
        <v>11127.48</v>
      </c>
      <c r="F27" s="5">
        <v>0</v>
      </c>
      <c r="G27" s="5">
        <v>392950.11</v>
      </c>
      <c r="H27" s="5">
        <v>0</v>
      </c>
      <c r="I27" s="5">
        <v>0</v>
      </c>
      <c r="J27" s="5">
        <v>35227.160000000003</v>
      </c>
      <c r="K27" s="5">
        <v>65939.360000000015</v>
      </c>
      <c r="L27" s="5">
        <v>0</v>
      </c>
      <c r="M27" s="5">
        <v>0</v>
      </c>
      <c r="N27" s="5">
        <v>85363.67</v>
      </c>
      <c r="O27" s="5">
        <v>1344.87</v>
      </c>
      <c r="P27" s="5">
        <v>0</v>
      </c>
      <c r="Q27" s="5">
        <v>0</v>
      </c>
      <c r="R27" s="5">
        <v>0</v>
      </c>
      <c r="S27" s="5">
        <v>29190.26</v>
      </c>
      <c r="T27" s="5">
        <v>0</v>
      </c>
    </row>
    <row r="28" spans="1:21" ht="15.9" customHeight="1" x14ac:dyDescent="0.25">
      <c r="A28" s="47">
        <v>28</v>
      </c>
      <c r="B28" s="30" t="s">
        <v>5</v>
      </c>
      <c r="C28" s="5">
        <f>SUM(D28:T28)</f>
        <v>209430.56</v>
      </c>
      <c r="D28" s="5">
        <v>0</v>
      </c>
      <c r="E28" s="5">
        <v>19143.29</v>
      </c>
      <c r="F28" s="5">
        <v>0</v>
      </c>
      <c r="G28" s="5">
        <v>4359.99</v>
      </c>
      <c r="H28" s="5">
        <v>0</v>
      </c>
      <c r="I28" s="5">
        <v>17621.39</v>
      </c>
      <c r="J28" s="5">
        <v>0</v>
      </c>
      <c r="K28" s="5">
        <v>2969.69</v>
      </c>
      <c r="L28" s="5">
        <v>4426.74</v>
      </c>
      <c r="M28" s="5">
        <v>23914.75</v>
      </c>
      <c r="N28" s="5">
        <v>107854.86</v>
      </c>
      <c r="O28" s="5">
        <v>0</v>
      </c>
      <c r="P28" s="5">
        <v>24796.42</v>
      </c>
      <c r="Q28" s="5">
        <v>0</v>
      </c>
      <c r="R28" s="5">
        <v>4343.43</v>
      </c>
      <c r="S28" s="5">
        <v>0</v>
      </c>
      <c r="T28" s="5">
        <v>0</v>
      </c>
    </row>
    <row r="29" spans="1:21" ht="15.9" customHeight="1" x14ac:dyDescent="0.25">
      <c r="A29" s="47">
        <v>29</v>
      </c>
      <c r="B29" s="30" t="s">
        <v>6</v>
      </c>
      <c r="C29" s="5">
        <f>SUM(D29:T29)</f>
        <v>231475.87</v>
      </c>
      <c r="D29" s="5">
        <v>0</v>
      </c>
      <c r="E29" s="5">
        <v>21158.379999999997</v>
      </c>
      <c r="F29" s="5">
        <v>0</v>
      </c>
      <c r="G29" s="5">
        <v>4818.93</v>
      </c>
      <c r="H29" s="5">
        <v>0</v>
      </c>
      <c r="I29" s="5">
        <v>19476.270000000004</v>
      </c>
      <c r="J29" s="5">
        <v>0</v>
      </c>
      <c r="K29" s="5">
        <v>3282.2899999999995</v>
      </c>
      <c r="L29" s="5">
        <v>4892.7200000000012</v>
      </c>
      <c r="M29" s="5">
        <v>26432.089999999997</v>
      </c>
      <c r="N29" s="5">
        <v>119207.99999999999</v>
      </c>
      <c r="O29" s="5">
        <v>0</v>
      </c>
      <c r="P29" s="5">
        <v>27406.559999999998</v>
      </c>
      <c r="Q29" s="5">
        <v>0</v>
      </c>
      <c r="R29" s="5">
        <v>4800.6299999999992</v>
      </c>
      <c r="S29" s="5">
        <v>0</v>
      </c>
      <c r="T29" s="5">
        <v>0</v>
      </c>
    </row>
    <row r="30" spans="1:21" ht="15.9" customHeight="1" x14ac:dyDescent="0.25">
      <c r="A30" s="47">
        <v>30</v>
      </c>
      <c r="B30" s="30" t="s">
        <v>72</v>
      </c>
      <c r="C30" s="5">
        <f>SUM(D30:T30)</f>
        <v>3277363.18</v>
      </c>
      <c r="D30" s="5">
        <v>0</v>
      </c>
      <c r="E30" s="5">
        <v>35040</v>
      </c>
      <c r="F30" s="5">
        <v>0</v>
      </c>
      <c r="G30" s="5">
        <v>0</v>
      </c>
      <c r="H30" s="5">
        <v>369634</v>
      </c>
      <c r="I30" s="5">
        <v>0</v>
      </c>
      <c r="J30" s="5">
        <v>0</v>
      </c>
      <c r="K30" s="5">
        <v>0</v>
      </c>
      <c r="L30" s="5">
        <v>140896</v>
      </c>
      <c r="M30" s="5">
        <v>0</v>
      </c>
      <c r="N30" s="5">
        <v>1437749.1000000003</v>
      </c>
      <c r="O30" s="5">
        <v>660553.07999999996</v>
      </c>
      <c r="P30" s="5">
        <v>0</v>
      </c>
      <c r="Q30" s="5">
        <v>602324</v>
      </c>
      <c r="R30" s="5">
        <v>0</v>
      </c>
      <c r="S30" s="5">
        <v>31167</v>
      </c>
      <c r="T30" s="5">
        <v>0</v>
      </c>
    </row>
    <row r="31" spans="1:21" ht="15.9" customHeight="1" x14ac:dyDescent="0.25">
      <c r="A31" s="47">
        <v>31</v>
      </c>
      <c r="B31" s="30" t="s">
        <v>75</v>
      </c>
      <c r="C31" s="5">
        <f>SUM(D31:T31)</f>
        <v>199986.41</v>
      </c>
      <c r="D31" s="5">
        <v>0</v>
      </c>
      <c r="E31" s="5">
        <v>1173.03</v>
      </c>
      <c r="F31" s="5">
        <v>0</v>
      </c>
      <c r="G31" s="5">
        <v>141466.5</v>
      </c>
      <c r="H31" s="5">
        <v>0</v>
      </c>
      <c r="I31" s="5">
        <v>0</v>
      </c>
      <c r="J31" s="5">
        <v>6779.77</v>
      </c>
      <c r="K31" s="5">
        <v>24986.13</v>
      </c>
      <c r="L31" s="5">
        <v>0</v>
      </c>
      <c r="M31" s="5">
        <v>0</v>
      </c>
      <c r="N31" s="5">
        <v>13454.039999999999</v>
      </c>
      <c r="O31" s="5">
        <v>0</v>
      </c>
      <c r="P31" s="5">
        <v>0</v>
      </c>
      <c r="Q31" s="5">
        <v>0</v>
      </c>
      <c r="R31" s="5">
        <v>0</v>
      </c>
      <c r="S31" s="5">
        <v>0</v>
      </c>
      <c r="T31" s="5">
        <v>12126.939999999999</v>
      </c>
    </row>
    <row r="32" spans="1:21" ht="15.9" customHeight="1" x14ac:dyDescent="0.25">
      <c r="A32" s="47">
        <v>32</v>
      </c>
      <c r="B32" s="30" t="s">
        <v>7</v>
      </c>
      <c r="C32" s="5">
        <f t="shared" si="2"/>
        <v>25128.319999999996</v>
      </c>
      <c r="D32" s="5">
        <v>0</v>
      </c>
      <c r="E32" s="5">
        <v>2512.0100000000002</v>
      </c>
      <c r="F32" s="5">
        <v>0</v>
      </c>
      <c r="G32" s="5">
        <v>273.20999999999998</v>
      </c>
      <c r="H32" s="5">
        <v>0</v>
      </c>
      <c r="I32" s="5">
        <v>3142.45</v>
      </c>
      <c r="J32" s="5">
        <v>0</v>
      </c>
      <c r="K32" s="5">
        <v>256.60000000000002</v>
      </c>
      <c r="L32" s="5">
        <v>789.53</v>
      </c>
      <c r="M32" s="5">
        <v>2883.16</v>
      </c>
      <c r="N32" s="5">
        <v>11506.59</v>
      </c>
      <c r="O32" s="5">
        <v>0</v>
      </c>
      <c r="P32" s="5">
        <v>2107.87</v>
      </c>
      <c r="Q32" s="5">
        <v>0</v>
      </c>
      <c r="R32" s="5">
        <v>509.21</v>
      </c>
      <c r="S32" s="5">
        <v>1147.69</v>
      </c>
      <c r="T32" s="5">
        <v>0</v>
      </c>
    </row>
    <row r="33" spans="1:21" ht="15.9" customHeight="1" x14ac:dyDescent="0.25">
      <c r="A33" s="47">
        <v>33</v>
      </c>
      <c r="B33" s="30" t="s">
        <v>8</v>
      </c>
      <c r="C33" s="5">
        <f t="shared" si="2"/>
        <v>107125.93000000002</v>
      </c>
      <c r="D33" s="5">
        <v>0</v>
      </c>
      <c r="E33" s="5">
        <v>10709.07</v>
      </c>
      <c r="F33" s="5">
        <v>0</v>
      </c>
      <c r="G33" s="5">
        <v>1164.7399999999998</v>
      </c>
      <c r="H33" s="5">
        <v>0</v>
      </c>
      <c r="I33" s="5">
        <v>13396.740000000002</v>
      </c>
      <c r="J33" s="5">
        <v>0</v>
      </c>
      <c r="K33" s="5">
        <v>1093.9099999999999</v>
      </c>
      <c r="L33" s="5">
        <v>3365.9000000000005</v>
      </c>
      <c r="M33" s="5">
        <v>12291.380000000001</v>
      </c>
      <c r="N33" s="5">
        <v>49054.39</v>
      </c>
      <c r="O33" s="5">
        <v>0</v>
      </c>
      <c r="P33" s="5">
        <v>8986.1899999999987</v>
      </c>
      <c r="Q33" s="5">
        <v>0</v>
      </c>
      <c r="R33" s="5">
        <v>2170.8200000000002</v>
      </c>
      <c r="S33" s="5">
        <v>4892.7900000000009</v>
      </c>
      <c r="T33" s="5">
        <v>0</v>
      </c>
    </row>
    <row r="34" spans="1:21" ht="15.9" customHeight="1" x14ac:dyDescent="0.25">
      <c r="A34" s="47">
        <v>34</v>
      </c>
      <c r="B34" s="30" t="s">
        <v>73</v>
      </c>
      <c r="C34" s="5">
        <f t="shared" ref="C34:C35" si="4">SUM(D34:T34)</f>
        <v>1301281.29</v>
      </c>
      <c r="D34" s="5">
        <v>0</v>
      </c>
      <c r="E34" s="5">
        <v>18363</v>
      </c>
      <c r="F34" s="5">
        <v>0</v>
      </c>
      <c r="G34" s="5">
        <v>0</v>
      </c>
      <c r="H34" s="5">
        <v>155855</v>
      </c>
      <c r="I34" s="5">
        <v>0</v>
      </c>
      <c r="J34" s="5">
        <v>0</v>
      </c>
      <c r="K34" s="5">
        <v>0</v>
      </c>
      <c r="L34" s="5">
        <v>154648</v>
      </c>
      <c r="M34" s="5">
        <v>0</v>
      </c>
      <c r="N34" s="5">
        <v>398866.22</v>
      </c>
      <c r="O34" s="5">
        <v>411602.07</v>
      </c>
      <c r="P34" s="5">
        <v>0</v>
      </c>
      <c r="Q34" s="5">
        <v>151256</v>
      </c>
      <c r="R34" s="5">
        <v>0</v>
      </c>
      <c r="S34" s="5">
        <v>0</v>
      </c>
      <c r="T34" s="5">
        <v>10691</v>
      </c>
    </row>
    <row r="35" spans="1:21" ht="15.9" customHeight="1" x14ac:dyDescent="0.25">
      <c r="A35" s="47">
        <v>35</v>
      </c>
      <c r="B35" s="30" t="s">
        <v>76</v>
      </c>
      <c r="C35" s="5">
        <f t="shared" si="4"/>
        <v>47246.55</v>
      </c>
      <c r="D35" s="5">
        <v>0</v>
      </c>
      <c r="E35" s="5">
        <v>528.4</v>
      </c>
      <c r="F35" s="5">
        <v>0</v>
      </c>
      <c r="G35" s="5">
        <v>22229.38</v>
      </c>
      <c r="H35" s="5">
        <v>0</v>
      </c>
      <c r="I35" s="5">
        <v>0</v>
      </c>
      <c r="J35" s="5">
        <v>1040.3200000000002</v>
      </c>
      <c r="K35" s="5">
        <v>5297.1699999999992</v>
      </c>
      <c r="L35" s="5">
        <v>0</v>
      </c>
      <c r="M35" s="5">
        <v>0</v>
      </c>
      <c r="N35" s="5">
        <v>4368.76</v>
      </c>
      <c r="O35" s="5">
        <v>0</v>
      </c>
      <c r="P35" s="5">
        <v>0</v>
      </c>
      <c r="Q35" s="5">
        <v>0</v>
      </c>
      <c r="R35" s="5">
        <v>0</v>
      </c>
      <c r="S35" s="5">
        <v>13782.52</v>
      </c>
      <c r="T35" s="5">
        <v>0</v>
      </c>
    </row>
    <row r="36" spans="1:21" ht="15.9" customHeight="1" x14ac:dyDescent="0.25">
      <c r="A36" s="47">
        <v>36</v>
      </c>
      <c r="B36" s="30" t="s">
        <v>26</v>
      </c>
      <c r="C36" s="5">
        <f t="shared" si="2"/>
        <v>0</v>
      </c>
      <c r="D36" s="5">
        <v>0</v>
      </c>
      <c r="E36" s="5">
        <v>0</v>
      </c>
      <c r="F36" s="5">
        <v>0</v>
      </c>
      <c r="G36" s="5">
        <v>0</v>
      </c>
      <c r="H36" s="5">
        <v>0</v>
      </c>
      <c r="I36" s="5">
        <v>0</v>
      </c>
      <c r="J36" s="5">
        <v>0</v>
      </c>
      <c r="K36" s="5">
        <v>0</v>
      </c>
      <c r="L36" s="5">
        <v>0</v>
      </c>
      <c r="M36" s="5">
        <v>0</v>
      </c>
      <c r="N36" s="5">
        <v>0</v>
      </c>
      <c r="O36" s="5">
        <v>0</v>
      </c>
      <c r="P36" s="5">
        <v>0</v>
      </c>
      <c r="Q36" s="5">
        <v>0</v>
      </c>
      <c r="R36" s="5">
        <v>0</v>
      </c>
      <c r="S36" s="5">
        <v>0</v>
      </c>
      <c r="T36" s="5">
        <v>0</v>
      </c>
    </row>
    <row r="37" spans="1:21" ht="15.9" customHeight="1" x14ac:dyDescent="0.25">
      <c r="A37" s="47">
        <v>37</v>
      </c>
      <c r="B37" s="30" t="s">
        <v>34</v>
      </c>
      <c r="C37" s="17">
        <f t="shared" si="2"/>
        <v>64471691.679999992</v>
      </c>
      <c r="D37" s="17">
        <f t="shared" ref="D37:T37" si="5">SUM(D21:D36)</f>
        <v>0</v>
      </c>
      <c r="E37" s="17">
        <f t="shared" si="5"/>
        <v>1436161.75</v>
      </c>
      <c r="F37" s="17">
        <f t="shared" si="5"/>
        <v>4534370</v>
      </c>
      <c r="G37" s="17">
        <f t="shared" si="5"/>
        <v>2140274.2199999997</v>
      </c>
      <c r="H37" s="17">
        <f t="shared" si="5"/>
        <v>6075368.46</v>
      </c>
      <c r="I37" s="17">
        <f t="shared" si="5"/>
        <v>865596.99999999988</v>
      </c>
      <c r="J37" s="17">
        <f t="shared" si="5"/>
        <v>61412.250000000007</v>
      </c>
      <c r="K37" s="17">
        <f t="shared" si="5"/>
        <v>476478.92999999993</v>
      </c>
      <c r="L37" s="17">
        <f t="shared" si="5"/>
        <v>616014.03</v>
      </c>
      <c r="M37" s="17">
        <f t="shared" si="5"/>
        <v>611843</v>
      </c>
      <c r="N37" s="17">
        <f t="shared" si="5"/>
        <v>29459011.789999999</v>
      </c>
      <c r="O37" s="17">
        <f t="shared" si="5"/>
        <v>11280450.33</v>
      </c>
      <c r="P37" s="17">
        <f t="shared" si="5"/>
        <v>754904.99999999988</v>
      </c>
      <c r="Q37" s="17">
        <f t="shared" si="5"/>
        <v>3409609.67</v>
      </c>
      <c r="R37" s="17">
        <f t="shared" si="5"/>
        <v>139760.4</v>
      </c>
      <c r="S37" s="17">
        <f t="shared" si="5"/>
        <v>2285370.9099999997</v>
      </c>
      <c r="T37" s="17">
        <f t="shared" si="5"/>
        <v>325063.94</v>
      </c>
    </row>
    <row r="38" spans="1:21" ht="15.9" customHeight="1" thickBot="1" x14ac:dyDescent="0.3">
      <c r="A38" s="47">
        <v>38</v>
      </c>
      <c r="B38" s="26" t="s">
        <v>33</v>
      </c>
      <c r="C38" s="18">
        <f>SUM(D38:T38)</f>
        <v>67404782.200000003</v>
      </c>
      <c r="D38" s="18">
        <f t="shared" ref="D38:T38" si="6">D19+D37</f>
        <v>31059.61</v>
      </c>
      <c r="E38" s="18">
        <f t="shared" si="6"/>
        <v>1582365.88</v>
      </c>
      <c r="F38" s="18">
        <f t="shared" si="6"/>
        <v>4656120.63</v>
      </c>
      <c r="G38" s="18">
        <f t="shared" si="6"/>
        <v>2247166.17</v>
      </c>
      <c r="H38" s="18">
        <f t="shared" si="6"/>
        <v>6227224.1399999997</v>
      </c>
      <c r="I38" s="18">
        <f t="shared" si="6"/>
        <v>928015.00999999989</v>
      </c>
      <c r="J38" s="18">
        <f t="shared" si="6"/>
        <v>105462.38</v>
      </c>
      <c r="K38" s="18">
        <f t="shared" si="6"/>
        <v>502575.98999999993</v>
      </c>
      <c r="L38" s="18">
        <f t="shared" si="6"/>
        <v>744901.85000000009</v>
      </c>
      <c r="M38" s="18">
        <f t="shared" si="6"/>
        <v>682191.82000000007</v>
      </c>
      <c r="N38" s="18">
        <f t="shared" si="6"/>
        <v>30638460.699999999</v>
      </c>
      <c r="O38" s="18">
        <f t="shared" si="6"/>
        <v>11654943.49</v>
      </c>
      <c r="P38" s="18">
        <f t="shared" si="6"/>
        <v>825239.67999999993</v>
      </c>
      <c r="Q38" s="18">
        <f t="shared" si="6"/>
        <v>3662260.77</v>
      </c>
      <c r="R38" s="18">
        <f t="shared" si="6"/>
        <v>150964.07</v>
      </c>
      <c r="S38" s="18">
        <f t="shared" si="6"/>
        <v>2407334.5799999996</v>
      </c>
      <c r="T38" s="18">
        <f t="shared" si="6"/>
        <v>358495.43</v>
      </c>
    </row>
    <row r="39" spans="1:21" ht="7.5" customHeight="1" thickTop="1" x14ac:dyDescent="0.25">
      <c r="B39" s="33"/>
      <c r="C39" s="4"/>
      <c r="D39" s="4"/>
      <c r="E39" s="4"/>
      <c r="F39" s="4"/>
      <c r="G39" s="4"/>
      <c r="H39" s="4"/>
      <c r="I39" s="4"/>
      <c r="J39" s="4"/>
      <c r="K39" s="4"/>
      <c r="L39" s="4"/>
      <c r="M39" s="4"/>
      <c r="N39" s="4"/>
      <c r="O39" s="4"/>
      <c r="P39" s="4"/>
      <c r="Q39" s="4"/>
      <c r="R39" s="4"/>
      <c r="S39" s="4"/>
      <c r="T39" s="4"/>
    </row>
    <row r="40" spans="1:21" ht="15.9" customHeight="1" x14ac:dyDescent="0.25">
      <c r="A40" s="47">
        <v>40</v>
      </c>
      <c r="B40" s="34" t="s">
        <v>29</v>
      </c>
      <c r="C40" s="22">
        <f>SUM(D40:T40)</f>
        <v>177955603.28999999</v>
      </c>
      <c r="D40" s="22">
        <f t="shared" ref="D40:T40" si="7">D13-D38</f>
        <v>1984004.49</v>
      </c>
      <c r="E40" s="22">
        <f t="shared" si="7"/>
        <v>6450215.7999999998</v>
      </c>
      <c r="F40" s="22">
        <f t="shared" si="7"/>
        <v>6965092.3500000006</v>
      </c>
      <c r="G40" s="22">
        <f t="shared" si="7"/>
        <v>6602477.129999999</v>
      </c>
      <c r="H40" s="22">
        <f t="shared" si="7"/>
        <v>7324603.96</v>
      </c>
      <c r="I40" s="22">
        <f t="shared" si="7"/>
        <v>3265673.0000000009</v>
      </c>
      <c r="J40" s="22">
        <f t="shared" si="7"/>
        <v>1894124.2399999998</v>
      </c>
      <c r="K40" s="22">
        <f t="shared" si="7"/>
        <v>1297389.79</v>
      </c>
      <c r="L40" s="22">
        <f t="shared" si="7"/>
        <v>7371241.9399999995</v>
      </c>
      <c r="M40" s="22">
        <f t="shared" si="7"/>
        <v>5283975.8999999994</v>
      </c>
      <c r="N40" s="22">
        <f t="shared" si="7"/>
        <v>75072935.61999999</v>
      </c>
      <c r="O40" s="22">
        <f t="shared" si="7"/>
        <v>21040477.399999999</v>
      </c>
      <c r="P40" s="22">
        <f t="shared" si="7"/>
        <v>4590215.9800000004</v>
      </c>
      <c r="Q40" s="22">
        <f t="shared" si="7"/>
        <v>18696109.870000005</v>
      </c>
      <c r="R40" s="22">
        <f t="shared" si="7"/>
        <v>310614.70999999996</v>
      </c>
      <c r="S40" s="22">
        <f t="shared" si="7"/>
        <v>7990885.5499999989</v>
      </c>
      <c r="T40" s="22">
        <f t="shared" si="7"/>
        <v>1815565.5600000003</v>
      </c>
      <c r="U40" s="7"/>
    </row>
    <row r="41" spans="1:21" ht="29.25" customHeight="1" x14ac:dyDescent="0.25">
      <c r="A41" s="47">
        <v>41</v>
      </c>
      <c r="B41" s="60" t="s">
        <v>70</v>
      </c>
      <c r="C41" s="60"/>
      <c r="D41" s="60"/>
      <c r="E41" s="60"/>
      <c r="F41" s="60"/>
      <c r="G41" s="60"/>
      <c r="H41" s="60"/>
      <c r="I41" s="60"/>
      <c r="J41" s="60"/>
      <c r="K41" s="60"/>
      <c r="L41" s="53"/>
      <c r="M41" s="53"/>
      <c r="N41" s="53"/>
      <c r="O41" s="53"/>
      <c r="P41" s="53"/>
      <c r="Q41" s="53"/>
      <c r="R41" s="53"/>
      <c r="S41" s="53"/>
      <c r="T41" s="53"/>
    </row>
    <row r="42" spans="1:21" ht="15.9" customHeight="1" x14ac:dyDescent="0.25">
      <c r="A42" s="47">
        <v>42</v>
      </c>
      <c r="B42" s="58" t="s">
        <v>44</v>
      </c>
      <c r="C42" s="58"/>
      <c r="D42" s="58"/>
      <c r="E42" s="58"/>
      <c r="F42" s="58"/>
      <c r="G42" s="58"/>
      <c r="H42" s="58"/>
      <c r="I42" s="58"/>
      <c r="J42" s="58"/>
      <c r="K42" s="58"/>
      <c r="L42" s="58"/>
      <c r="M42" s="58"/>
      <c r="N42" s="58"/>
      <c r="O42" s="58"/>
      <c r="P42" s="58"/>
      <c r="Q42" s="58"/>
      <c r="R42" s="58"/>
      <c r="S42" s="58"/>
      <c r="T42" s="58"/>
      <c r="U42" s="7"/>
    </row>
    <row r="43" spans="1:21" ht="15.9" customHeight="1" x14ac:dyDescent="0.25">
      <c r="A43" s="47">
        <v>43</v>
      </c>
      <c r="B43" s="35" t="s">
        <v>39</v>
      </c>
      <c r="C43" s="36">
        <f>SUM(D43:T43)</f>
        <v>139269743</v>
      </c>
      <c r="D43" s="36">
        <v>514618</v>
      </c>
      <c r="E43" s="36">
        <v>2538751</v>
      </c>
      <c r="F43" s="36">
        <v>14252479</v>
      </c>
      <c r="G43" s="36">
        <v>4013389</v>
      </c>
      <c r="H43" s="36">
        <v>8697991</v>
      </c>
      <c r="I43" s="36">
        <v>3015673</v>
      </c>
      <c r="J43" s="36">
        <v>620795</v>
      </c>
      <c r="K43" s="36">
        <v>1358133</v>
      </c>
      <c r="L43" s="36">
        <v>8172936</v>
      </c>
      <c r="M43" s="36">
        <v>3921402</v>
      </c>
      <c r="N43" s="36">
        <v>56529693</v>
      </c>
      <c r="O43" s="36">
        <v>13584358</v>
      </c>
      <c r="P43" s="36">
        <v>4657897</v>
      </c>
      <c r="Q43" s="36">
        <v>8386555</v>
      </c>
      <c r="R43" s="36">
        <v>632735</v>
      </c>
      <c r="S43" s="36">
        <v>6673036</v>
      </c>
      <c r="T43" s="36">
        <v>1699302</v>
      </c>
      <c r="U43" s="24"/>
    </row>
    <row r="44" spans="1:21" ht="15.9" customHeight="1" x14ac:dyDescent="0.25">
      <c r="A44" s="47">
        <v>44</v>
      </c>
      <c r="B44" s="35" t="s">
        <v>38</v>
      </c>
      <c r="C44" s="36">
        <f>SUM(D44:T44)</f>
        <v>5006478</v>
      </c>
      <c r="D44" s="36">
        <v>125000</v>
      </c>
      <c r="E44" s="36">
        <v>143371</v>
      </c>
      <c r="F44" s="36">
        <v>255000</v>
      </c>
      <c r="G44" s="36">
        <v>187671</v>
      </c>
      <c r="H44" s="36">
        <v>260940</v>
      </c>
      <c r="I44" s="36">
        <v>250000</v>
      </c>
      <c r="J44" s="36">
        <v>127250</v>
      </c>
      <c r="K44" s="36">
        <v>125000</v>
      </c>
      <c r="L44" s="36">
        <v>250000</v>
      </c>
      <c r="M44" s="36">
        <v>250000</v>
      </c>
      <c r="N44" s="36">
        <v>1766918</v>
      </c>
      <c r="O44" s="36">
        <v>407531</v>
      </c>
      <c r="P44" s="36">
        <v>125000</v>
      </c>
      <c r="Q44" s="36">
        <v>268147</v>
      </c>
      <c r="R44" s="36">
        <v>145000</v>
      </c>
      <c r="S44" s="36">
        <v>223650</v>
      </c>
      <c r="T44" s="36">
        <v>96000</v>
      </c>
    </row>
    <row r="45" spans="1:21" ht="15.9" customHeight="1" x14ac:dyDescent="0.25">
      <c r="A45" s="47">
        <v>45</v>
      </c>
      <c r="B45" s="35" t="s">
        <v>40</v>
      </c>
      <c r="C45" s="13">
        <f>SUM(D45:T45)</f>
        <v>144276221</v>
      </c>
      <c r="D45" s="13">
        <f>SUM(D43:D44)</f>
        <v>639618</v>
      </c>
      <c r="E45" s="13">
        <f>SUM(E43:E44)</f>
        <v>2682122</v>
      </c>
      <c r="F45" s="13">
        <f t="shared" ref="F45:T45" si="8">SUM(F43:F44)</f>
        <v>14507479</v>
      </c>
      <c r="G45" s="13">
        <f t="shared" si="8"/>
        <v>4201060</v>
      </c>
      <c r="H45" s="13">
        <f t="shared" si="8"/>
        <v>8958931</v>
      </c>
      <c r="I45" s="13">
        <f t="shared" si="8"/>
        <v>3265673</v>
      </c>
      <c r="J45" s="13">
        <f t="shared" si="8"/>
        <v>748045</v>
      </c>
      <c r="K45" s="13">
        <f t="shared" si="8"/>
        <v>1483133</v>
      </c>
      <c r="L45" s="13">
        <f t="shared" si="8"/>
        <v>8422936</v>
      </c>
      <c r="M45" s="13">
        <f t="shared" si="8"/>
        <v>4171402</v>
      </c>
      <c r="N45" s="13">
        <f t="shared" si="8"/>
        <v>58296611</v>
      </c>
      <c r="O45" s="13">
        <f t="shared" si="8"/>
        <v>13991889</v>
      </c>
      <c r="P45" s="13">
        <f t="shared" si="8"/>
        <v>4782897</v>
      </c>
      <c r="Q45" s="13">
        <f t="shared" si="8"/>
        <v>8654702</v>
      </c>
      <c r="R45" s="13">
        <f t="shared" si="8"/>
        <v>777735</v>
      </c>
      <c r="S45" s="13">
        <f t="shared" si="8"/>
        <v>6896686</v>
      </c>
      <c r="T45" s="13">
        <f t="shared" si="8"/>
        <v>1795302</v>
      </c>
    </row>
    <row r="46" spans="1:21" ht="15.9" customHeight="1" x14ac:dyDescent="0.25">
      <c r="A46" s="47">
        <v>46</v>
      </c>
      <c r="B46" s="59" t="s">
        <v>69</v>
      </c>
      <c r="C46" s="59"/>
      <c r="D46" s="59"/>
      <c r="E46" s="59"/>
      <c r="F46" s="59"/>
      <c r="G46" s="59"/>
      <c r="H46" s="59"/>
      <c r="I46" s="59"/>
      <c r="J46" s="59"/>
      <c r="K46" s="59"/>
      <c r="L46" s="59"/>
      <c r="M46" s="59"/>
      <c r="N46" s="59"/>
      <c r="O46" s="59"/>
      <c r="P46" s="59"/>
      <c r="Q46" s="59"/>
      <c r="R46" s="59"/>
      <c r="S46" s="59"/>
      <c r="T46" s="59"/>
    </row>
    <row r="47" spans="1:21" ht="15.9" customHeight="1" x14ac:dyDescent="0.25">
      <c r="A47" s="47">
        <v>47</v>
      </c>
      <c r="B47" s="35" t="s">
        <v>37</v>
      </c>
      <c r="C47" s="36">
        <f>SUM(D47:T47)</f>
        <v>131619169.59</v>
      </c>
      <c r="D47" s="36">
        <v>514618</v>
      </c>
      <c r="E47" s="36">
        <v>2538751</v>
      </c>
      <c r="F47" s="36">
        <v>9072763.1799999997</v>
      </c>
      <c r="G47" s="36">
        <v>4013389</v>
      </c>
      <c r="H47" s="36">
        <v>7324603.96</v>
      </c>
      <c r="I47" s="36">
        <v>3015673</v>
      </c>
      <c r="J47" s="36">
        <v>256327.02999999997</v>
      </c>
      <c r="K47" s="36">
        <v>1297389.79</v>
      </c>
      <c r="L47" s="36">
        <v>7371241.9400000004</v>
      </c>
      <c r="M47" s="36">
        <f>3921402+519236</f>
        <v>4440638</v>
      </c>
      <c r="N47" s="36">
        <v>56529693</v>
      </c>
      <c r="O47" s="36">
        <f>13584358</f>
        <v>13584358</v>
      </c>
      <c r="P47" s="36">
        <v>4590215.9800000004</v>
      </c>
      <c r="Q47" s="36">
        <f>8386555</f>
        <v>8386555</v>
      </c>
      <c r="R47" s="36">
        <v>310614.71000000002</v>
      </c>
      <c r="S47" s="36">
        <v>6673036</v>
      </c>
      <c r="T47" s="36">
        <v>1699302</v>
      </c>
    </row>
    <row r="48" spans="1:21" ht="15.9" customHeight="1" x14ac:dyDescent="0.25">
      <c r="A48" s="47">
        <v>48</v>
      </c>
      <c r="B48" s="35" t="s">
        <v>36</v>
      </c>
      <c r="C48" s="36">
        <f>SUM(D48:T48)</f>
        <v>3718288</v>
      </c>
      <c r="D48" s="36">
        <v>125000</v>
      </c>
      <c r="E48" s="36">
        <v>143371</v>
      </c>
      <c r="F48" s="36">
        <v>0</v>
      </c>
      <c r="G48" s="36">
        <v>187671</v>
      </c>
      <c r="H48" s="36">
        <v>0</v>
      </c>
      <c r="I48" s="36">
        <v>250000</v>
      </c>
      <c r="J48" s="36">
        <v>0</v>
      </c>
      <c r="K48" s="36">
        <v>0</v>
      </c>
      <c r="L48" s="36">
        <v>0</v>
      </c>
      <c r="M48" s="36">
        <v>250000</v>
      </c>
      <c r="N48" s="36">
        <v>1766918</v>
      </c>
      <c r="O48" s="36">
        <v>407531</v>
      </c>
      <c r="P48" s="36">
        <v>0</v>
      </c>
      <c r="Q48" s="36">
        <v>268147</v>
      </c>
      <c r="R48" s="36">
        <v>0</v>
      </c>
      <c r="S48" s="36">
        <v>223650</v>
      </c>
      <c r="T48" s="36">
        <v>96000</v>
      </c>
    </row>
    <row r="49" spans="1:21" ht="15.9" customHeight="1" thickBot="1" x14ac:dyDescent="0.3">
      <c r="A49" s="47">
        <v>49</v>
      </c>
      <c r="B49" s="32" t="s">
        <v>46</v>
      </c>
      <c r="C49" s="16">
        <f>SUM(D49:T49)</f>
        <v>135337457.59</v>
      </c>
      <c r="D49" s="16">
        <f t="shared" ref="D49:T49" si="9">SUM(D47:D48)</f>
        <v>639618</v>
      </c>
      <c r="E49" s="16">
        <f t="shared" si="9"/>
        <v>2682122</v>
      </c>
      <c r="F49" s="16">
        <f t="shared" si="9"/>
        <v>9072763.1799999997</v>
      </c>
      <c r="G49" s="16">
        <f t="shared" si="9"/>
        <v>4201060</v>
      </c>
      <c r="H49" s="16">
        <f t="shared" si="9"/>
        <v>7324603.96</v>
      </c>
      <c r="I49" s="16">
        <f t="shared" si="9"/>
        <v>3265673</v>
      </c>
      <c r="J49" s="16">
        <f t="shared" si="9"/>
        <v>256327.02999999997</v>
      </c>
      <c r="K49" s="16">
        <f t="shared" si="9"/>
        <v>1297389.79</v>
      </c>
      <c r="L49" s="16">
        <f t="shared" si="9"/>
        <v>7371241.9400000004</v>
      </c>
      <c r="M49" s="16">
        <f t="shared" si="9"/>
        <v>4690638</v>
      </c>
      <c r="N49" s="16">
        <f t="shared" si="9"/>
        <v>58296611</v>
      </c>
      <c r="O49" s="16">
        <f t="shared" si="9"/>
        <v>13991889</v>
      </c>
      <c r="P49" s="16">
        <f t="shared" si="9"/>
        <v>4590215.9800000004</v>
      </c>
      <c r="Q49" s="16">
        <f t="shared" si="9"/>
        <v>8654702</v>
      </c>
      <c r="R49" s="16">
        <f t="shared" si="9"/>
        <v>310614.71000000002</v>
      </c>
      <c r="S49" s="16">
        <f t="shared" si="9"/>
        <v>6896686</v>
      </c>
      <c r="T49" s="16">
        <f t="shared" si="9"/>
        <v>1795302</v>
      </c>
    </row>
    <row r="50" spans="1:21" ht="66.599999999999994" thickTop="1" x14ac:dyDescent="0.25">
      <c r="A50" s="47">
        <v>50</v>
      </c>
      <c r="B50" s="37" t="s">
        <v>68</v>
      </c>
      <c r="C50" s="21">
        <f>SUM(D50:T50)</f>
        <v>2135188.8600000003</v>
      </c>
      <c r="D50" s="21">
        <f>IF(((D40-D45)-(D40-D49))&lt;0,((D40-D45)-(D40-D49))-(D40-D45),((D40-D45)-(D40-D49)))</f>
        <v>0</v>
      </c>
      <c r="E50" s="21">
        <f t="shared" ref="E50:T50" si="10">IF(((E40-E45)-(E40-E49))&lt;0,((E40-E45)-(E40-E49))-(E40-E45),((E40-E45)-(E40-E49)))</f>
        <v>0</v>
      </c>
      <c r="F50" s="21">
        <f t="shared" si="10"/>
        <v>2107670.8299999991</v>
      </c>
      <c r="G50" s="21">
        <f t="shared" si="10"/>
        <v>0</v>
      </c>
      <c r="H50" s="21">
        <f t="shared" si="10"/>
        <v>0</v>
      </c>
      <c r="I50" s="21">
        <f t="shared" si="10"/>
        <v>0</v>
      </c>
      <c r="J50" s="21">
        <f>J49-J45</f>
        <v>-491717.97000000003</v>
      </c>
      <c r="K50" s="21">
        <f t="shared" si="10"/>
        <v>0</v>
      </c>
      <c r="L50" s="21">
        <f>IF(((L40-L45)-(L40-L49))&lt;0,((L40-L45)-(L40-L49))-(L40-L45),((L40-L45)-(L40-L49)))</f>
        <v>9.3132257461547852E-10</v>
      </c>
      <c r="M50" s="21">
        <f t="shared" si="10"/>
        <v>519236</v>
      </c>
      <c r="N50" s="21">
        <f t="shared" si="10"/>
        <v>0</v>
      </c>
      <c r="O50" s="21">
        <f t="shared" si="10"/>
        <v>0</v>
      </c>
      <c r="P50" s="21">
        <f t="shared" si="10"/>
        <v>0</v>
      </c>
      <c r="Q50" s="21">
        <f t="shared" si="10"/>
        <v>0</v>
      </c>
      <c r="R50" s="21">
        <f t="shared" si="10"/>
        <v>5.8207660913467407E-11</v>
      </c>
      <c r="S50" s="21">
        <f t="shared" si="10"/>
        <v>0</v>
      </c>
      <c r="T50" s="21">
        <f t="shared" si="10"/>
        <v>0</v>
      </c>
      <c r="U50" s="24"/>
    </row>
    <row r="51" spans="1:21" ht="6.75" customHeight="1" x14ac:dyDescent="0.25">
      <c r="B51" s="33"/>
      <c r="C51" s="4"/>
      <c r="D51" s="4"/>
      <c r="E51" s="4"/>
      <c r="F51" s="4"/>
      <c r="G51" s="4"/>
      <c r="H51" s="4"/>
      <c r="I51" s="4"/>
      <c r="J51" s="4"/>
      <c r="K51" s="4"/>
      <c r="L51" s="4"/>
      <c r="M51" s="4"/>
      <c r="N51" s="4"/>
      <c r="O51" s="4"/>
      <c r="P51" s="4"/>
      <c r="Q51" s="4"/>
      <c r="R51" s="4"/>
      <c r="S51" s="4"/>
      <c r="T51" s="4"/>
      <c r="U51" s="25"/>
    </row>
    <row r="52" spans="1:21" ht="15.9" customHeight="1" x14ac:dyDescent="0.25">
      <c r="A52" s="47">
        <v>52</v>
      </c>
      <c r="B52" s="38" t="s">
        <v>45</v>
      </c>
      <c r="C52" s="14">
        <f>SUM(D52:T52)</f>
        <v>42618145.699999988</v>
      </c>
      <c r="D52" s="14">
        <f>D40-D49</f>
        <v>1344386.49</v>
      </c>
      <c r="E52" s="14">
        <f t="shared" ref="E52:T52" si="11">E40-E49</f>
        <v>3768093.8</v>
      </c>
      <c r="F52" s="14">
        <f>F40-F49</f>
        <v>-2107670.8299999991</v>
      </c>
      <c r="G52" s="14">
        <f t="shared" si="11"/>
        <v>2401417.129999999</v>
      </c>
      <c r="H52" s="14">
        <f t="shared" si="11"/>
        <v>0</v>
      </c>
      <c r="I52" s="14">
        <f t="shared" si="11"/>
        <v>0</v>
      </c>
      <c r="J52" s="14">
        <f t="shared" si="11"/>
        <v>1637797.2099999997</v>
      </c>
      <c r="K52" s="14">
        <f t="shared" si="11"/>
        <v>0</v>
      </c>
      <c r="L52" s="14">
        <f t="shared" si="11"/>
        <v>0</v>
      </c>
      <c r="M52" s="14">
        <f t="shared" si="11"/>
        <v>593337.89999999944</v>
      </c>
      <c r="N52" s="14">
        <f t="shared" si="11"/>
        <v>16776324.61999999</v>
      </c>
      <c r="O52" s="14">
        <f>O40-O49</f>
        <v>7048588.3999999985</v>
      </c>
      <c r="P52" s="14">
        <f t="shared" si="11"/>
        <v>0</v>
      </c>
      <c r="Q52" s="14">
        <f t="shared" si="11"/>
        <v>10041407.870000005</v>
      </c>
      <c r="R52" s="14">
        <f t="shared" si="11"/>
        <v>0</v>
      </c>
      <c r="S52" s="14">
        <f t="shared" si="11"/>
        <v>1094199.5499999989</v>
      </c>
      <c r="T52" s="14">
        <f t="shared" si="11"/>
        <v>20263.560000000289</v>
      </c>
    </row>
    <row r="53" spans="1:21" ht="29.4" customHeight="1" x14ac:dyDescent="0.25">
      <c r="A53" s="47">
        <v>53</v>
      </c>
      <c r="B53" s="60" t="s">
        <v>82</v>
      </c>
      <c r="C53" s="60"/>
      <c r="D53" s="60"/>
      <c r="E53" s="60"/>
      <c r="F53" s="60"/>
      <c r="G53" s="60"/>
      <c r="H53" s="60"/>
      <c r="I53" s="60"/>
      <c r="J53" s="60"/>
      <c r="K53" s="60"/>
      <c r="L53" s="52"/>
      <c r="M53" s="52"/>
      <c r="N53" s="52"/>
      <c r="O53" s="52"/>
      <c r="P53" s="52"/>
      <c r="Q53" s="52"/>
      <c r="R53" s="52"/>
      <c r="S53" s="52"/>
      <c r="T53" s="52"/>
    </row>
    <row r="54" spans="1:21" ht="15.9" customHeight="1" x14ac:dyDescent="0.25">
      <c r="A54" s="47">
        <v>54</v>
      </c>
      <c r="B54" s="39" t="s">
        <v>14</v>
      </c>
      <c r="C54" s="4">
        <f t="shared" ref="C54:C63" si="12">SUM(D54:T54)</f>
        <v>8316633.5900000008</v>
      </c>
      <c r="D54" s="5">
        <v>319240.21000000002</v>
      </c>
      <c r="E54" s="5">
        <v>704878.39</v>
      </c>
      <c r="F54" s="5"/>
      <c r="G54" s="5">
        <v>308072.09000000003</v>
      </c>
      <c r="H54" s="5">
        <v>0</v>
      </c>
      <c r="I54" s="5">
        <v>0</v>
      </c>
      <c r="J54" s="5">
        <v>232019.74</v>
      </c>
      <c r="K54" s="5">
        <v>0</v>
      </c>
      <c r="L54" s="5">
        <v>0</v>
      </c>
      <c r="M54" s="5">
        <v>153413.77999999997</v>
      </c>
      <c r="N54" s="5">
        <v>3574817.69</v>
      </c>
      <c r="O54" s="5">
        <v>634902.03</v>
      </c>
      <c r="P54" s="5">
        <v>0</v>
      </c>
      <c r="Q54" s="5">
        <v>2186088.12</v>
      </c>
      <c r="R54" s="5">
        <v>0</v>
      </c>
      <c r="S54" s="5">
        <v>201384.58000000002</v>
      </c>
      <c r="T54" s="5">
        <v>1816.96</v>
      </c>
    </row>
    <row r="55" spans="1:21" ht="15.9" customHeight="1" x14ac:dyDescent="0.25">
      <c r="A55" s="47">
        <v>55</v>
      </c>
      <c r="B55" s="39" t="s">
        <v>10</v>
      </c>
      <c r="C55" s="4">
        <f>SUM(D55:T55)</f>
        <v>11966769.559999999</v>
      </c>
      <c r="D55" s="5">
        <v>352541.78</v>
      </c>
      <c r="E55" s="5">
        <v>1000180.62</v>
      </c>
      <c r="F55" s="5"/>
      <c r="G55" s="5">
        <v>614811.15</v>
      </c>
      <c r="H55" s="5">
        <v>0</v>
      </c>
      <c r="I55" s="5">
        <v>0</v>
      </c>
      <c r="J55" s="5">
        <v>425380.58999999997</v>
      </c>
      <c r="K55" s="5">
        <v>0</v>
      </c>
      <c r="L55" s="5">
        <v>0</v>
      </c>
      <c r="M55" s="5">
        <v>136578.28999999998</v>
      </c>
      <c r="N55" s="5">
        <v>4351844.71</v>
      </c>
      <c r="O55" s="5">
        <v>2054119.31</v>
      </c>
      <c r="P55" s="5">
        <v>0</v>
      </c>
      <c r="Q55" s="5">
        <v>2728305.1100000003</v>
      </c>
      <c r="R55" s="5">
        <v>0</v>
      </c>
      <c r="S55" s="5">
        <v>298558.73</v>
      </c>
      <c r="T55" s="5">
        <v>4449.2700000000004</v>
      </c>
    </row>
    <row r="56" spans="1:21" ht="15.9" customHeight="1" x14ac:dyDescent="0.25">
      <c r="A56" s="47">
        <v>56</v>
      </c>
      <c r="B56" s="39" t="s">
        <v>20</v>
      </c>
      <c r="C56" s="4">
        <f t="shared" si="12"/>
        <v>1507227.86</v>
      </c>
      <c r="D56" s="5">
        <v>49830.79</v>
      </c>
      <c r="E56" s="5">
        <v>29302.47</v>
      </c>
      <c r="F56" s="5"/>
      <c r="G56" s="5">
        <v>84376.739999999991</v>
      </c>
      <c r="H56" s="5">
        <v>0</v>
      </c>
      <c r="I56" s="5">
        <v>0</v>
      </c>
      <c r="J56" s="5">
        <v>31412.010000000002</v>
      </c>
      <c r="K56" s="5">
        <v>0</v>
      </c>
      <c r="L56" s="5">
        <v>0</v>
      </c>
      <c r="M56" s="5">
        <v>12292.169999999998</v>
      </c>
      <c r="N56" s="5">
        <v>28375.980000000003</v>
      </c>
      <c r="O56" s="5">
        <v>933891.05000000016</v>
      </c>
      <c r="P56" s="5">
        <v>0</v>
      </c>
      <c r="Q56" s="5">
        <v>301225.2</v>
      </c>
      <c r="R56" s="5">
        <v>0</v>
      </c>
      <c r="S56" s="5">
        <v>33863</v>
      </c>
      <c r="T56" s="5">
        <v>2658.4500000000003</v>
      </c>
    </row>
    <row r="57" spans="1:21" ht="15.9" customHeight="1" x14ac:dyDescent="0.25">
      <c r="A57" s="47">
        <v>57</v>
      </c>
      <c r="B57" s="39" t="s">
        <v>15</v>
      </c>
      <c r="C57" s="4">
        <f t="shared" si="12"/>
        <v>16941009.190000001</v>
      </c>
      <c r="D57" s="5">
        <v>458751.67</v>
      </c>
      <c r="E57" s="5">
        <v>1781041.3900000001</v>
      </c>
      <c r="F57" s="5">
        <v>-2107670.83</v>
      </c>
      <c r="G57" s="5">
        <v>1134973.23</v>
      </c>
      <c r="H57" s="5">
        <v>0</v>
      </c>
      <c r="I57" s="5">
        <v>0</v>
      </c>
      <c r="J57" s="5">
        <v>776745.14</v>
      </c>
      <c r="K57" s="5">
        <v>0</v>
      </c>
      <c r="L57" s="5">
        <v>0</v>
      </c>
      <c r="M57" s="5">
        <v>227513.97000000003</v>
      </c>
      <c r="N57" s="5">
        <v>7481693.1900000004</v>
      </c>
      <c r="O57" s="5">
        <v>2747673.0100000002</v>
      </c>
      <c r="P57" s="5">
        <v>0</v>
      </c>
      <c r="Q57" s="5">
        <v>3972728.72</v>
      </c>
      <c r="R57" s="5">
        <v>0</v>
      </c>
      <c r="S57" s="5">
        <v>458186.97</v>
      </c>
      <c r="T57" s="5">
        <v>9372.73</v>
      </c>
      <c r="U57" s="6"/>
    </row>
    <row r="58" spans="1:21" ht="15.9" customHeight="1" x14ac:dyDescent="0.25">
      <c r="A58" s="47">
        <v>58</v>
      </c>
      <c r="B58" s="39" t="s">
        <v>16</v>
      </c>
      <c r="C58" s="4">
        <f t="shared" si="12"/>
        <v>3035805.8899999997</v>
      </c>
      <c r="D58" s="5">
        <v>126027.59</v>
      </c>
      <c r="E58" s="5">
        <v>188127.85</v>
      </c>
      <c r="F58" s="5"/>
      <c r="G58" s="5">
        <v>224037.02</v>
      </c>
      <c r="H58" s="5">
        <v>0</v>
      </c>
      <c r="I58" s="5">
        <v>0</v>
      </c>
      <c r="J58" s="5">
        <v>149450.17000000001</v>
      </c>
      <c r="K58" s="5">
        <v>0</v>
      </c>
      <c r="L58" s="5">
        <v>0</v>
      </c>
      <c r="M58" s="5">
        <v>48824.11</v>
      </c>
      <c r="N58" s="5">
        <v>1073381.3</v>
      </c>
      <c r="O58" s="5">
        <v>471127.07</v>
      </c>
      <c r="P58" s="5">
        <v>0</v>
      </c>
      <c r="Q58" s="5">
        <v>681818.45</v>
      </c>
      <c r="R58" s="5">
        <v>0</v>
      </c>
      <c r="S58" s="5">
        <v>71365.539999999994</v>
      </c>
      <c r="T58" s="5">
        <v>1646.79</v>
      </c>
    </row>
    <row r="59" spans="1:21" ht="15.9" customHeight="1" x14ac:dyDescent="0.25">
      <c r="A59" s="47">
        <v>59</v>
      </c>
      <c r="B59" s="35" t="s">
        <v>9</v>
      </c>
      <c r="C59" s="4">
        <f t="shared" si="12"/>
        <v>850699.61</v>
      </c>
      <c r="D59" s="5">
        <v>37994.449999999997</v>
      </c>
      <c r="E59" s="5">
        <v>64563.08</v>
      </c>
      <c r="F59" s="5"/>
      <c r="G59" s="5">
        <v>35146.9</v>
      </c>
      <c r="H59" s="5">
        <v>0</v>
      </c>
      <c r="I59" s="5">
        <v>0</v>
      </c>
      <c r="J59" s="5">
        <v>22789.56</v>
      </c>
      <c r="K59" s="5">
        <v>0</v>
      </c>
      <c r="L59" s="5">
        <v>0</v>
      </c>
      <c r="M59" s="5">
        <v>14715.579999999998</v>
      </c>
      <c r="N59" s="5">
        <v>266211.75</v>
      </c>
      <c r="O59" s="5">
        <v>206875.93</v>
      </c>
      <c r="P59" s="5">
        <v>0</v>
      </c>
      <c r="Q59" s="5">
        <v>171242.27</v>
      </c>
      <c r="R59" s="5">
        <v>0</v>
      </c>
      <c r="S59" s="5">
        <v>30840.73</v>
      </c>
      <c r="T59" s="5">
        <v>319.36</v>
      </c>
    </row>
    <row r="60" spans="1:21" ht="26.4" x14ac:dyDescent="0.25">
      <c r="A60" s="47">
        <v>60</v>
      </c>
      <c r="B60" s="35" t="s">
        <v>21</v>
      </c>
      <c r="C60" s="4">
        <f>SUM(D60:T60)</f>
        <v>0</v>
      </c>
      <c r="D60" s="5">
        <v>0</v>
      </c>
      <c r="E60" s="5">
        <v>0</v>
      </c>
      <c r="F60" s="5">
        <v>0</v>
      </c>
      <c r="G60" s="5">
        <v>0</v>
      </c>
      <c r="H60" s="5">
        <v>0</v>
      </c>
      <c r="I60" s="5">
        <v>0</v>
      </c>
      <c r="J60" s="5">
        <v>0</v>
      </c>
      <c r="K60" s="5">
        <v>0</v>
      </c>
      <c r="L60" s="5">
        <v>0</v>
      </c>
      <c r="M60" s="5">
        <v>0</v>
      </c>
      <c r="N60" s="5">
        <v>0</v>
      </c>
      <c r="O60" s="5">
        <v>0</v>
      </c>
      <c r="P60" s="5">
        <v>0</v>
      </c>
      <c r="Q60" s="5">
        <v>0</v>
      </c>
      <c r="R60" s="5">
        <v>0</v>
      </c>
      <c r="S60" s="5">
        <v>0</v>
      </c>
      <c r="T60" s="5">
        <v>0</v>
      </c>
    </row>
    <row r="61" spans="1:21" ht="15.9" customHeight="1" x14ac:dyDescent="0.25">
      <c r="A61" s="47">
        <v>61</v>
      </c>
      <c r="B61" s="40" t="s">
        <v>17</v>
      </c>
      <c r="C61" s="4">
        <f t="shared" si="12"/>
        <v>0</v>
      </c>
      <c r="D61" s="5"/>
      <c r="E61" s="5"/>
      <c r="F61" s="5"/>
      <c r="G61" s="5"/>
      <c r="H61" s="5"/>
      <c r="I61" s="5"/>
      <c r="J61" s="5"/>
      <c r="K61" s="5"/>
      <c r="L61" s="5"/>
      <c r="M61" s="5"/>
      <c r="N61" s="5"/>
      <c r="O61" s="5"/>
      <c r="P61" s="5"/>
      <c r="Q61" s="5"/>
      <c r="R61" s="5"/>
      <c r="S61" s="5"/>
      <c r="T61" s="5"/>
    </row>
    <row r="62" spans="1:21" ht="15.9" customHeight="1" x14ac:dyDescent="0.25">
      <c r="A62" s="47">
        <v>62</v>
      </c>
      <c r="B62" s="40" t="s">
        <v>18</v>
      </c>
      <c r="C62" s="4">
        <f t="shared" si="12"/>
        <v>0</v>
      </c>
      <c r="D62" s="5"/>
      <c r="E62" s="5"/>
      <c r="F62" s="5"/>
      <c r="G62" s="5"/>
      <c r="H62" s="5"/>
      <c r="I62" s="5"/>
      <c r="J62" s="5"/>
      <c r="K62" s="5"/>
      <c r="L62" s="5"/>
      <c r="M62" s="5"/>
      <c r="N62" s="5"/>
      <c r="O62" s="5"/>
      <c r="P62" s="5"/>
      <c r="Q62" s="5"/>
      <c r="R62" s="5"/>
      <c r="S62" s="5"/>
      <c r="T62" s="5"/>
    </row>
    <row r="63" spans="1:21" ht="15.9" customHeight="1" x14ac:dyDescent="0.25">
      <c r="A63" s="47">
        <v>63</v>
      </c>
      <c r="B63" s="40" t="s">
        <v>19</v>
      </c>
      <c r="C63" s="4">
        <f t="shared" si="12"/>
        <v>0</v>
      </c>
      <c r="D63" s="5"/>
      <c r="E63" s="5"/>
      <c r="F63" s="5"/>
      <c r="G63" s="5"/>
      <c r="H63" s="5"/>
      <c r="I63" s="5"/>
      <c r="J63" s="5"/>
      <c r="K63" s="5"/>
      <c r="L63" s="5"/>
      <c r="M63" s="5"/>
      <c r="N63" s="5"/>
      <c r="O63" s="5"/>
      <c r="P63" s="5"/>
      <c r="Q63" s="5"/>
      <c r="R63" s="5"/>
      <c r="S63" s="5"/>
      <c r="T63" s="5"/>
    </row>
    <row r="64" spans="1:21" ht="30.75" customHeight="1" thickBot="1" x14ac:dyDescent="0.3">
      <c r="A64" s="47">
        <v>64</v>
      </c>
      <c r="B64" s="41" t="s">
        <v>83</v>
      </c>
      <c r="C64" s="11">
        <f>SUM(D64:T64)</f>
        <v>42618145.699999996</v>
      </c>
      <c r="D64" s="11">
        <f t="shared" ref="D64:T64" si="13">SUM(D54:D60)</f>
        <v>1344386.49</v>
      </c>
      <c r="E64" s="11">
        <f t="shared" si="13"/>
        <v>3768093.8000000003</v>
      </c>
      <c r="F64" s="11">
        <f t="shared" si="13"/>
        <v>-2107670.83</v>
      </c>
      <c r="G64" s="11">
        <f t="shared" si="13"/>
        <v>2401417.13</v>
      </c>
      <c r="H64" s="11">
        <f t="shared" si="13"/>
        <v>0</v>
      </c>
      <c r="I64" s="11">
        <f t="shared" si="13"/>
        <v>0</v>
      </c>
      <c r="J64" s="11">
        <f t="shared" si="13"/>
        <v>1637797.21</v>
      </c>
      <c r="K64" s="11">
        <f t="shared" si="13"/>
        <v>0</v>
      </c>
      <c r="L64" s="11">
        <f t="shared" si="13"/>
        <v>0</v>
      </c>
      <c r="M64" s="11">
        <f t="shared" si="13"/>
        <v>593337.89999999991</v>
      </c>
      <c r="N64" s="11">
        <f t="shared" si="13"/>
        <v>16776324.620000001</v>
      </c>
      <c r="O64" s="11">
        <f t="shared" si="13"/>
        <v>7048588.4000000004</v>
      </c>
      <c r="P64" s="11">
        <f t="shared" si="13"/>
        <v>0</v>
      </c>
      <c r="Q64" s="11">
        <f t="shared" si="13"/>
        <v>10041407.869999999</v>
      </c>
      <c r="R64" s="11">
        <f t="shared" si="13"/>
        <v>0</v>
      </c>
      <c r="S64" s="11">
        <f t="shared" si="13"/>
        <v>1094199.55</v>
      </c>
      <c r="T64" s="11">
        <f t="shared" si="13"/>
        <v>20263.560000000001</v>
      </c>
    </row>
    <row r="65" spans="1:21" ht="15.9" customHeight="1" thickTop="1" x14ac:dyDescent="0.25">
      <c r="A65" s="47">
        <v>65</v>
      </c>
      <c r="B65" s="35" t="s">
        <v>23</v>
      </c>
      <c r="C65" s="19">
        <f>SUM(D65:T65)</f>
        <v>20827514.689999998</v>
      </c>
      <c r="D65" s="19">
        <f t="shared" ref="D65:T65" si="14">SUM(D57:D60)</f>
        <v>622773.71</v>
      </c>
      <c r="E65" s="19">
        <f t="shared" si="14"/>
        <v>2033732.3200000003</v>
      </c>
      <c r="F65" s="19">
        <f t="shared" si="14"/>
        <v>-2107670.83</v>
      </c>
      <c r="G65" s="19">
        <f t="shared" si="14"/>
        <v>1394157.15</v>
      </c>
      <c r="H65" s="19">
        <f t="shared" si="14"/>
        <v>0</v>
      </c>
      <c r="I65" s="19">
        <f t="shared" si="14"/>
        <v>0</v>
      </c>
      <c r="J65" s="19">
        <f t="shared" si="14"/>
        <v>948984.87000000011</v>
      </c>
      <c r="K65" s="19">
        <f t="shared" si="14"/>
        <v>0</v>
      </c>
      <c r="L65" s="19">
        <f t="shared" si="14"/>
        <v>0</v>
      </c>
      <c r="M65" s="19">
        <f t="shared" si="14"/>
        <v>291053.66000000003</v>
      </c>
      <c r="N65" s="19">
        <f t="shared" si="14"/>
        <v>8821286.2400000002</v>
      </c>
      <c r="O65" s="19">
        <f t="shared" si="14"/>
        <v>3425676.0100000002</v>
      </c>
      <c r="P65" s="19">
        <f t="shared" si="14"/>
        <v>0</v>
      </c>
      <c r="Q65" s="19">
        <f t="shared" si="14"/>
        <v>4825789.4399999995</v>
      </c>
      <c r="R65" s="19">
        <f t="shared" si="14"/>
        <v>0</v>
      </c>
      <c r="S65" s="19">
        <f t="shared" si="14"/>
        <v>560393.24</v>
      </c>
      <c r="T65" s="19">
        <f t="shared" si="14"/>
        <v>11338.880000000001</v>
      </c>
    </row>
    <row r="66" spans="1:21" ht="15.9" customHeight="1" x14ac:dyDescent="0.25">
      <c r="A66" s="47">
        <v>66</v>
      </c>
      <c r="B66" s="42" t="s">
        <v>22</v>
      </c>
      <c r="C66" s="20">
        <f t="shared" ref="C66:T66" si="15">C65/C64</f>
        <v>0.48870063086766347</v>
      </c>
      <c r="D66" s="20">
        <f t="shared" si="15"/>
        <v>0.46324008358637997</v>
      </c>
      <c r="E66" s="20">
        <f t="shared" si="15"/>
        <v>0.53972444104231165</v>
      </c>
      <c r="F66" s="20">
        <f t="shared" si="15"/>
        <v>1</v>
      </c>
      <c r="G66" s="20">
        <f t="shared" si="15"/>
        <v>0.58055601110832422</v>
      </c>
      <c r="H66" s="20"/>
      <c r="I66" s="20"/>
      <c r="J66" s="20">
        <f t="shared" si="15"/>
        <v>0.57942757760589914</v>
      </c>
      <c r="K66" s="20"/>
      <c r="L66" s="20"/>
      <c r="M66" s="20">
        <f t="shared" si="15"/>
        <v>0.49053610093000982</v>
      </c>
      <c r="N66" s="20">
        <f t="shared" si="15"/>
        <v>0.52581756968887261</v>
      </c>
      <c r="O66" s="20">
        <f t="shared" si="15"/>
        <v>0.48600880284058012</v>
      </c>
      <c r="P66" s="20"/>
      <c r="Q66" s="20">
        <f t="shared" si="15"/>
        <v>0.48058892761618294</v>
      </c>
      <c r="R66" s="20"/>
      <c r="S66" s="20">
        <f t="shared" si="15"/>
        <v>0.51214903168256642</v>
      </c>
      <c r="T66" s="20">
        <f t="shared" si="15"/>
        <v>0.55956998671506886</v>
      </c>
      <c r="U66" s="8"/>
    </row>
    <row r="67" spans="1:21" ht="9" customHeight="1" x14ac:dyDescent="0.25">
      <c r="B67" s="8"/>
      <c r="C67" s="21"/>
      <c r="D67" s="15"/>
      <c r="E67" s="15"/>
      <c r="F67" s="15"/>
      <c r="G67" s="15"/>
      <c r="H67" s="15"/>
      <c r="I67" s="15"/>
      <c r="J67" s="15"/>
      <c r="K67" s="15"/>
      <c r="L67" s="15"/>
      <c r="M67" s="15"/>
      <c r="N67" s="15"/>
      <c r="O67" s="15"/>
      <c r="P67" s="15"/>
      <c r="Q67" s="15"/>
      <c r="R67" s="15"/>
      <c r="S67" s="15"/>
      <c r="T67" s="15"/>
      <c r="U67" s="8"/>
    </row>
    <row r="68" spans="1:21" x14ac:dyDescent="0.25">
      <c r="A68" s="47">
        <v>68</v>
      </c>
      <c r="B68" s="44" t="s">
        <v>43</v>
      </c>
      <c r="C68" s="45"/>
      <c r="D68" s="46"/>
      <c r="E68" s="46"/>
      <c r="F68" s="46"/>
      <c r="G68" s="46"/>
      <c r="H68" s="46"/>
      <c r="I68" s="46"/>
      <c r="J68" s="46"/>
      <c r="K68" s="46"/>
      <c r="L68" s="46"/>
      <c r="M68" s="46"/>
      <c r="N68" s="46"/>
      <c r="O68" s="46"/>
      <c r="P68" s="46"/>
      <c r="Q68" s="46"/>
      <c r="R68" s="46"/>
      <c r="S68" s="46"/>
      <c r="T68" s="46"/>
      <c r="U68" s="8"/>
    </row>
    <row r="69" spans="1:21" ht="134.4" customHeight="1" x14ac:dyDescent="0.25">
      <c r="B69" s="51" t="s">
        <v>77</v>
      </c>
      <c r="C69" s="54" t="s">
        <v>85</v>
      </c>
      <c r="D69" s="54"/>
      <c r="E69" s="54"/>
      <c r="F69" s="54"/>
      <c r="G69" s="54"/>
      <c r="H69" s="54"/>
      <c r="I69" s="55" t="s">
        <v>84</v>
      </c>
      <c r="J69" s="55"/>
      <c r="K69" s="55"/>
      <c r="L69" s="5"/>
      <c r="M69" s="54"/>
      <c r="N69" s="54"/>
      <c r="O69" s="54"/>
      <c r="P69" s="54"/>
      <c r="Q69" s="54"/>
      <c r="R69" s="54"/>
      <c r="S69" s="55"/>
      <c r="T69" s="55"/>
      <c r="U69" s="55"/>
    </row>
    <row r="70" spans="1:21" x14ac:dyDescent="0.25">
      <c r="B70" s="8"/>
      <c r="C70" s="2"/>
      <c r="D70" s="3"/>
      <c r="E70" s="3"/>
      <c r="F70" s="3"/>
      <c r="G70" s="3"/>
      <c r="H70" s="3"/>
      <c r="I70" s="3"/>
      <c r="J70" s="3"/>
      <c r="K70" s="3"/>
      <c r="L70" s="3"/>
      <c r="M70" s="3"/>
      <c r="N70" s="3"/>
      <c r="O70" s="3"/>
      <c r="P70" s="3"/>
      <c r="Q70" s="3"/>
      <c r="R70" s="3"/>
      <c r="S70" s="3"/>
      <c r="T70" s="3"/>
      <c r="U70" s="8"/>
    </row>
    <row r="71" spans="1:21" x14ac:dyDescent="0.25">
      <c r="B71" s="8"/>
      <c r="C71" s="2"/>
      <c r="D71" s="3"/>
      <c r="E71" s="3"/>
      <c r="F71" s="3"/>
      <c r="G71" s="3"/>
      <c r="H71" s="3"/>
      <c r="I71" s="3"/>
      <c r="J71" s="3"/>
      <c r="K71" s="3"/>
      <c r="L71" s="3"/>
      <c r="M71" s="3"/>
      <c r="N71" s="3"/>
      <c r="O71" s="3"/>
      <c r="P71" s="3"/>
      <c r="Q71" s="3"/>
      <c r="R71" s="3"/>
      <c r="S71" s="3"/>
      <c r="T71" s="3"/>
      <c r="U71" s="8"/>
    </row>
    <row r="72" spans="1:21" ht="32.25" customHeight="1" x14ac:dyDescent="0.25">
      <c r="B72" s="43"/>
      <c r="C72" s="2"/>
      <c r="D72" s="3"/>
      <c r="E72" s="3"/>
      <c r="F72" s="3"/>
      <c r="G72" s="3"/>
      <c r="H72" s="3"/>
      <c r="I72" s="3"/>
      <c r="J72" s="3"/>
      <c r="K72" s="3"/>
      <c r="L72" s="3"/>
      <c r="M72" s="3"/>
      <c r="N72" s="3"/>
      <c r="O72" s="3"/>
      <c r="P72" s="3"/>
      <c r="Q72" s="3"/>
      <c r="R72" s="3"/>
      <c r="S72" s="3"/>
      <c r="T72" s="3"/>
      <c r="U72" s="8"/>
    </row>
    <row r="73" spans="1:21" x14ac:dyDescent="0.25">
      <c r="B73" s="8"/>
      <c r="C73" s="2"/>
      <c r="D73" s="3"/>
      <c r="E73" s="3"/>
      <c r="F73" s="3"/>
      <c r="G73" s="3"/>
      <c r="H73" s="3"/>
      <c r="I73" s="3"/>
      <c r="J73" s="3"/>
      <c r="K73" s="3"/>
      <c r="L73" s="3"/>
      <c r="M73" s="3"/>
      <c r="N73" s="3"/>
      <c r="O73" s="3"/>
      <c r="P73" s="3"/>
      <c r="Q73" s="3"/>
      <c r="R73" s="3"/>
      <c r="S73" s="3"/>
      <c r="T73" s="3"/>
      <c r="U73" s="8"/>
    </row>
    <row r="74" spans="1:21" x14ac:dyDescent="0.25">
      <c r="B74" s="8"/>
      <c r="C74" s="2"/>
      <c r="D74" s="3"/>
      <c r="E74" s="3"/>
      <c r="F74" s="3"/>
      <c r="G74" s="3"/>
      <c r="H74" s="3"/>
      <c r="I74" s="3"/>
      <c r="J74" s="3"/>
      <c r="K74" s="3"/>
      <c r="L74" s="3"/>
      <c r="M74" s="3"/>
      <c r="N74" s="3"/>
      <c r="O74" s="3"/>
      <c r="P74" s="3"/>
      <c r="Q74" s="3"/>
      <c r="R74" s="3"/>
      <c r="S74" s="3"/>
      <c r="T74" s="3"/>
      <c r="U74" s="8"/>
    </row>
    <row r="75" spans="1:21" x14ac:dyDescent="0.25">
      <c r="B75" s="8"/>
      <c r="C75" s="2"/>
      <c r="D75" s="3"/>
      <c r="E75" s="3"/>
      <c r="F75" s="3"/>
      <c r="G75" s="3"/>
      <c r="H75" s="3"/>
      <c r="I75" s="3"/>
      <c r="J75" s="3"/>
      <c r="K75" s="3"/>
      <c r="L75" s="3"/>
      <c r="M75" s="3"/>
      <c r="N75" s="3"/>
      <c r="O75" s="3"/>
      <c r="P75" s="3"/>
      <c r="Q75" s="3"/>
      <c r="R75" s="3"/>
      <c r="S75" s="3"/>
      <c r="T75" s="3"/>
      <c r="U75" s="8"/>
    </row>
    <row r="76" spans="1:21" x14ac:dyDescent="0.25">
      <c r="B76" s="8"/>
      <c r="C76" s="2"/>
      <c r="D76" s="3"/>
      <c r="E76" s="3"/>
      <c r="F76" s="3"/>
      <c r="G76" s="3"/>
      <c r="H76" s="3"/>
      <c r="I76" s="3"/>
      <c r="J76" s="3"/>
      <c r="K76" s="3"/>
      <c r="L76" s="3"/>
      <c r="M76" s="3"/>
      <c r="N76" s="3"/>
      <c r="O76" s="3"/>
      <c r="P76" s="3"/>
      <c r="Q76" s="3"/>
      <c r="R76" s="3"/>
      <c r="S76" s="3"/>
      <c r="T76" s="3"/>
      <c r="U76" s="8"/>
    </row>
    <row r="77" spans="1:21" x14ac:dyDescent="0.25">
      <c r="B77" s="8"/>
      <c r="C77" s="2"/>
      <c r="D77" s="3"/>
      <c r="E77" s="3"/>
      <c r="F77" s="3"/>
      <c r="G77" s="3"/>
      <c r="H77" s="3"/>
      <c r="I77" s="3"/>
      <c r="J77" s="3"/>
      <c r="K77" s="3"/>
      <c r="L77" s="3"/>
      <c r="M77" s="3"/>
      <c r="N77" s="3"/>
      <c r="O77" s="3"/>
      <c r="P77" s="3"/>
      <c r="Q77" s="3"/>
      <c r="R77" s="3"/>
      <c r="S77" s="3"/>
      <c r="T77" s="3"/>
      <c r="U77" s="8"/>
    </row>
    <row r="78" spans="1:21" x14ac:dyDescent="0.25">
      <c r="B78" s="8"/>
      <c r="C78" s="2"/>
      <c r="D78" s="3"/>
      <c r="E78" s="3"/>
      <c r="F78" s="3"/>
      <c r="G78" s="3"/>
      <c r="H78" s="3"/>
      <c r="I78" s="3"/>
      <c r="J78" s="3"/>
      <c r="K78" s="3"/>
      <c r="L78" s="3"/>
      <c r="M78" s="3"/>
      <c r="N78" s="3"/>
      <c r="O78" s="3"/>
      <c r="P78" s="3"/>
      <c r="Q78" s="3"/>
      <c r="R78" s="3"/>
      <c r="S78" s="3"/>
      <c r="T78" s="3"/>
      <c r="U78" s="8"/>
    </row>
    <row r="79" spans="1:21" x14ac:dyDescent="0.25">
      <c r="B79" s="8"/>
      <c r="C79" s="2"/>
      <c r="D79" s="3"/>
      <c r="E79" s="3"/>
      <c r="F79" s="3"/>
      <c r="G79" s="3"/>
      <c r="H79" s="3"/>
      <c r="I79" s="3"/>
      <c r="J79" s="3"/>
      <c r="K79" s="3"/>
      <c r="L79" s="3"/>
      <c r="M79" s="3"/>
      <c r="N79" s="3"/>
      <c r="O79" s="3"/>
      <c r="P79" s="3"/>
      <c r="Q79" s="3"/>
      <c r="R79" s="3"/>
      <c r="S79" s="3"/>
      <c r="T79" s="3"/>
      <c r="U79" s="8"/>
    </row>
    <row r="80" spans="1:21" x14ac:dyDescent="0.25">
      <c r="B80" s="8"/>
      <c r="C80" s="2"/>
      <c r="D80" s="3"/>
      <c r="E80" s="3"/>
      <c r="F80" s="3"/>
      <c r="G80" s="3"/>
      <c r="H80" s="3"/>
      <c r="I80" s="3"/>
      <c r="J80" s="3"/>
      <c r="K80" s="3"/>
      <c r="L80" s="3"/>
      <c r="M80" s="3"/>
      <c r="N80" s="3"/>
      <c r="O80" s="3"/>
      <c r="P80" s="3"/>
      <c r="Q80" s="3"/>
      <c r="R80" s="3"/>
      <c r="S80" s="3"/>
      <c r="T80" s="3"/>
      <c r="U80" s="8"/>
    </row>
    <row r="81" spans="2:21" x14ac:dyDescent="0.25">
      <c r="B81" s="8"/>
      <c r="C81" s="2"/>
      <c r="D81" s="3"/>
      <c r="E81" s="3"/>
      <c r="F81" s="3"/>
      <c r="G81" s="3"/>
      <c r="H81" s="3"/>
      <c r="I81" s="3"/>
      <c r="J81" s="3"/>
      <c r="K81" s="3"/>
      <c r="L81" s="3"/>
      <c r="M81" s="3"/>
      <c r="N81" s="3"/>
      <c r="O81" s="3"/>
      <c r="P81" s="3"/>
      <c r="Q81" s="3"/>
      <c r="R81" s="3"/>
      <c r="S81" s="3"/>
      <c r="T81" s="3"/>
      <c r="U81" s="8"/>
    </row>
    <row r="82" spans="2:21" x14ac:dyDescent="0.25">
      <c r="B82" s="8"/>
      <c r="C82" s="2"/>
      <c r="D82" s="3"/>
      <c r="E82" s="3"/>
      <c r="F82" s="3"/>
      <c r="G82" s="3"/>
      <c r="H82" s="3"/>
      <c r="I82" s="3"/>
      <c r="J82" s="3"/>
      <c r="K82" s="3"/>
      <c r="L82" s="3"/>
      <c r="M82" s="3"/>
      <c r="N82" s="3"/>
      <c r="O82" s="3"/>
      <c r="P82" s="3"/>
      <c r="Q82" s="3"/>
      <c r="R82" s="3"/>
      <c r="S82" s="3"/>
      <c r="T82" s="3"/>
      <c r="U82" s="8"/>
    </row>
    <row r="83" spans="2:21" x14ac:dyDescent="0.25">
      <c r="B83" s="8"/>
      <c r="C83" s="2"/>
      <c r="D83" s="3"/>
      <c r="E83" s="3"/>
      <c r="F83" s="3"/>
      <c r="G83" s="3"/>
      <c r="H83" s="3"/>
      <c r="I83" s="3"/>
      <c r="J83" s="3"/>
      <c r="K83" s="3"/>
      <c r="L83" s="3"/>
      <c r="M83" s="3"/>
      <c r="N83" s="3"/>
      <c r="O83" s="3"/>
      <c r="P83" s="3"/>
      <c r="Q83" s="3"/>
      <c r="R83" s="3"/>
      <c r="S83" s="3"/>
      <c r="T83" s="3"/>
      <c r="U83" s="8"/>
    </row>
    <row r="84" spans="2:21" x14ac:dyDescent="0.25">
      <c r="B84" s="8"/>
      <c r="C84" s="2"/>
      <c r="D84" s="3"/>
      <c r="E84" s="3"/>
      <c r="F84" s="3"/>
      <c r="G84" s="3"/>
      <c r="H84" s="3"/>
      <c r="I84" s="3"/>
      <c r="J84" s="3"/>
      <c r="K84" s="3"/>
      <c r="L84" s="3"/>
      <c r="M84" s="3"/>
      <c r="N84" s="3"/>
      <c r="O84" s="3"/>
      <c r="P84" s="3"/>
      <c r="Q84" s="3"/>
      <c r="R84" s="3"/>
      <c r="S84" s="3"/>
      <c r="T84" s="3"/>
      <c r="U84" s="8"/>
    </row>
    <row r="85" spans="2:21" x14ac:dyDescent="0.25">
      <c r="B85" s="8"/>
      <c r="C85" s="2"/>
      <c r="D85" s="3"/>
      <c r="E85" s="3"/>
      <c r="F85" s="3"/>
      <c r="G85" s="3"/>
      <c r="H85" s="3"/>
      <c r="I85" s="3"/>
      <c r="J85" s="3"/>
      <c r="K85" s="3"/>
      <c r="L85" s="3"/>
      <c r="M85" s="3"/>
      <c r="N85" s="3"/>
      <c r="O85" s="3"/>
      <c r="P85" s="3"/>
      <c r="Q85" s="3"/>
      <c r="R85" s="3"/>
      <c r="S85" s="3"/>
      <c r="T85" s="3"/>
      <c r="U85" s="8"/>
    </row>
    <row r="86" spans="2:21" x14ac:dyDescent="0.25">
      <c r="B86" s="8"/>
      <c r="C86" s="2"/>
      <c r="D86" s="3"/>
      <c r="E86" s="3"/>
      <c r="F86" s="3"/>
      <c r="G86" s="3"/>
      <c r="H86" s="3"/>
      <c r="I86" s="3"/>
      <c r="J86" s="3"/>
      <c r="K86" s="3"/>
      <c r="L86" s="3"/>
      <c r="M86" s="3"/>
      <c r="N86" s="3"/>
      <c r="O86" s="3"/>
      <c r="P86" s="3"/>
      <c r="Q86" s="3"/>
      <c r="R86" s="3"/>
      <c r="S86" s="3"/>
      <c r="T86" s="3"/>
      <c r="U86" s="8"/>
    </row>
    <row r="87" spans="2:21" x14ac:dyDescent="0.25">
      <c r="B87" s="8"/>
      <c r="C87" s="2"/>
      <c r="D87" s="3"/>
      <c r="E87" s="3"/>
      <c r="F87" s="3"/>
      <c r="G87" s="3"/>
      <c r="H87" s="3"/>
      <c r="I87" s="3"/>
      <c r="J87" s="3"/>
      <c r="K87" s="3"/>
      <c r="L87" s="3"/>
      <c r="M87" s="3"/>
      <c r="N87" s="3"/>
      <c r="O87" s="3"/>
      <c r="P87" s="3"/>
      <c r="Q87" s="3"/>
      <c r="R87" s="3"/>
      <c r="S87" s="3"/>
      <c r="T87" s="3"/>
      <c r="U87" s="8"/>
    </row>
    <row r="88" spans="2:21" x14ac:dyDescent="0.25">
      <c r="B88" s="8"/>
      <c r="C88" s="2"/>
      <c r="D88" s="3"/>
      <c r="E88" s="3"/>
      <c r="F88" s="3"/>
      <c r="G88" s="3"/>
      <c r="H88" s="3"/>
      <c r="I88" s="3"/>
      <c r="J88" s="3"/>
      <c r="K88" s="3"/>
      <c r="L88" s="3"/>
      <c r="M88" s="3"/>
      <c r="N88" s="3"/>
      <c r="O88" s="3"/>
      <c r="P88" s="3"/>
      <c r="Q88" s="3"/>
      <c r="R88" s="3"/>
      <c r="S88" s="3"/>
      <c r="T88" s="3"/>
      <c r="U88" s="8"/>
    </row>
    <row r="89" spans="2:21" x14ac:dyDescent="0.25">
      <c r="B89" s="8"/>
      <c r="C89" s="2"/>
      <c r="D89" s="3"/>
      <c r="E89" s="3"/>
      <c r="F89" s="3"/>
      <c r="G89" s="3"/>
      <c r="H89" s="3"/>
      <c r="I89" s="3"/>
      <c r="J89" s="3"/>
      <c r="K89" s="3"/>
      <c r="L89" s="3"/>
      <c r="M89" s="3"/>
      <c r="N89" s="3"/>
      <c r="O89" s="3"/>
      <c r="P89" s="3"/>
      <c r="Q89" s="3"/>
      <c r="R89" s="3"/>
      <c r="S89" s="3"/>
      <c r="T89" s="3"/>
      <c r="U89" s="8"/>
    </row>
    <row r="90" spans="2:21" x14ac:dyDescent="0.25">
      <c r="B90" s="8"/>
      <c r="C90" s="2"/>
      <c r="D90" s="3"/>
      <c r="E90" s="3"/>
      <c r="F90" s="3"/>
      <c r="G90" s="3"/>
      <c r="H90" s="3"/>
      <c r="I90" s="3"/>
      <c r="J90" s="3"/>
      <c r="K90" s="3"/>
      <c r="L90" s="3"/>
      <c r="M90" s="3"/>
      <c r="N90" s="3"/>
      <c r="O90" s="3"/>
      <c r="P90" s="3"/>
      <c r="Q90" s="3"/>
      <c r="R90" s="3"/>
      <c r="S90" s="3"/>
      <c r="T90" s="3"/>
      <c r="U90" s="8"/>
    </row>
  </sheetData>
  <mergeCells count="16">
    <mergeCell ref="M69:R69"/>
    <mergeCell ref="S69:U69"/>
    <mergeCell ref="C69:H69"/>
    <mergeCell ref="I69:K69"/>
    <mergeCell ref="A1:T1"/>
    <mergeCell ref="A2:T2"/>
    <mergeCell ref="A3:T3"/>
    <mergeCell ref="A4:T4"/>
    <mergeCell ref="B14:T14"/>
    <mergeCell ref="B6:T6"/>
    <mergeCell ref="B15:T15"/>
    <mergeCell ref="B42:T42"/>
    <mergeCell ref="B46:T46"/>
    <mergeCell ref="B20:T20"/>
    <mergeCell ref="B53:K53"/>
    <mergeCell ref="B41:K41"/>
  </mergeCells>
  <printOptions horizontalCentered="1"/>
  <pageMargins left="0" right="0" top="0.3" bottom="0" header="0.3" footer="0.17"/>
  <pageSetup scale="45" fitToWidth="2" orientation="landscape" r:id="rId1"/>
  <headerFooter>
    <oddFooter>&amp;C&amp;8&amp;P of &amp;N&amp;R&amp;8&amp;D &amp;T</oddFooter>
  </headerFooter>
  <colBreaks count="1" manualBreakCount="1">
    <brk id="12" max="6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13-14A Actuals</vt:lpstr>
      <vt:lpstr>'ROPS 13-14A Actuals'!Print_Area</vt:lpstr>
      <vt:lpstr>'ROPS 13-14A Actuals'!Print_Titles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Yu, Liz</cp:lastModifiedBy>
  <cp:lastPrinted>2013-06-13T18:36:19Z</cp:lastPrinted>
  <dcterms:created xsi:type="dcterms:W3CDTF">2012-06-02T00:09:38Z</dcterms:created>
  <dcterms:modified xsi:type="dcterms:W3CDTF">2013-06-13T18:37:27Z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