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2" windowWidth="15192" windowHeight="7368"/>
  </bookViews>
  <sheets>
    <sheet name="ROPS 13-14B Estimates" sheetId="4"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13-14B Estimates'!$A$1:$T$69</definedName>
    <definedName name="_xlnm.Print_Area">#REF!</definedName>
    <definedName name="Print_Area_MI">#REF!</definedName>
    <definedName name="_xlnm.Print_Titles" localSheetId="0">'ROPS 13-14B Estimates'!$A:$B</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45621"/>
</workbook>
</file>

<file path=xl/calcChain.xml><?xml version="1.0" encoding="utf-8"?>
<calcChain xmlns="http://schemas.openxmlformats.org/spreadsheetml/2006/main">
  <c r="T13" i="4" l="1"/>
  <c r="C35" i="4"/>
  <c r="O65" i="4"/>
  <c r="E37" i="4"/>
  <c r="T37" i="4"/>
  <c r="O37" i="4"/>
  <c r="L37" i="4"/>
  <c r="I37" i="4"/>
  <c r="H37" i="4"/>
  <c r="T19" i="4"/>
  <c r="P19" i="4"/>
  <c r="L19" i="4"/>
  <c r="H19" i="4"/>
  <c r="H38" i="4" s="1"/>
  <c r="D19" i="4"/>
  <c r="T65" i="4"/>
  <c r="E65" i="4"/>
  <c r="P64" i="4"/>
  <c r="C63" i="4"/>
  <c r="C62" i="4"/>
  <c r="C61" i="4"/>
  <c r="C60" i="4"/>
  <c r="M37" i="4"/>
  <c r="F37" i="4"/>
  <c r="D37" i="4"/>
  <c r="C36" i="4"/>
  <c r="C27" i="4"/>
  <c r="S19" i="4"/>
  <c r="N19" i="4"/>
  <c r="F19" i="4"/>
  <c r="E19" i="4"/>
  <c r="C18" i="4"/>
  <c r="S13" i="4"/>
  <c r="R13" i="4"/>
  <c r="Q13" i="4"/>
  <c r="P13" i="4"/>
  <c r="O13" i="4"/>
  <c r="N13" i="4"/>
  <c r="M13" i="4"/>
  <c r="L13" i="4"/>
  <c r="K13" i="4"/>
  <c r="J13" i="4"/>
  <c r="I13" i="4"/>
  <c r="H13" i="4"/>
  <c r="G13" i="4"/>
  <c r="F13" i="4"/>
  <c r="E13" i="4"/>
  <c r="D13" i="4"/>
  <c r="C11" i="4"/>
  <c r="C10" i="4"/>
  <c r="C9" i="4"/>
  <c r="C8" i="4"/>
  <c r="C7" i="4"/>
  <c r="C13" i="4"/>
  <c r="S37" i="4"/>
  <c r="S38" i="4" l="1"/>
  <c r="S40" i="4" s="1"/>
  <c r="H40" i="4"/>
  <c r="H49" i="4" s="1"/>
  <c r="K37" i="4"/>
  <c r="I65" i="4"/>
  <c r="K64" i="4"/>
  <c r="T64" i="4"/>
  <c r="T66" i="4" s="1"/>
  <c r="Q19" i="4"/>
  <c r="Q45" i="4"/>
  <c r="M45" i="4"/>
  <c r="J19" i="4"/>
  <c r="R19" i="4"/>
  <c r="K19" i="4"/>
  <c r="K38" i="4" s="1"/>
  <c r="K40" i="4" s="1"/>
  <c r="O19" i="4"/>
  <c r="G19" i="4"/>
  <c r="J37" i="4"/>
  <c r="J65" i="4"/>
  <c r="T38" i="4"/>
  <c r="T40" i="4" s="1"/>
  <c r="I19" i="4"/>
  <c r="I38" i="4" s="1"/>
  <c r="I40" i="4" s="1"/>
  <c r="M19" i="4"/>
  <c r="M38" i="4" s="1"/>
  <c r="M40" i="4" s="1"/>
  <c r="K45" i="4"/>
  <c r="J64" i="4"/>
  <c r="F38" i="4"/>
  <c r="F40" i="4" s="1"/>
  <c r="G37" i="4"/>
  <c r="E38" i="4"/>
  <c r="E40" i="4" s="1"/>
  <c r="R37" i="4"/>
  <c r="S64" i="4"/>
  <c r="D64" i="4"/>
  <c r="E64" i="4"/>
  <c r="E66" i="4" s="1"/>
  <c r="G65" i="4"/>
  <c r="H65" i="4"/>
  <c r="H64" i="4"/>
  <c r="I64" i="4"/>
  <c r="K65" i="4"/>
  <c r="L65" i="4"/>
  <c r="M65" i="4"/>
  <c r="M64" i="4"/>
  <c r="O64" i="4"/>
  <c r="P65" i="4"/>
  <c r="P66" i="4" s="1"/>
  <c r="Q65" i="4"/>
  <c r="R65" i="4"/>
  <c r="O38" i="4"/>
  <c r="O40" i="4" s="1"/>
  <c r="S45" i="4"/>
  <c r="R64" i="4"/>
  <c r="L38" i="4"/>
  <c r="L40" i="4" s="1"/>
  <c r="C34" i="4"/>
  <c r="C31" i="4"/>
  <c r="C30" i="4"/>
  <c r="P37" i="4"/>
  <c r="P38" i="4" s="1"/>
  <c r="P40" i="4" s="1"/>
  <c r="C26" i="4"/>
  <c r="Q37" i="4"/>
  <c r="D38" i="4"/>
  <c r="C17" i="4"/>
  <c r="D65" i="4"/>
  <c r="S65" i="4"/>
  <c r="S66" i="4" s="1"/>
  <c r="J45" i="4"/>
  <c r="T45" i="4"/>
  <c r="C16" i="4"/>
  <c r="G64" i="4"/>
  <c r="L64" i="4"/>
  <c r="Q64" i="4"/>
  <c r="G45" i="4"/>
  <c r="F45" i="4"/>
  <c r="L45" i="4"/>
  <c r="E45" i="4"/>
  <c r="D45" i="4"/>
  <c r="H45" i="4"/>
  <c r="P45" i="4"/>
  <c r="O45" i="4"/>
  <c r="H52" i="4"/>
  <c r="T49" i="4"/>
  <c r="S49" i="4"/>
  <c r="I45" i="4"/>
  <c r="N45" i="4"/>
  <c r="R45" i="4"/>
  <c r="S52" i="4" l="1"/>
  <c r="T52" i="4"/>
  <c r="H50" i="4"/>
  <c r="Q38" i="4"/>
  <c r="Q40" i="4" s="1"/>
  <c r="J66" i="4"/>
  <c r="R38" i="4"/>
  <c r="R40" i="4" s="1"/>
  <c r="R49" i="4" s="1"/>
  <c r="R52" i="4" s="1"/>
  <c r="G38" i="4"/>
  <c r="G40" i="4" s="1"/>
  <c r="J38" i="4"/>
  <c r="J40" i="4" s="1"/>
  <c r="J49" i="4" s="1"/>
  <c r="J52" i="4" s="1"/>
  <c r="L49" i="4"/>
  <c r="L52" i="4" s="1"/>
  <c r="O49" i="4"/>
  <c r="I49" i="4"/>
  <c r="I52" i="4" s="1"/>
  <c r="Q66" i="4"/>
  <c r="C19" i="4"/>
  <c r="C44" i="4"/>
  <c r="F49" i="4"/>
  <c r="F52" i="4" s="1"/>
  <c r="J50" i="4"/>
  <c r="H66" i="4"/>
  <c r="M49" i="4"/>
  <c r="M66" i="4"/>
  <c r="G66" i="4"/>
  <c r="Q49" i="4"/>
  <c r="P49" i="4"/>
  <c r="D40" i="4"/>
  <c r="E49" i="4"/>
  <c r="E52" i="4" s="1"/>
  <c r="K49" i="4"/>
  <c r="C45" i="4"/>
  <c r="T50" i="4"/>
  <c r="C43" i="4"/>
  <c r="S50" i="4"/>
  <c r="F50" i="4" l="1"/>
  <c r="O52" i="4"/>
  <c r="O50" i="4"/>
  <c r="G49" i="4"/>
  <c r="G52" i="4" s="1"/>
  <c r="R50" i="4"/>
  <c r="L50" i="4"/>
  <c r="I50" i="4"/>
  <c r="K52" i="4"/>
  <c r="K50" i="4"/>
  <c r="P52" i="4"/>
  <c r="P50" i="4"/>
  <c r="Q52" i="4"/>
  <c r="Q50" i="4"/>
  <c r="M52" i="4"/>
  <c r="M50" i="4"/>
  <c r="E50" i="4"/>
  <c r="G50" i="4" l="1"/>
  <c r="D49" i="4"/>
  <c r="D50" i="4" l="1"/>
  <c r="D52" i="4"/>
  <c r="F65" i="4" l="1"/>
  <c r="F64" i="4" l="1"/>
  <c r="C32" i="4" l="1"/>
  <c r="C23" i="4" l="1"/>
  <c r="C33" i="4" l="1"/>
  <c r="C28" i="4"/>
  <c r="C29" i="4"/>
  <c r="C21" i="4" l="1"/>
  <c r="C22" i="4" l="1"/>
  <c r="C24" i="4" l="1"/>
  <c r="C25" i="4"/>
  <c r="N37" i="4" l="1"/>
  <c r="N38" i="4" l="1"/>
  <c r="C37" i="4"/>
  <c r="N40" i="4" l="1"/>
  <c r="C38" i="4"/>
  <c r="C59" i="4"/>
  <c r="C54" i="4" l="1"/>
  <c r="C47" i="4"/>
  <c r="C40" i="4"/>
  <c r="C56" i="4"/>
  <c r="C58" i="4"/>
  <c r="C55" i="4"/>
  <c r="C48" i="4" l="1"/>
  <c r="N65" i="4"/>
  <c r="C65" i="4" s="1"/>
  <c r="C57" i="4"/>
  <c r="N64" i="4"/>
  <c r="N49" i="4" l="1"/>
  <c r="C49" i="4" s="1"/>
  <c r="N52" i="4"/>
  <c r="C52" i="4" s="1"/>
  <c r="N50" i="4"/>
  <c r="C50" i="4" s="1"/>
  <c r="N66" i="4"/>
  <c r="C64" i="4"/>
  <c r="C66" i="4" l="1"/>
</calcChain>
</file>

<file path=xl/comments1.xml><?xml version="1.0" encoding="utf-8"?>
<comments xmlns="http://schemas.openxmlformats.org/spreadsheetml/2006/main">
  <authors>
    <author>Yu, Liz</author>
  </authors>
  <commentList>
    <comment ref="F43" authorId="0">
      <text>
        <r>
          <rPr>
            <b/>
            <sz val="9"/>
            <color indexed="81"/>
            <rFont val="Tahoma"/>
            <family val="2"/>
          </rPr>
          <t>Yu, Liz:</t>
        </r>
        <r>
          <rPr>
            <sz val="9"/>
            <color indexed="81"/>
            <rFont val="Tahoma"/>
            <family val="2"/>
          </rPr>
          <t xml:space="preserve">
Adjustment made to match what was reported on the ROPS Summary Page by Agency.</t>
        </r>
      </text>
    </comment>
    <comment ref="M43" authorId="0">
      <text>
        <r>
          <rPr>
            <b/>
            <sz val="9"/>
            <color indexed="81"/>
            <rFont val="Tahoma"/>
            <family val="2"/>
          </rPr>
          <t>Yu, Liz:</t>
        </r>
        <r>
          <rPr>
            <sz val="9"/>
            <color indexed="81"/>
            <rFont val="Tahoma"/>
            <family val="2"/>
          </rPr>
          <t xml:space="preserve">
Adjustment made to match what was reported on the ROPS Summary Page by Agency.</t>
        </r>
      </text>
    </comment>
  </commentList>
</comments>
</file>

<file path=xl/sharedStrings.xml><?xml version="1.0" encoding="utf-8"?>
<sst xmlns="http://schemas.openxmlformats.org/spreadsheetml/2006/main" count="84" uniqueCount="82">
  <si>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</si>
  <si>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</si>
  <si>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</si>
  <si>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</si>
  <si>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</si>
  <si>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</si>
  <si>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</si>
  <si>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</si>
  <si>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</si>
  <si>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</si>
  <si>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</si>
  <si>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</si>
  <si>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</si>
  <si>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Countywide Totals</t>
  </si>
  <si>
    <t>Cities</t>
  </si>
  <si>
    <t>K-12 Schools</t>
  </si>
  <si>
    <t xml:space="preserve">Community Colleges  </t>
  </si>
  <si>
    <t>ERAF - K-12</t>
  </si>
  <si>
    <t>ERAF - Community Colleges</t>
  </si>
  <si>
    <t>ERAF - County Offices of Education</t>
  </si>
  <si>
    <t>Special Districts</t>
  </si>
  <si>
    <t>Total ERAF (Please break out the ERAF amounts into the following categories if this information is readily available):</t>
  </si>
  <si>
    <t>Percentage of Residual Distributions to K-14 Schools</t>
  </si>
  <si>
    <t>Total Residual Distributions to K-14 Schools:</t>
  </si>
  <si>
    <t>SB 2557 Administration Fees</t>
  </si>
  <si>
    <t>Penalty Assessments</t>
  </si>
  <si>
    <t>Education Revenue Augmentation Fund (ERAF)</t>
  </si>
  <si>
    <t>Interest Earnings/Other</t>
  </si>
  <si>
    <t>RPTTF Deposits (Note that entering the deposits by source is optional):</t>
  </si>
  <si>
    <t>Total RPTTF Balance Available to Fund Enforceable Obligations (EOs)</t>
  </si>
  <si>
    <t>RPTTF Distributions (Include all payments made pursuant to Health and Safety Code (H&amp;S) Section 34183.  Note that the following distributions are not necessary listed in the priority order required by H&amp;S 34183):</t>
  </si>
  <si>
    <t>Administrative Distributions-</t>
  </si>
  <si>
    <t>Total Administrative and Passthrough Distributions</t>
  </si>
  <si>
    <t>Total Passthrough Distributions</t>
  </si>
  <si>
    <t>Total Administrative Distributions</t>
  </si>
  <si>
    <t>ACA ROPS RPTTF</t>
  </si>
  <si>
    <t>Non-ACA ROPS RPTTF</t>
  </si>
  <si>
    <t>Administrative Fees to CAC</t>
  </si>
  <si>
    <t>Total RPTTF Deposits</t>
  </si>
  <si>
    <t xml:space="preserve">Comments: </t>
  </si>
  <si>
    <t>Total RPTTF Balance Available for Distribution to Affected Taxing Entities (ATEs)</t>
  </si>
  <si>
    <t>Total RPTTF Balance Available to Fund CAC Administration and Passthroughs</t>
  </si>
  <si>
    <t xml:space="preserve">Title of Former Redevelopment Agency: </t>
  </si>
  <si>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</si>
  <si>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t>Line #</t>
  </si>
  <si>
    <t>County : San Diego</t>
  </si>
  <si>
    <t xml:space="preserve"> Carlsbad RDA </t>
  </si>
  <si>
    <t xml:space="preserve"> Chula Vista RDA </t>
  </si>
  <si>
    <t xml:space="preserve"> El Cajon RDA </t>
  </si>
  <si>
    <t xml:space="preserve"> Escondido RDA </t>
  </si>
  <si>
    <t xml:space="preserve"> Imperial Beach RDA </t>
  </si>
  <si>
    <t xml:space="preserve"> Lemon Grove RDA </t>
  </si>
  <si>
    <t xml:space="preserve"> National City RDA </t>
  </si>
  <si>
    <t xml:space="preserve"> City of 
San Diego RDA </t>
  </si>
  <si>
    <t xml:space="preserve"> San Marcos RDA </t>
  </si>
  <si>
    <t xml:space="preserve"> Santee RDA </t>
  </si>
  <si>
    <t xml:space="preserve"> Poway RDA </t>
  </si>
  <si>
    <t xml:space="preserve"> Solana Beach RDA </t>
  </si>
  <si>
    <t xml:space="preserve"> Vista RDA </t>
  </si>
  <si>
    <t xml:space="preserve"> County of 
San Diego RDA </t>
  </si>
  <si>
    <t>EO Distributions (Includes approved EOs, Successor Agency's (SAs) administrative cost allowance (ACA), and prior period adjustments, and excludes the above passthrough and non-SA administrative distributions. Note that the Finance approved ROPS RPTTF shown on lines 43 and 44 should equal the amounts shown on the ROPS determination or ROPS meet-and-confer letters issued by Finance.):</t>
  </si>
  <si>
    <t>K-12 School Passthrough Payments - (H&amp;S Code 33401)</t>
  </si>
  <si>
    <t>Community College Passthrough Payments - (H&amp;S Code 33401)</t>
  </si>
  <si>
    <t>County Office of Education - (H&amp;S Code 33401)</t>
  </si>
  <si>
    <t>K-12 School Passthrough Payments - (H&amp;S Code 33676)</t>
  </si>
  <si>
    <t>Community College Passthrough Payments - (H&amp;S Code 33676)</t>
  </si>
  <si>
    <t>County Office of Education - (H&amp;S Code 33676)</t>
  </si>
  <si>
    <t>Total RPTTF Distributions to ATEs (Total residual distributions must equal the total residual balance as shown on line 52.)</t>
  </si>
  <si>
    <r>
      <t>Allocation Period:</t>
    </r>
    <r>
      <rPr>
        <sz val="10"/>
        <rFont val="Arial"/>
        <family val="2"/>
      </rPr>
      <t xml:space="preserve">  January 2014 - June 2014</t>
    </r>
  </si>
  <si>
    <t>Coronado RDA</t>
  </si>
  <si>
    <t>La Mesa RDA</t>
  </si>
  <si>
    <t xml:space="preserve"> Oceanside RDA</t>
  </si>
  <si>
    <t>SCO Invoices for Audit and Oversight (Funding should only be allocated for this purpose when there is sufficient RPTTF to fully fund the approved enforceable obligations as shown on line 45.)</t>
  </si>
  <si>
    <r>
      <t xml:space="preserve">Formula check to determine whether the lesser of the total Finance approved ROPS RPTTF (line 45) or the total RPTTF balance available to fund EOs (line 40) was allocated to the SA </t>
    </r>
    <r>
      <rPr>
        <sz val="10"/>
        <color indexed="60"/>
        <rFont val="Arial"/>
        <family val="2"/>
      </rPr>
      <t>(Note that positive amounts suggest that the SAs received too much RPTTF and negative amounts suggest that the SAs did not receive enough RPTTF. Please explain all amounts shown on line 50 in the comments section (line 68).)</t>
    </r>
  </si>
  <si>
    <r>
      <t xml:space="preserve">RPTTF Distributions to ATEs Pursuant to H&amp;S Section 34183(a)(4) (Figures should include the effect of "haircutting" pursuant to H&amp;S Section 34188. Note that the total RPTTF distributions to ATEs must equal the total RPTTF balance available for distribution to ATEs as shown on line 52.  </t>
    </r>
    <r>
      <rPr>
        <b/>
        <sz val="10"/>
        <color indexed="60"/>
        <rFont val="Arial"/>
        <family val="2"/>
      </rPr>
      <t>However, positive or negative amounts shown on line 50 should be considered and/or corrected before the funds shown on line 52 are distributed to the ATEs.</t>
    </r>
    <r>
      <rPr>
        <b/>
        <sz val="10"/>
        <rFont val="Arial"/>
        <family val="2"/>
      </rPr>
      <t>):</t>
    </r>
  </si>
  <si>
    <t>CAC Estimated Distribution:  ROPS RPTTF (Lesser of the total ROPS RPTTF (line 45) or the total RPTTF balance available to fund EOs (line 40).)-</t>
  </si>
  <si>
    <r>
      <t xml:space="preserve">Passthrough Distributions </t>
    </r>
    <r>
      <rPr>
        <vertAlign val="superscript"/>
        <sz val="10"/>
        <rFont val="Arial"/>
        <family val="2"/>
      </rPr>
      <t>(1)</t>
    </r>
  </si>
  <si>
    <t>Total ROPS RPTTF [Adjusted Current Period RPTTF Funding Requested by SA (Line K of ROPS13-14B-Summary page)]</t>
  </si>
  <si>
    <t>(1) Report Estimate does not reflect LAUSD vs. LA County Appellate court decision on statutory pass-through calculations as the lawsuit is still pending in the California Supreme Court.
(2) The total distribution to SA is subject to change depending upon the total RPTTF balance available to fund Enforceable Obligations and the Department of Finance's approved maximum amount.</t>
  </si>
  <si>
    <r>
      <t>ROPS RPTTF Funding Requested by SA</t>
    </r>
    <r>
      <rPr>
        <b/>
        <vertAlign val="superscript"/>
        <sz val="10"/>
        <rFont val="Arial"/>
        <family val="2"/>
      </rPr>
      <t xml:space="preserve"> </t>
    </r>
  </si>
  <si>
    <r>
      <t>Total ROPS RPTTF for SA EOs</t>
    </r>
    <r>
      <rPr>
        <b/>
        <vertAlign val="superscript"/>
        <sz val="10"/>
        <rFont val="Arial"/>
        <family val="2"/>
      </rPr>
      <t xml:space="preserve"> (2)</t>
    </r>
  </si>
  <si>
    <r>
      <rPr>
        <b/>
        <i/>
        <sz val="10"/>
        <rFont val="Arial"/>
        <family val="2"/>
      </rPr>
      <t>Estimated</t>
    </r>
    <r>
      <rPr>
        <b/>
        <sz val="10"/>
        <rFont val="Arial"/>
        <family val="2"/>
      </rPr>
      <t xml:space="preserve"> ROPS Redevelopment Property Tax Trust Fund (RPTTF) Allocation Cycle:</t>
    </r>
    <r>
      <rPr>
        <sz val="10"/>
        <rFont val="Arial"/>
        <family val="2"/>
      </rPr>
      <t xml:space="preserve"> 13-14B</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</si>
</sst>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4" formatCode="_(&quot;$&quot;* #,##0.00_);_(&quot;$&quot;* \(#,##0.00\);_(&quot;$&quot;* &quot;-&quot;??_);_(@_)"/>
    <numFmt numFmtId="43" formatCode="_(* #,##0.00_);_(* \(#,##0.00\);_(* &quot;-&quot;??_);_(@_)"/>
    <numFmt numFmtId="164" formatCode="_(* #,##0_);_(* \(#,##0\);_(* &quot;-&quot;??_);_(@_)"/>
    <numFmt numFmtId="165" formatCode="0.0%"/>
  </numFmts>
  <fonts count="17" x14ac:knownFonts="1">
    <font>
      <sz val="11"/>
      <color theme="1"/>
      <name val="Calibri"/>
      <family val="2"/>
      <scheme val="minor"/>
    </font>
    <font>
      <sz val="10"/>
      <name val="Arial"/>
      <family val="2"/>
    </font>
    <font>
      <b/>
      <sz val="10"/>
      <name val="Arial"/>
      <family val="2"/>
    </font>
    <font>
      <b/>
      <sz val="12"/>
      <name val="Arial"/>
      <family val="2"/>
    </font>
    <font>
      <sz val="10"/>
      <color indexed="60"/>
      <name val="Arial"/>
      <family val="2"/>
    </font>
    <font>
      <b/>
      <sz val="10"/>
      <color indexed="60"/>
      <name val="Arial"/>
      <family val="2"/>
    </font>
    <font>
      <sz val="11"/>
      <color theme="1"/>
      <name val="Calibri"/>
      <family val="2"/>
      <scheme val="minor"/>
    </font>
    <font>
      <sz val="10"/>
      <color rgb="FFC00000"/>
      <name val="Arial"/>
      <family val="2"/>
    </font>
    <font>
      <b/>
      <sz val="10"/>
      <color rgb="FFC00000"/>
      <name val="Arial"/>
      <family val="2"/>
    </font>
    <font>
      <vertAlign val="superscript"/>
      <sz val="10"/>
      <name val="Arial"/>
      <family val="2"/>
    </font>
    <font>
      <sz val="11"/>
      <color theme="1"/>
      <name val="Arial"/>
      <family val="2"/>
    </font>
    <font>
      <u/>
      <sz val="10"/>
      <color indexed="12"/>
      <name val="Arial"/>
      <family val="2"/>
    </font>
    <font>
      <sz val="9"/>
      <color indexed="81"/>
      <name val="Tahoma"/>
      <family val="2"/>
    </font>
    <font>
      <b/>
      <sz val="9"/>
      <color indexed="81"/>
      <name val="Tahoma"/>
      <family val="2"/>
    </font>
    <font>
      <sz val="12"/>
      <color theme="1"/>
      <name val="Calibri"/>
      <family val="2"/>
      <scheme val="minor"/>
    </font>
    <font>
      <b/>
      <vertAlign val="superscript"/>
      <sz val="10"/>
      <name val="Arial"/>
      <family val="2"/>
    </font>
    <font>
      <b/>
      <i/>
      <sz val="10"/>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s>
  <borders count="4">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15">
    <xf numFmtId="0" fontId="0" fillId="0" borderId="0"/>
    <xf numFmtId="43" fontId="6" fillId="0" borderId="0" applyFont="0" applyFill="0" applyBorder="0" applyAlignment="0" applyProtection="0"/>
    <xf numFmtId="0" fontId="1" fillId="0" borderId="0"/>
    <xf numFmtId="0" fontId="10" fillId="0" borderId="0"/>
    <xf numFmtId="0" fontId="11" fillId="0" borderId="0" applyNumberFormat="0" applyFill="0" applyBorder="0" applyAlignment="0" applyProtection="0">
      <alignment vertical="top"/>
      <protection locked="0"/>
    </xf>
    <xf numFmtId="0" fontId="14" fillId="0" borderId="0"/>
    <xf numFmtId="43" fontId="14" fillId="0" borderId="0" applyFont="0" applyFill="0" applyBorder="0" applyAlignment="0" applyProtection="0"/>
    <xf numFmtId="44" fontId="14" fillId="0" borderId="0" applyFont="0" applyFill="0" applyBorder="0" applyAlignment="0" applyProtection="0"/>
    <xf numFmtId="39" fontId="1" fillId="0" borderId="0"/>
    <xf numFmtId="39" fontId="1" fillId="0" borderId="0"/>
    <xf numFmtId="39" fontId="1" fillId="0" borderId="0"/>
    <xf numFmtId="0" fontId="6" fillId="0" borderId="0"/>
    <xf numFmtId="0" fontId="14" fillId="0" borderId="0"/>
    <xf numFmtId="0" fontId="14" fillId="0" borderId="0"/>
    <xf numFmtId="0" fontId="14" fillId="0" borderId="0"/>
  </cellStyleXfs>
  <cellXfs count="62">
    <xf numFmtId="0" fontId="0" fillId="0" borderId="0" xfId="0"/>
    <xf numFmtId="0" fontId="1" fillId="0" borderId="0" xfId="0" applyFont="1" applyAlignment="1"/>
    <xf numFmtId="41" fontId="2" fillId="0" borderId="0" xfId="0" applyNumberFormat="1" applyFont="1" applyFill="1" applyBorder="1" applyAlignment="1"/>
    <xf numFmtId="41" fontId="1" fillId="0" borderId="0" xfId="0" applyNumberFormat="1" applyFont="1" applyFill="1" applyBorder="1" applyAlignment="1"/>
    <xf numFmtId="41" fontId="2" fillId="0" borderId="0" xfId="1" applyNumberFormat="1" applyFont="1" applyFill="1" applyBorder="1" applyAlignment="1"/>
    <xf numFmtId="41" fontId="1" fillId="0" borderId="0" xfId="1" applyNumberFormat="1" applyFont="1" applyFill="1" applyBorder="1" applyAlignment="1"/>
    <xf numFmtId="164" fontId="1" fillId="0" borderId="0" xfId="0" applyNumberFormat="1" applyFont="1" applyAlignment="1"/>
    <xf numFmtId="0" fontId="1" fillId="0" borderId="0" xfId="0" applyFont="1" applyFill="1" applyAlignment="1"/>
    <xf numFmtId="0" fontId="1" fillId="0" borderId="0" xfId="0" applyFont="1" applyFill="1" applyBorder="1" applyAlignment="1"/>
    <xf numFmtId="41" fontId="2" fillId="0" borderId="0" xfId="0" applyNumberFormat="1" applyFont="1" applyBorder="1" applyAlignment="1"/>
    <xf numFmtId="41" fontId="1" fillId="0" borderId="0" xfId="0" applyNumberFormat="1" applyFont="1" applyBorder="1" applyAlignment="1"/>
    <xf numFmtId="41" fontId="2" fillId="2" borderId="1" xfId="1" applyNumberFormat="1" applyFont="1" applyFill="1" applyBorder="1" applyAlignment="1"/>
    <xf numFmtId="41" fontId="2" fillId="3" borderId="1" xfId="0" applyNumberFormat="1" applyFont="1" applyFill="1" applyBorder="1" applyAlignment="1"/>
    <xf numFmtId="41" fontId="1" fillId="4" borderId="2" xfId="1" applyNumberFormat="1" applyFont="1" applyFill="1" applyBorder="1" applyAlignment="1"/>
    <xf numFmtId="41" fontId="2" fillId="2" borderId="2" xfId="1" applyNumberFormat="1" applyFont="1" applyFill="1" applyBorder="1" applyAlignment="1"/>
    <xf numFmtId="41" fontId="7" fillId="0" borderId="0" xfId="1" applyNumberFormat="1" applyFont="1" applyFill="1" applyBorder="1" applyAlignment="1"/>
    <xf numFmtId="41" fontId="2" fillId="5" borderId="1" xfId="1" applyNumberFormat="1" applyFont="1" applyFill="1" applyBorder="1" applyAlignment="1"/>
    <xf numFmtId="41" fontId="1" fillId="6" borderId="2" xfId="1" applyNumberFormat="1" applyFont="1" applyFill="1" applyBorder="1" applyAlignment="1"/>
    <xf numFmtId="41" fontId="2" fillId="7" borderId="1" xfId="1" applyNumberFormat="1" applyFont="1" applyFill="1" applyBorder="1" applyAlignment="1"/>
    <xf numFmtId="41" fontId="1" fillId="8" borderId="0" xfId="1" applyNumberFormat="1" applyFont="1" applyFill="1" applyBorder="1" applyAlignment="1"/>
    <xf numFmtId="165" fontId="1" fillId="8" borderId="2" xfId="1" applyNumberFormat="1" applyFont="1" applyFill="1" applyBorder="1" applyAlignment="1"/>
    <xf numFmtId="41" fontId="8" fillId="0" borderId="0" xfId="1" applyNumberFormat="1" applyFont="1" applyFill="1" applyBorder="1" applyAlignment="1"/>
    <xf numFmtId="41" fontId="2" fillId="5" borderId="2" xfId="1" applyNumberFormat="1" applyFont="1" applyFill="1" applyBorder="1" applyAlignment="1"/>
    <xf numFmtId="41" fontId="2" fillId="7" borderId="2" xfId="1" applyNumberFormat="1" applyFont="1" applyFill="1" applyBorder="1" applyAlignment="1"/>
    <xf numFmtId="41" fontId="1" fillId="0" borderId="0" xfId="0" applyNumberFormat="1" applyFont="1" applyAlignment="1"/>
    <xf numFmtId="41" fontId="1" fillId="0" borderId="0" xfId="0" applyNumberFormat="1" applyFont="1" applyFill="1" applyAlignment="1"/>
    <xf numFmtId="0" fontId="2" fillId="0" borderId="0" xfId="0" applyFont="1" applyFill="1" applyAlignment="1"/>
    <xf numFmtId="41" fontId="2" fillId="0" borderId="0" xfId="0" applyNumberFormat="1" applyFont="1" applyBorder="1" applyAlignment="1">
      <alignment horizontal="center"/>
    </xf>
    <xf numFmtId="41" fontId="2" fillId="0" borderId="0" xfId="0" applyNumberFormat="1" applyFont="1" applyFill="1" applyAlignment="1"/>
    <xf numFmtId="0" fontId="1" fillId="0" borderId="0" xfId="0" applyFont="1" applyFill="1" applyAlignment="1">
      <alignment horizontal="left" indent="2"/>
    </xf>
    <xf numFmtId="0" fontId="2" fillId="7" borderId="2" xfId="0" applyFont="1" applyFill="1" applyBorder="1" applyAlignment="1">
      <alignment horizontal="left"/>
    </xf>
    <xf numFmtId="0" fontId="2" fillId="0" borderId="0" xfId="0" applyFont="1" applyFill="1" applyBorder="1" applyAlignment="1">
      <alignment horizontal="left"/>
    </xf>
    <xf numFmtId="0" fontId="2" fillId="5" borderId="2" xfId="0" applyFont="1" applyFill="1" applyBorder="1" applyAlignment="1">
      <alignment horizontal="left"/>
    </xf>
    <xf numFmtId="0" fontId="1" fillId="0" borderId="0" xfId="0" applyFont="1" applyFill="1" applyAlignment="1">
      <alignment horizontal="left" wrapText="1" indent="2"/>
    </xf>
    <xf numFmtId="41" fontId="1" fillId="0" borderId="0" xfId="0" applyNumberFormat="1" applyFont="1" applyFill="1" applyAlignment="1">
      <alignment horizontal="left" wrapText="1"/>
    </xf>
    <xf numFmtId="0" fontId="8" fillId="0" borderId="0" xfId="0" applyFont="1" applyFill="1" applyAlignment="1">
      <alignment horizontal="left" wrapText="1"/>
    </xf>
    <xf numFmtId="0" fontId="2" fillId="2" borderId="2" xfId="0" applyFont="1" applyFill="1" applyBorder="1" applyAlignment="1"/>
    <xf numFmtId="0" fontId="1" fillId="0" borderId="0" xfId="0" applyFont="1" applyAlignment="1">
      <alignment horizontal="left" wrapText="1" indent="2"/>
    </xf>
    <xf numFmtId="0" fontId="1" fillId="0" borderId="0" xfId="0" applyFont="1" applyFill="1" applyAlignment="1">
      <alignment horizontal="left" indent="4"/>
    </xf>
    <xf numFmtId="0" fontId="2" fillId="0" borderId="0" xfId="0" applyFont="1" applyFill="1" applyAlignment="1">
      <alignment wrapText="1"/>
    </xf>
    <xf numFmtId="0" fontId="1" fillId="0" borderId="0" xfId="0" applyFont="1" applyFill="1" applyBorder="1" applyAlignment="1">
      <alignment horizontal="left" wrapText="1" indent="2"/>
    </xf>
    <xf numFmtId="0" fontId="2" fillId="0" borderId="0" xfId="0" applyFont="1" applyFill="1" applyBorder="1" applyAlignment="1"/>
    <xf numFmtId="0" fontId="8" fillId="0" borderId="0" xfId="0" applyFont="1" applyFill="1" applyBorder="1" applyAlignment="1">
      <alignment horizontal="left" vertical="top"/>
    </xf>
    <xf numFmtId="49" fontId="8" fillId="0" borderId="0" xfId="1" applyNumberFormat="1" applyFont="1" applyFill="1" applyBorder="1" applyAlignment="1">
      <alignment horizontal="left" vertical="top"/>
    </xf>
    <xf numFmtId="49" fontId="7" fillId="0" borderId="0" xfId="1" applyNumberFormat="1" applyFont="1" applyFill="1" applyBorder="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1" fillId="0" borderId="0" xfId="0" applyNumberFormat="1" applyFont="1" applyFill="1" applyBorder="1" applyAlignment="1">
      <alignment horizontal="center"/>
    </xf>
    <xf numFmtId="0" fontId="1" fillId="0" borderId="0" xfId="0" applyNumberFormat="1" applyFont="1" applyFill="1" applyBorder="1" applyAlignment="1">
      <alignment horizontal="center" wrapText="1"/>
    </xf>
    <xf numFmtId="0" fontId="1" fillId="0" borderId="0" xfId="0" applyFont="1" applyFill="1" applyBorder="1" applyAlignment="1">
      <alignment vertical="top" wrapText="1"/>
    </xf>
    <xf numFmtId="0" fontId="2" fillId="0" borderId="0" xfId="0" applyFont="1" applyFill="1" applyAlignment="1">
      <alignment horizontal="left"/>
    </xf>
    <xf numFmtId="0" fontId="2" fillId="0" borderId="0" xfId="0" applyFont="1" applyFill="1" applyAlignment="1">
      <alignment horizontal="left" wrapText="1"/>
    </xf>
    <xf numFmtId="0" fontId="2" fillId="0" borderId="0" xfId="0" applyFont="1" applyFill="1" applyBorder="1" applyAlignment="1">
      <alignment horizontal="left" wrapText="1"/>
    </xf>
    <xf numFmtId="0" fontId="2" fillId="0" borderId="3" xfId="0" applyFont="1" applyFill="1" applyBorder="1" applyAlignment="1">
      <alignment wrapText="1"/>
    </xf>
    <xf numFmtId="0" fontId="1" fillId="0" borderId="0" xfId="0" applyFont="1" applyFill="1" applyAlignment="1">
      <alignment wrapText="1"/>
    </xf>
    <xf numFmtId="0" fontId="1" fillId="0" borderId="0" xfId="1" applyNumberFormat="1" applyFont="1" applyFill="1" applyBorder="1" applyAlignment="1">
      <alignment vertical="top" wrapText="1"/>
    </xf>
    <xf numFmtId="0" fontId="1" fillId="0" borderId="0" xfId="0" applyFont="1" applyFill="1" applyBorder="1" applyAlignment="1">
      <alignment horizontal="left" vertical="top" wrapText="1"/>
    </xf>
    <xf numFmtId="0" fontId="1" fillId="0" borderId="0" xfId="0" applyFont="1" applyAlignment="1">
      <alignment horizontal="center" wrapText="1"/>
    </xf>
    <xf numFmtId="0" fontId="2" fillId="0" borderId="0" xfId="0" applyFont="1" applyAlignment="1">
      <alignment horizontal="left"/>
    </xf>
    <xf numFmtId="0" fontId="2" fillId="0" borderId="0" xfId="0" applyFont="1" applyFill="1" applyAlignment="1">
      <alignment horizontal="left"/>
    </xf>
    <xf numFmtId="0" fontId="2" fillId="0" borderId="0" xfId="0" applyFont="1" applyFill="1" applyAlignment="1">
      <alignment horizontal="left" wrapText="1"/>
    </xf>
    <xf numFmtId="0" fontId="2" fillId="0" borderId="3" xfId="0" applyFont="1" applyFill="1" applyBorder="1" applyAlignment="1">
      <alignment horizontal="left" wrapText="1"/>
    </xf>
  </cellXfs>
  <cellStyles count="15">
    <cellStyle name="Comma" xfId="1" builtinId="3"/>
    <cellStyle name="Comma 2" xfId="6"/>
    <cellStyle name="Currency 2" xfId="7"/>
    <cellStyle name="Hyperlink 2" xfId="4"/>
    <cellStyle name="Normal" xfId="0" builtinId="0"/>
    <cellStyle name="Normal 2" xfId="2"/>
    <cellStyle name="Normal 2 2" xfId="9"/>
    <cellStyle name="Normal 2 3" xfId="8"/>
    <cellStyle name="Normal 2_ROPS for Example 2.03.12_ Draft" xfId="10"/>
    <cellStyle name="Normal 3" xfId="3"/>
    <cellStyle name="Normal 3 2" xfId="11"/>
    <cellStyle name="Normal 4" xfId="5"/>
    <cellStyle name="Normal 5" xfId="12"/>
    <cellStyle name="Normal 6" xfId="13"/>
    <cellStyle name="Normal 7" xfId="14"/>
  </cellStyles>
  <dxfs count="2">
    <dxf>
      <font>
        <color rgb="FF9C0006"/>
      </font>
    </dxf>
    <dxf>
      <font>
        <color rgb="FF9C0006"/>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77"/>
  <sheetViews>
    <sheetView tabSelected="1" zoomScale="85" zoomScaleNormal="85" workbookViewId="0">
      <pane xSplit="2" ySplit="10" topLeftCell="C11" activePane="bottomRight" state="frozen"/>
      <selection pane="topRight" activeCell="C1" sqref="C1"/>
      <selection pane="bottomLeft" activeCell="A11" sqref="A11"/>
      <selection pane="bottomRight" activeCell="E25" sqref="E25"/>
    </sheetView>
  </sheetViews>
  <sheetFormatPr defaultColWidth="9.109375" defaultRowHeight="13.2" x14ac:dyDescent="0.25"/>
  <cols>
    <col min="1" max="1" width="7.33203125" style="45" customWidth="1"/>
    <col min="2" max="2" width="81.88671875" style="7" customWidth="1"/>
    <col min="3" max="3" width="25.88671875" style="9" customWidth="1"/>
    <col min="4" max="4" width="13.77734375" style="10" customWidth="1"/>
    <col min="5" max="5" width="16" style="10" bestFit="1" customWidth="1"/>
    <col min="6" max="6" width="16.21875" style="10" bestFit="1" customWidth="1"/>
    <col min="7" max="7" width="13.6640625" style="10" bestFit="1" customWidth="1"/>
    <col min="8" max="8" width="15.109375" style="10" bestFit="1" customWidth="1"/>
    <col min="9" max="9" width="19" style="10" bestFit="1" customWidth="1"/>
    <col min="10" max="10" width="15.109375" style="10" bestFit="1" customWidth="1"/>
    <col min="11" max="11" width="17.88671875" style="10" bestFit="1" customWidth="1"/>
    <col min="12" max="12" width="17" style="10" bestFit="1" customWidth="1"/>
    <col min="13" max="13" width="17.6640625" style="10" bestFit="1" customWidth="1"/>
    <col min="14" max="14" width="15.33203125" style="10" bestFit="1" customWidth="1"/>
    <col min="15" max="15" width="16.5546875" style="10" bestFit="1" customWidth="1"/>
    <col min="16" max="16" width="13.21875" style="10" bestFit="1" customWidth="1"/>
    <col min="17" max="17" width="14.5546875" style="10" bestFit="1" customWidth="1"/>
    <col min="18" max="18" width="18.6640625" style="10" bestFit="1" customWidth="1"/>
    <col min="19" max="19" width="14.5546875" style="10" bestFit="1" customWidth="1"/>
    <col min="20" max="20" width="14.33203125" style="10" bestFit="1" customWidth="1"/>
    <col min="21" max="21" width="4.21875" style="1" customWidth="1"/>
    <col min="22" max="16384" width="9.109375" style="1"/>
  </cols>
  <sheetData>
    <row r="1" spans="1:21" ht="41.25" customHeight="1" x14ac:dyDescent="0.25">
      <c r="A1" s="57" t="s">
        <v>43</v>
      </c>
      <c r="B1" s="57"/>
      <c r="C1" s="57"/>
      <c r="D1" s="57"/>
      <c r="E1" s="57"/>
      <c r="F1" s="57"/>
      <c r="G1" s="57"/>
      <c r="H1" s="57"/>
      <c r="I1" s="57"/>
      <c r="J1" s="57"/>
      <c r="K1" s="57"/>
      <c r="L1" s="57"/>
      <c r="M1" s="57"/>
      <c r="N1" s="57"/>
      <c r="O1" s="57"/>
      <c r="P1" s="57"/>
      <c r="Q1" s="57"/>
      <c r="R1" s="57"/>
      <c r="S1" s="57"/>
      <c r="T1" s="57"/>
    </row>
    <row r="2" spans="1:21" ht="17.100000000000001" customHeight="1" x14ac:dyDescent="0.25">
      <c r="A2" s="58" t="s">
        <v>68</v>
      </c>
      <c r="B2" s="58"/>
      <c r="C2" s="58"/>
      <c r="D2" s="58"/>
      <c r="E2" s="58"/>
      <c r="F2" s="58"/>
      <c r="G2" s="58"/>
      <c r="H2" s="58"/>
      <c r="I2" s="58"/>
      <c r="J2" s="58"/>
      <c r="K2" s="58"/>
      <c r="L2" s="58"/>
      <c r="M2" s="58"/>
      <c r="N2" s="58"/>
      <c r="O2" s="58"/>
      <c r="P2" s="58"/>
      <c r="Q2" s="58"/>
      <c r="R2" s="58"/>
      <c r="S2" s="58"/>
      <c r="T2" s="58"/>
    </row>
    <row r="3" spans="1:21" ht="17.100000000000001" customHeight="1" x14ac:dyDescent="0.25">
      <c r="A3" s="58" t="s">
        <v>81</v>
      </c>
      <c r="B3" s="58"/>
      <c r="C3" s="58"/>
      <c r="D3" s="58"/>
      <c r="E3" s="58"/>
      <c r="F3" s="58"/>
      <c r="G3" s="58"/>
      <c r="H3" s="58"/>
      <c r="I3" s="58"/>
      <c r="J3" s="58"/>
      <c r="K3" s="58"/>
      <c r="L3" s="58"/>
      <c r="M3" s="58"/>
      <c r="N3" s="58"/>
      <c r="O3" s="58"/>
      <c r="P3" s="58"/>
      <c r="Q3" s="58"/>
      <c r="R3" s="58"/>
      <c r="S3" s="58"/>
      <c r="T3" s="58"/>
    </row>
    <row r="4" spans="1:21" ht="17.100000000000001" customHeight="1" x14ac:dyDescent="0.25">
      <c r="A4" s="59" t="s">
        <v>45</v>
      </c>
      <c r="B4" s="59"/>
      <c r="C4" s="59"/>
      <c r="D4" s="59"/>
      <c r="E4" s="59"/>
      <c r="F4" s="59"/>
      <c r="G4" s="59"/>
      <c r="H4" s="59"/>
      <c r="I4" s="59"/>
      <c r="J4" s="59"/>
      <c r="K4" s="59"/>
      <c r="L4" s="59"/>
      <c r="M4" s="59"/>
      <c r="N4" s="59"/>
      <c r="O4" s="59"/>
      <c r="P4" s="59"/>
      <c r="Q4" s="59"/>
      <c r="R4" s="59"/>
      <c r="S4" s="59"/>
      <c r="T4" s="59"/>
    </row>
    <row r="5" spans="1:21" ht="33.75" customHeight="1" x14ac:dyDescent="0.25">
      <c r="A5" s="46" t="s">
        <v>44</v>
      </c>
      <c r="B5" s="26" t="s">
        <v>42</v>
      </c>
      <c r="C5" s="27" t="s">
        <v>13</v>
      </c>
      <c r="D5" s="47" t="s">
        <v>46</v>
      </c>
      <c r="E5" s="47" t="s">
        <v>47</v>
      </c>
      <c r="F5" s="47" t="s">
        <v>69</v>
      </c>
      <c r="G5" s="47" t="s">
        <v>48</v>
      </c>
      <c r="H5" s="47" t="s">
        <v>49</v>
      </c>
      <c r="I5" s="47" t="s">
        <v>50</v>
      </c>
      <c r="J5" s="47" t="s">
        <v>70</v>
      </c>
      <c r="K5" s="47" t="s">
        <v>51</v>
      </c>
      <c r="L5" s="47" t="s">
        <v>52</v>
      </c>
      <c r="M5" s="47" t="s">
        <v>71</v>
      </c>
      <c r="N5" s="48" t="s">
        <v>53</v>
      </c>
      <c r="O5" s="47" t="s">
        <v>54</v>
      </c>
      <c r="P5" s="47" t="s">
        <v>55</v>
      </c>
      <c r="Q5" s="47" t="s">
        <v>56</v>
      </c>
      <c r="R5" s="47" t="s">
        <v>57</v>
      </c>
      <c r="S5" s="47" t="s">
        <v>58</v>
      </c>
      <c r="T5" s="48" t="s">
        <v>59</v>
      </c>
    </row>
    <row r="6" spans="1:21" ht="15.9" hidden="1" customHeight="1" x14ac:dyDescent="0.25">
      <c r="A6" s="45">
        <v>6</v>
      </c>
      <c r="B6" s="59" t="s">
        <v>28</v>
      </c>
      <c r="C6" s="59"/>
      <c r="D6" s="59"/>
      <c r="E6" s="59"/>
      <c r="F6" s="59"/>
      <c r="G6" s="59"/>
      <c r="H6" s="59"/>
      <c r="I6" s="59"/>
      <c r="J6" s="59"/>
      <c r="K6" s="59"/>
      <c r="L6" s="59"/>
      <c r="M6" s="59"/>
      <c r="N6" s="59"/>
      <c r="O6" s="59"/>
      <c r="P6" s="59"/>
      <c r="Q6" s="59"/>
      <c r="R6" s="59"/>
      <c r="S6" s="59"/>
      <c r="T6" s="59"/>
    </row>
    <row r="7" spans="1:21" ht="15.9" hidden="1" customHeight="1" x14ac:dyDescent="0.25">
      <c r="A7" s="45">
        <v>7</v>
      </c>
      <c r="B7" s="29" t="s">
        <v>11</v>
      </c>
      <c r="C7" s="3">
        <f>SUM(D7:T7)</f>
        <v>0</v>
      </c>
      <c r="D7" s="3"/>
      <c r="E7" s="3"/>
      <c r="F7" s="3"/>
      <c r="G7" s="3"/>
      <c r="H7" s="3"/>
      <c r="I7" s="3"/>
      <c r="J7" s="3"/>
      <c r="K7" s="3"/>
      <c r="L7" s="3"/>
      <c r="M7" s="3"/>
      <c r="N7" s="3"/>
      <c r="O7" s="3"/>
      <c r="P7" s="3"/>
      <c r="Q7" s="3"/>
      <c r="R7" s="3"/>
      <c r="S7" s="3"/>
      <c r="T7" s="3"/>
    </row>
    <row r="8" spans="1:21" ht="15.9" hidden="1" customHeight="1" x14ac:dyDescent="0.25">
      <c r="A8" s="45">
        <v>8</v>
      </c>
      <c r="B8" s="29" t="s">
        <v>12</v>
      </c>
      <c r="C8" s="3">
        <f>SUM(D8:T8)</f>
        <v>0</v>
      </c>
      <c r="D8" s="3"/>
      <c r="E8" s="3"/>
      <c r="F8" s="3"/>
      <c r="G8" s="3"/>
      <c r="H8" s="3"/>
      <c r="I8" s="3"/>
      <c r="J8" s="3"/>
      <c r="K8" s="3"/>
      <c r="L8" s="3"/>
      <c r="M8" s="3"/>
      <c r="N8" s="3"/>
      <c r="O8" s="3"/>
      <c r="P8" s="3"/>
      <c r="Q8" s="3"/>
      <c r="R8" s="3"/>
      <c r="S8" s="3"/>
      <c r="T8" s="3"/>
    </row>
    <row r="9" spans="1:21" ht="15.9" hidden="1" customHeight="1" x14ac:dyDescent="0.25">
      <c r="A9" s="45">
        <v>9</v>
      </c>
      <c r="B9" s="29" t="s">
        <v>27</v>
      </c>
      <c r="C9" s="3">
        <f>SUM(D9:T9)</f>
        <v>0</v>
      </c>
      <c r="D9" s="3"/>
      <c r="E9" s="3"/>
      <c r="F9" s="3"/>
      <c r="G9" s="3"/>
      <c r="H9" s="3"/>
      <c r="I9" s="3"/>
      <c r="J9" s="3"/>
      <c r="K9" s="3"/>
      <c r="L9" s="3"/>
      <c r="M9" s="3"/>
      <c r="N9" s="3"/>
      <c r="O9" s="3"/>
      <c r="P9" s="3"/>
      <c r="Q9" s="3"/>
      <c r="R9" s="3"/>
      <c r="S9" s="3"/>
      <c r="T9" s="3"/>
    </row>
    <row r="10" spans="1:21" ht="15.9" hidden="1" customHeight="1" x14ac:dyDescent="0.25">
      <c r="A10" s="45">
        <v>10</v>
      </c>
      <c r="B10" s="29" t="s">
        <v>25</v>
      </c>
      <c r="C10" s="3">
        <f>SUM(D10:T10)</f>
        <v>0</v>
      </c>
      <c r="D10" s="3"/>
      <c r="E10" s="3"/>
      <c r="F10" s="3"/>
      <c r="G10" s="3"/>
      <c r="H10" s="3"/>
      <c r="I10" s="3"/>
      <c r="J10" s="3"/>
      <c r="K10" s="3"/>
      <c r="L10" s="3"/>
      <c r="M10" s="3"/>
      <c r="N10" s="3"/>
      <c r="O10" s="3"/>
      <c r="P10" s="3"/>
      <c r="Q10" s="3"/>
      <c r="R10" s="3"/>
      <c r="S10" s="3"/>
      <c r="T10" s="3"/>
    </row>
    <row r="11" spans="1:21" ht="15.9" customHeight="1" thickBot="1" x14ac:dyDescent="0.3">
      <c r="A11" s="45">
        <v>11</v>
      </c>
      <c r="B11" s="50" t="s">
        <v>38</v>
      </c>
      <c r="C11" s="12">
        <f>SUM(D11:T11)</f>
        <v>186631851.34999999</v>
      </c>
      <c r="D11" s="12">
        <v>1529862.18</v>
      </c>
      <c r="E11" s="12">
        <v>6084668.4900000012</v>
      </c>
      <c r="F11" s="12">
        <v>8059713.1399999997</v>
      </c>
      <c r="G11" s="12">
        <v>7211728.3099999996</v>
      </c>
      <c r="H11" s="12">
        <v>11114283.359999999</v>
      </c>
      <c r="I11" s="12">
        <v>3142765.54</v>
      </c>
      <c r="J11" s="12">
        <v>1704227.3399999999</v>
      </c>
      <c r="K11" s="12">
        <v>1560811.61</v>
      </c>
      <c r="L11" s="12">
        <v>6738466.6600000001</v>
      </c>
      <c r="M11" s="12">
        <v>4352927.03</v>
      </c>
      <c r="N11" s="12">
        <v>75653796.960000023</v>
      </c>
      <c r="O11" s="12">
        <v>25606290.059999999</v>
      </c>
      <c r="P11" s="12">
        <v>4408008.2299999995</v>
      </c>
      <c r="Q11" s="12">
        <v>18013309.220000003</v>
      </c>
      <c r="R11" s="12">
        <v>360976.95999999996</v>
      </c>
      <c r="S11" s="12">
        <v>8796046.9399999995</v>
      </c>
      <c r="T11" s="12">
        <v>2293969.3199999998</v>
      </c>
    </row>
    <row r="12" spans="1:21" ht="7.5" customHeight="1" thickTop="1" x14ac:dyDescent="0.25">
      <c r="B12" s="26"/>
      <c r="C12" s="28"/>
      <c r="D12" s="28"/>
      <c r="E12" s="28"/>
      <c r="F12" s="28"/>
      <c r="G12" s="28"/>
      <c r="H12" s="28"/>
      <c r="I12" s="28"/>
      <c r="J12" s="28"/>
      <c r="K12" s="28"/>
      <c r="L12" s="28"/>
      <c r="M12" s="28"/>
      <c r="N12" s="28"/>
      <c r="O12" s="28"/>
      <c r="P12" s="28"/>
      <c r="Q12" s="28"/>
      <c r="R12" s="28"/>
      <c r="S12" s="28"/>
      <c r="T12" s="28"/>
    </row>
    <row r="13" spans="1:21" ht="15.9" customHeight="1" x14ac:dyDescent="0.25">
      <c r="A13" s="45">
        <v>13</v>
      </c>
      <c r="B13" s="30" t="s">
        <v>41</v>
      </c>
      <c r="C13" s="23">
        <f t="shared" ref="C13:S13" si="0">C11</f>
        <v>186631851.34999999</v>
      </c>
      <c r="D13" s="23">
        <f t="shared" si="0"/>
        <v>1529862.18</v>
      </c>
      <c r="E13" s="23">
        <f t="shared" si="0"/>
        <v>6084668.4900000012</v>
      </c>
      <c r="F13" s="23">
        <f t="shared" si="0"/>
        <v>8059713.1399999997</v>
      </c>
      <c r="G13" s="23">
        <f t="shared" si="0"/>
        <v>7211728.3099999996</v>
      </c>
      <c r="H13" s="23">
        <f t="shared" si="0"/>
        <v>11114283.359999999</v>
      </c>
      <c r="I13" s="23">
        <f t="shared" si="0"/>
        <v>3142765.54</v>
      </c>
      <c r="J13" s="23">
        <f t="shared" si="0"/>
        <v>1704227.3399999999</v>
      </c>
      <c r="K13" s="23">
        <f t="shared" si="0"/>
        <v>1560811.61</v>
      </c>
      <c r="L13" s="23">
        <f t="shared" si="0"/>
        <v>6738466.6600000001</v>
      </c>
      <c r="M13" s="23">
        <f t="shared" si="0"/>
        <v>4352927.03</v>
      </c>
      <c r="N13" s="23">
        <f t="shared" si="0"/>
        <v>75653796.960000023</v>
      </c>
      <c r="O13" s="23">
        <f t="shared" si="0"/>
        <v>25606290.059999999</v>
      </c>
      <c r="P13" s="23">
        <f t="shared" si="0"/>
        <v>4408008.2299999995</v>
      </c>
      <c r="Q13" s="23">
        <f t="shared" si="0"/>
        <v>18013309.220000003</v>
      </c>
      <c r="R13" s="23">
        <f t="shared" si="0"/>
        <v>360976.95999999996</v>
      </c>
      <c r="S13" s="23">
        <f t="shared" si="0"/>
        <v>8796046.9399999995</v>
      </c>
      <c r="T13" s="23">
        <f>T11</f>
        <v>2293969.3199999998</v>
      </c>
      <c r="U13" s="7"/>
    </row>
    <row r="14" spans="1:21" ht="15.9" customHeight="1" x14ac:dyDescent="0.25">
      <c r="A14" s="45">
        <v>14</v>
      </c>
      <c r="B14" s="60" t="s">
        <v>30</v>
      </c>
      <c r="C14" s="60"/>
      <c r="D14" s="60"/>
      <c r="E14" s="60"/>
      <c r="F14" s="60"/>
      <c r="G14" s="60"/>
      <c r="H14" s="60"/>
      <c r="I14" s="60"/>
      <c r="J14" s="60"/>
      <c r="K14" s="60"/>
      <c r="L14" s="60"/>
      <c r="M14" s="60"/>
      <c r="N14" s="60"/>
      <c r="O14" s="60"/>
      <c r="P14" s="60"/>
      <c r="Q14" s="60"/>
      <c r="R14" s="60"/>
      <c r="S14" s="60"/>
      <c r="T14" s="60"/>
    </row>
    <row r="15" spans="1:21" ht="15.9" customHeight="1" x14ac:dyDescent="0.25">
      <c r="A15" s="45">
        <v>15</v>
      </c>
      <c r="B15" s="59" t="s">
        <v>31</v>
      </c>
      <c r="C15" s="59"/>
      <c r="D15" s="59"/>
      <c r="E15" s="59"/>
      <c r="F15" s="59"/>
      <c r="G15" s="59"/>
      <c r="H15" s="59"/>
      <c r="I15" s="59"/>
      <c r="J15" s="59"/>
      <c r="K15" s="59"/>
      <c r="L15" s="59"/>
      <c r="M15" s="59"/>
      <c r="N15" s="59"/>
      <c r="O15" s="59"/>
      <c r="P15" s="59"/>
      <c r="Q15" s="59"/>
      <c r="R15" s="59"/>
      <c r="S15" s="59"/>
      <c r="T15" s="59"/>
    </row>
    <row r="16" spans="1:21" ht="15.9" customHeight="1" x14ac:dyDescent="0.25">
      <c r="A16" s="45">
        <v>16</v>
      </c>
      <c r="B16" s="29" t="s">
        <v>37</v>
      </c>
      <c r="C16" s="5">
        <f>SUM(D16:T16)</f>
        <v>569098.3600000001</v>
      </c>
      <c r="D16" s="5">
        <v>13662.219999999998</v>
      </c>
      <c r="E16" s="5">
        <v>77019.48</v>
      </c>
      <c r="F16" s="5">
        <v>10581.86</v>
      </c>
      <c r="G16" s="5">
        <v>18913.600000000002</v>
      </c>
      <c r="H16" s="5">
        <v>11787.75</v>
      </c>
      <c r="I16" s="5">
        <v>17570.64</v>
      </c>
      <c r="J16" s="5">
        <v>25836.899999999998</v>
      </c>
      <c r="K16" s="5">
        <v>8963.08</v>
      </c>
      <c r="L16" s="5">
        <v>60343.369999999995</v>
      </c>
      <c r="M16" s="5">
        <v>9574.4599999999991</v>
      </c>
      <c r="N16" s="5">
        <v>205882.67999999993</v>
      </c>
      <c r="O16" s="5">
        <v>34093.879999999997</v>
      </c>
      <c r="P16" s="5">
        <v>17926.509999999998</v>
      </c>
      <c r="Q16" s="5">
        <v>14584.81</v>
      </c>
      <c r="R16" s="5">
        <v>8439.41</v>
      </c>
      <c r="S16" s="5">
        <v>15996.56</v>
      </c>
      <c r="T16" s="5">
        <v>17921.149999999998</v>
      </c>
    </row>
    <row r="17" spans="1:21" ht="15.9" customHeight="1" x14ac:dyDescent="0.25">
      <c r="A17" s="45">
        <v>17</v>
      </c>
      <c r="B17" s="29" t="s">
        <v>24</v>
      </c>
      <c r="C17" s="5">
        <f>SUM(D17:T17)</f>
        <v>2471340</v>
      </c>
      <c r="D17" s="5">
        <v>20822</v>
      </c>
      <c r="E17" s="5">
        <v>82826</v>
      </c>
      <c r="F17" s="5">
        <v>111970</v>
      </c>
      <c r="G17" s="5">
        <v>89000</v>
      </c>
      <c r="H17" s="5">
        <v>144068</v>
      </c>
      <c r="I17" s="5">
        <v>43679</v>
      </c>
      <c r="J17" s="5">
        <v>22841</v>
      </c>
      <c r="K17" s="5">
        <v>19235</v>
      </c>
      <c r="L17" s="5">
        <v>85936</v>
      </c>
      <c r="M17" s="5">
        <v>61444</v>
      </c>
      <c r="N17" s="5">
        <v>1025532</v>
      </c>
      <c r="O17" s="5">
        <v>343735</v>
      </c>
      <c r="P17" s="5">
        <v>56183</v>
      </c>
      <c r="Q17" s="5">
        <v>233829</v>
      </c>
      <c r="R17" s="5">
        <v>4965</v>
      </c>
      <c r="S17" s="5">
        <v>105875</v>
      </c>
      <c r="T17" s="5">
        <v>19400</v>
      </c>
    </row>
    <row r="18" spans="1:21" ht="39.6" x14ac:dyDescent="0.25">
      <c r="A18" s="45">
        <v>18</v>
      </c>
      <c r="B18" s="33" t="s">
        <v>72</v>
      </c>
      <c r="C18" s="5">
        <f>SUM(D18:T18)</f>
        <v>0</v>
      </c>
      <c r="D18" s="5">
        <v>0</v>
      </c>
      <c r="E18" s="5">
        <v>0</v>
      </c>
      <c r="F18" s="5">
        <v>0</v>
      </c>
      <c r="G18" s="5">
        <v>0</v>
      </c>
      <c r="H18" s="5">
        <v>0</v>
      </c>
      <c r="I18" s="5">
        <v>0</v>
      </c>
      <c r="J18" s="5">
        <v>0</v>
      </c>
      <c r="K18" s="5">
        <v>0</v>
      </c>
      <c r="L18" s="5">
        <v>0</v>
      </c>
      <c r="M18" s="5">
        <v>0</v>
      </c>
      <c r="N18" s="5">
        <v>0</v>
      </c>
      <c r="O18" s="5">
        <v>0</v>
      </c>
      <c r="P18" s="5">
        <v>0</v>
      </c>
      <c r="Q18" s="5">
        <v>0</v>
      </c>
      <c r="R18" s="5">
        <v>0</v>
      </c>
      <c r="S18" s="5">
        <v>0</v>
      </c>
      <c r="T18" s="5">
        <v>0</v>
      </c>
      <c r="U18" s="6"/>
    </row>
    <row r="19" spans="1:21" ht="15.9" customHeight="1" x14ac:dyDescent="0.25">
      <c r="A19" s="45">
        <v>19</v>
      </c>
      <c r="B19" s="29" t="s">
        <v>34</v>
      </c>
      <c r="C19" s="17">
        <f>SUM(D19:T19)</f>
        <v>3040438.36</v>
      </c>
      <c r="D19" s="17">
        <f t="shared" ref="D19:S19" si="1">SUM(D16:D18)</f>
        <v>34484.22</v>
      </c>
      <c r="E19" s="17">
        <f t="shared" si="1"/>
        <v>159845.47999999998</v>
      </c>
      <c r="F19" s="17">
        <f t="shared" si="1"/>
        <v>122551.86</v>
      </c>
      <c r="G19" s="17">
        <f t="shared" si="1"/>
        <v>107913.60000000001</v>
      </c>
      <c r="H19" s="17">
        <f t="shared" si="1"/>
        <v>155855.75</v>
      </c>
      <c r="I19" s="17">
        <f t="shared" si="1"/>
        <v>61249.64</v>
      </c>
      <c r="J19" s="17">
        <f t="shared" si="1"/>
        <v>48677.899999999994</v>
      </c>
      <c r="K19" s="17">
        <f t="shared" si="1"/>
        <v>28198.080000000002</v>
      </c>
      <c r="L19" s="17">
        <f t="shared" si="1"/>
        <v>146279.37</v>
      </c>
      <c r="M19" s="17">
        <f t="shared" si="1"/>
        <v>71018.459999999992</v>
      </c>
      <c r="N19" s="17">
        <f t="shared" si="1"/>
        <v>1231414.68</v>
      </c>
      <c r="O19" s="17">
        <f t="shared" si="1"/>
        <v>377828.88</v>
      </c>
      <c r="P19" s="17">
        <f t="shared" si="1"/>
        <v>74109.509999999995</v>
      </c>
      <c r="Q19" s="17">
        <f t="shared" si="1"/>
        <v>248413.81</v>
      </c>
      <c r="R19" s="17">
        <f t="shared" si="1"/>
        <v>13404.41</v>
      </c>
      <c r="S19" s="17">
        <f t="shared" si="1"/>
        <v>121871.56</v>
      </c>
      <c r="T19" s="17">
        <f>SUM(T16:T18)</f>
        <v>37321.149999999994</v>
      </c>
    </row>
    <row r="20" spans="1:21" ht="15.9" customHeight="1" x14ac:dyDescent="0.25">
      <c r="A20" s="45">
        <v>20</v>
      </c>
      <c r="B20" s="60" t="s">
        <v>76</v>
      </c>
      <c r="C20" s="60"/>
      <c r="D20" s="60"/>
      <c r="E20" s="60"/>
      <c r="F20" s="60"/>
      <c r="G20" s="60"/>
      <c r="H20" s="60"/>
      <c r="I20" s="60"/>
      <c r="J20" s="60"/>
      <c r="K20" s="60"/>
      <c r="L20" s="60"/>
      <c r="M20" s="60"/>
      <c r="N20" s="60"/>
      <c r="O20" s="60"/>
      <c r="P20" s="60"/>
      <c r="Q20" s="60"/>
      <c r="R20" s="60"/>
      <c r="S20" s="60"/>
      <c r="T20" s="60"/>
    </row>
    <row r="21" spans="1:21" ht="15.9" customHeight="1" x14ac:dyDescent="0.25">
      <c r="A21" s="45">
        <v>21</v>
      </c>
      <c r="B21" s="29" t="s">
        <v>0</v>
      </c>
      <c r="C21" s="5">
        <f t="shared" ref="C21:C37" si="2">SUM(D21:T21)</f>
        <v>2509791.3199999994</v>
      </c>
      <c r="D21" s="5">
        <v>0</v>
      </c>
      <c r="E21" s="5">
        <v>66283.179999999993</v>
      </c>
      <c r="F21" s="5">
        <v>0</v>
      </c>
      <c r="G21" s="5">
        <v>3387.36</v>
      </c>
      <c r="H21" s="5">
        <v>97903.549999999988</v>
      </c>
      <c r="I21" s="5">
        <v>168972.13999999998</v>
      </c>
      <c r="J21" s="5">
        <v>0</v>
      </c>
      <c r="K21" s="5">
        <v>0</v>
      </c>
      <c r="L21" s="5">
        <v>142239.94</v>
      </c>
      <c r="M21" s="5">
        <v>116129.11000000004</v>
      </c>
      <c r="N21" s="5">
        <v>1768223.6199999996</v>
      </c>
      <c r="O21" s="5">
        <v>0</v>
      </c>
      <c r="P21" s="5">
        <v>132983.75</v>
      </c>
      <c r="Q21" s="5">
        <v>0</v>
      </c>
      <c r="R21" s="5">
        <v>13668.369999999999</v>
      </c>
      <c r="S21" s="5">
        <v>0.30000000000000004</v>
      </c>
      <c r="T21" s="5">
        <v>0</v>
      </c>
    </row>
    <row r="22" spans="1:21" ht="15.9" customHeight="1" x14ac:dyDescent="0.25">
      <c r="A22" s="45">
        <v>22</v>
      </c>
      <c r="B22" s="29" t="s">
        <v>1</v>
      </c>
      <c r="C22" s="5">
        <f t="shared" si="2"/>
        <v>20210300.910000004</v>
      </c>
      <c r="D22" s="5">
        <v>0</v>
      </c>
      <c r="E22" s="5">
        <v>451277.34</v>
      </c>
      <c r="F22" s="5">
        <v>0</v>
      </c>
      <c r="G22" s="5">
        <v>846744.38</v>
      </c>
      <c r="H22" s="5">
        <v>1539644</v>
      </c>
      <c r="I22" s="5">
        <v>163081.45999999996</v>
      </c>
      <c r="J22" s="5">
        <v>235468.25</v>
      </c>
      <c r="K22" s="5">
        <v>304000.94999999995</v>
      </c>
      <c r="L22" s="5">
        <v>64186.680000000008</v>
      </c>
      <c r="M22" s="5">
        <v>103385.20999999999</v>
      </c>
      <c r="N22" s="5">
        <v>8930392.4200000018</v>
      </c>
      <c r="O22" s="5">
        <v>4346181.5</v>
      </c>
      <c r="P22" s="5">
        <v>134107.82</v>
      </c>
      <c r="Q22" s="5">
        <v>1997522.8</v>
      </c>
      <c r="R22" s="5">
        <v>19032.68</v>
      </c>
      <c r="S22" s="5">
        <v>1075275.42</v>
      </c>
      <c r="T22" s="5">
        <v>0</v>
      </c>
    </row>
    <row r="23" spans="1:21" ht="15.9" customHeight="1" x14ac:dyDescent="0.25">
      <c r="A23" s="45">
        <v>23</v>
      </c>
      <c r="B23" s="29" t="s">
        <v>2</v>
      </c>
      <c r="C23" s="5">
        <f t="shared" si="2"/>
        <v>1454128.67</v>
      </c>
      <c r="D23" s="5">
        <v>0</v>
      </c>
      <c r="E23" s="5">
        <v>5707.34</v>
      </c>
      <c r="F23" s="5">
        <v>0</v>
      </c>
      <c r="G23" s="5">
        <v>783.48000000000025</v>
      </c>
      <c r="H23" s="5">
        <v>130813.83</v>
      </c>
      <c r="I23" s="5">
        <v>19.919999999999998</v>
      </c>
      <c r="J23" s="5">
        <v>0</v>
      </c>
      <c r="K23" s="5">
        <v>1219.6300000000001</v>
      </c>
      <c r="L23" s="5">
        <v>3246.9999999999995</v>
      </c>
      <c r="M23" s="5">
        <v>9304.7700000000023</v>
      </c>
      <c r="N23" s="5">
        <v>19815.509999999998</v>
      </c>
      <c r="O23" s="5">
        <v>1210741.47</v>
      </c>
      <c r="P23" s="5">
        <v>26303.63</v>
      </c>
      <c r="Q23" s="5">
        <v>39441.880000000005</v>
      </c>
      <c r="R23" s="5">
        <v>2472.0299999999997</v>
      </c>
      <c r="S23" s="5">
        <v>4258.1799999999994</v>
      </c>
      <c r="T23" s="5">
        <v>0</v>
      </c>
    </row>
    <row r="24" spans="1:21" ht="15.9" customHeight="1" x14ac:dyDescent="0.25">
      <c r="A24" s="45">
        <v>24</v>
      </c>
      <c r="B24" s="29" t="s">
        <v>3</v>
      </c>
      <c r="C24" s="5">
        <f t="shared" si="2"/>
        <v>1118569.9099999999</v>
      </c>
      <c r="D24" s="5">
        <v>0</v>
      </c>
      <c r="E24" s="5">
        <v>94830.98000000001</v>
      </c>
      <c r="F24" s="5">
        <v>0</v>
      </c>
      <c r="G24" s="5">
        <v>2225.2600000000002</v>
      </c>
      <c r="H24" s="5">
        <v>0</v>
      </c>
      <c r="I24" s="5">
        <v>131180.24</v>
      </c>
      <c r="J24" s="5">
        <v>0</v>
      </c>
      <c r="K24" s="5">
        <v>6597.85</v>
      </c>
      <c r="L24" s="5">
        <v>52031.94</v>
      </c>
      <c r="M24" s="5">
        <v>74571.47</v>
      </c>
      <c r="N24" s="5">
        <v>581017.90999999992</v>
      </c>
      <c r="O24" s="5">
        <v>1054.2</v>
      </c>
      <c r="P24" s="5">
        <v>112933.95</v>
      </c>
      <c r="Q24" s="5">
        <v>0</v>
      </c>
      <c r="R24" s="5">
        <v>49891.35</v>
      </c>
      <c r="S24" s="5">
        <v>12234.76</v>
      </c>
      <c r="T24" s="5">
        <v>0</v>
      </c>
      <c r="U24" s="6"/>
    </row>
    <row r="25" spans="1:21" ht="15.9" customHeight="1" x14ac:dyDescent="0.25">
      <c r="A25" s="45">
        <v>25</v>
      </c>
      <c r="B25" s="29" t="s">
        <v>4</v>
      </c>
      <c r="C25" s="5">
        <f t="shared" si="2"/>
        <v>1415126.8800000001</v>
      </c>
      <c r="D25" s="5">
        <v>0</v>
      </c>
      <c r="E25" s="5">
        <v>124178.22999999998</v>
      </c>
      <c r="F25" s="5">
        <v>0</v>
      </c>
      <c r="G25" s="5">
        <v>2913.9400000000005</v>
      </c>
      <c r="H25" s="5">
        <v>0</v>
      </c>
      <c r="I25" s="5">
        <v>171776.43999999997</v>
      </c>
      <c r="J25" s="5">
        <v>0</v>
      </c>
      <c r="K25" s="5">
        <v>8639.69</v>
      </c>
      <c r="L25" s="5">
        <v>68134.210000000021</v>
      </c>
      <c r="M25" s="5">
        <v>97649.010000000009</v>
      </c>
      <c r="N25" s="5">
        <v>760824.84000000008</v>
      </c>
      <c r="O25" s="5">
        <v>1380.45</v>
      </c>
      <c r="P25" s="5">
        <v>147883.48000000001</v>
      </c>
      <c r="Q25" s="5">
        <v>0</v>
      </c>
      <c r="R25" s="5">
        <v>15725.55</v>
      </c>
      <c r="S25" s="5">
        <v>16021.039999999999</v>
      </c>
      <c r="T25" s="5">
        <v>0</v>
      </c>
    </row>
    <row r="26" spans="1:21" ht="15.9" customHeight="1" x14ac:dyDescent="0.25">
      <c r="A26" s="45">
        <v>26</v>
      </c>
      <c r="B26" s="29" t="s">
        <v>61</v>
      </c>
      <c r="C26" s="5">
        <f t="shared" si="2"/>
        <v>16273217.449999999</v>
      </c>
      <c r="D26" s="5">
        <v>0</v>
      </c>
      <c r="E26" s="5">
        <v>248360</v>
      </c>
      <c r="F26" s="5">
        <v>993413.47</v>
      </c>
      <c r="G26" s="5">
        <v>601961.13</v>
      </c>
      <c r="H26" s="5">
        <v>2698145</v>
      </c>
      <c r="I26" s="5">
        <v>0</v>
      </c>
      <c r="J26" s="5">
        <v>0</v>
      </c>
      <c r="K26" s="5">
        <v>0</v>
      </c>
      <c r="L26" s="5">
        <v>0</v>
      </c>
      <c r="M26" s="5">
        <v>0</v>
      </c>
      <c r="N26" s="5">
        <v>7522641.6000000006</v>
      </c>
      <c r="O26" s="5">
        <v>3130125.25</v>
      </c>
      <c r="P26" s="5">
        <v>0</v>
      </c>
      <c r="Q26" s="5">
        <v>0</v>
      </c>
      <c r="R26" s="5">
        <v>0</v>
      </c>
      <c r="S26" s="5">
        <v>907659</v>
      </c>
      <c r="T26" s="5">
        <v>170912</v>
      </c>
      <c r="U26" s="6"/>
    </row>
    <row r="27" spans="1:21" ht="15.9" customHeight="1" x14ac:dyDescent="0.25">
      <c r="A27" s="45">
        <v>27</v>
      </c>
      <c r="B27" s="29" t="s">
        <v>64</v>
      </c>
      <c r="C27" s="5">
        <f t="shared" si="2"/>
        <v>654659.72</v>
      </c>
      <c r="D27" s="5">
        <v>0</v>
      </c>
      <c r="E27" s="5">
        <v>11751.439999999999</v>
      </c>
      <c r="F27" s="5">
        <v>0</v>
      </c>
      <c r="G27" s="5">
        <v>414231.52</v>
      </c>
      <c r="H27" s="5">
        <v>0</v>
      </c>
      <c r="I27" s="5">
        <v>0</v>
      </c>
      <c r="J27" s="5">
        <v>37135</v>
      </c>
      <c r="K27" s="5">
        <v>69510.509999999995</v>
      </c>
      <c r="L27" s="5">
        <v>0</v>
      </c>
      <c r="M27" s="5">
        <v>0</v>
      </c>
      <c r="N27" s="5">
        <v>89837</v>
      </c>
      <c r="O27" s="5">
        <v>1423.1100000000001</v>
      </c>
      <c r="P27" s="5">
        <v>0</v>
      </c>
      <c r="Q27" s="5">
        <v>0</v>
      </c>
      <c r="R27" s="5">
        <v>0</v>
      </c>
      <c r="S27" s="5">
        <v>30771.140000000003</v>
      </c>
      <c r="T27" s="5">
        <v>0</v>
      </c>
    </row>
    <row r="28" spans="1:21" ht="15.9" customHeight="1" x14ac:dyDescent="0.25">
      <c r="A28" s="45">
        <v>28</v>
      </c>
      <c r="B28" s="29" t="s">
        <v>5</v>
      </c>
      <c r="C28" s="5">
        <f t="shared" ref="C28:C33" si="3">SUM(D28:T28)</f>
        <v>161671.89000000001</v>
      </c>
      <c r="D28" s="5">
        <v>0</v>
      </c>
      <c r="E28" s="5">
        <v>10970.86</v>
      </c>
      <c r="F28" s="5">
        <v>0</v>
      </c>
      <c r="G28" s="5">
        <v>1102.8800000000001</v>
      </c>
      <c r="H28" s="5">
        <v>0</v>
      </c>
      <c r="I28" s="5">
        <v>13996.64</v>
      </c>
      <c r="J28" s="5">
        <v>0</v>
      </c>
      <c r="K28" s="5">
        <v>2742.61</v>
      </c>
      <c r="L28" s="5">
        <v>5838.72</v>
      </c>
      <c r="M28" s="5">
        <v>17555.150000000001</v>
      </c>
      <c r="N28" s="5">
        <v>86132.33</v>
      </c>
      <c r="O28" s="5">
        <v>0</v>
      </c>
      <c r="P28" s="5">
        <v>19935.47</v>
      </c>
      <c r="Q28" s="5">
        <v>0</v>
      </c>
      <c r="R28" s="5">
        <v>3397.23</v>
      </c>
      <c r="S28" s="5">
        <v>0</v>
      </c>
      <c r="T28" s="5">
        <v>0</v>
      </c>
    </row>
    <row r="29" spans="1:21" ht="15.9" customHeight="1" x14ac:dyDescent="0.25">
      <c r="A29" s="45">
        <v>29</v>
      </c>
      <c r="B29" s="29" t="s">
        <v>6</v>
      </c>
      <c r="C29" s="5">
        <f t="shared" si="3"/>
        <v>178689.97999999995</v>
      </c>
      <c r="D29" s="5">
        <v>0</v>
      </c>
      <c r="E29" s="5">
        <v>12125.690000000002</v>
      </c>
      <c r="F29" s="5">
        <v>0</v>
      </c>
      <c r="G29" s="5">
        <v>1218.9799999999996</v>
      </c>
      <c r="H29" s="5">
        <v>0</v>
      </c>
      <c r="I29" s="5">
        <v>15469.970000000008</v>
      </c>
      <c r="J29" s="5">
        <v>0</v>
      </c>
      <c r="K29" s="5">
        <v>3031.2999999999997</v>
      </c>
      <c r="L29" s="5">
        <v>6453.3200000000006</v>
      </c>
      <c r="M29" s="5">
        <v>19403.069999999992</v>
      </c>
      <c r="N29" s="5">
        <v>95198.889999999985</v>
      </c>
      <c r="O29" s="5">
        <v>0</v>
      </c>
      <c r="P29" s="5">
        <v>22033.93</v>
      </c>
      <c r="Q29" s="5">
        <v>0</v>
      </c>
      <c r="R29" s="5">
        <v>3754.8299999999995</v>
      </c>
      <c r="S29" s="5">
        <v>0</v>
      </c>
      <c r="T29" s="5">
        <v>0</v>
      </c>
    </row>
    <row r="30" spans="1:21" ht="15.9" customHeight="1" x14ac:dyDescent="0.25">
      <c r="A30" s="45">
        <v>30</v>
      </c>
      <c r="B30" s="29" t="s">
        <v>62</v>
      </c>
      <c r="C30" s="5">
        <f t="shared" si="3"/>
        <v>2434080.35</v>
      </c>
      <c r="D30" s="5">
        <v>0</v>
      </c>
      <c r="E30" s="5">
        <v>26423</v>
      </c>
      <c r="F30" s="5">
        <v>0</v>
      </c>
      <c r="G30" s="5">
        <v>0</v>
      </c>
      <c r="H30" s="5">
        <v>290175</v>
      </c>
      <c r="I30" s="5">
        <v>0</v>
      </c>
      <c r="J30" s="5">
        <v>0</v>
      </c>
      <c r="K30" s="5">
        <v>0</v>
      </c>
      <c r="L30" s="5">
        <v>109490</v>
      </c>
      <c r="M30" s="5">
        <v>0</v>
      </c>
      <c r="N30" s="5">
        <v>1018012.76</v>
      </c>
      <c r="O30" s="5">
        <v>488675.59</v>
      </c>
      <c r="P30" s="5">
        <v>0</v>
      </c>
      <c r="Q30" s="5">
        <v>468448</v>
      </c>
      <c r="R30" s="5">
        <v>0</v>
      </c>
      <c r="S30" s="5">
        <v>32856</v>
      </c>
      <c r="T30" s="5">
        <v>0</v>
      </c>
    </row>
    <row r="31" spans="1:21" ht="15.9" customHeight="1" x14ac:dyDescent="0.25">
      <c r="A31" s="45">
        <v>31</v>
      </c>
      <c r="B31" s="29" t="s">
        <v>65</v>
      </c>
      <c r="C31" s="5">
        <f t="shared" si="3"/>
        <v>210805.79</v>
      </c>
      <c r="D31" s="5">
        <v>0</v>
      </c>
      <c r="E31" s="5">
        <v>1238.81</v>
      </c>
      <c r="F31" s="5">
        <v>0</v>
      </c>
      <c r="G31" s="5">
        <v>149128.04999999999</v>
      </c>
      <c r="H31" s="5">
        <v>0</v>
      </c>
      <c r="I31" s="5">
        <v>0</v>
      </c>
      <c r="J31" s="5">
        <v>7146.95</v>
      </c>
      <c r="K31" s="5">
        <v>26339.33</v>
      </c>
      <c r="L31" s="5">
        <v>0</v>
      </c>
      <c r="M31" s="5">
        <v>0</v>
      </c>
      <c r="N31" s="5">
        <v>14159.09</v>
      </c>
      <c r="O31" s="5">
        <v>0</v>
      </c>
      <c r="P31" s="5">
        <v>0</v>
      </c>
      <c r="Q31" s="5">
        <v>0</v>
      </c>
      <c r="R31" s="5">
        <v>0</v>
      </c>
      <c r="S31" s="5">
        <v>0</v>
      </c>
      <c r="T31" s="5">
        <v>12793.560000000001</v>
      </c>
    </row>
    <row r="32" spans="1:21" ht="15.9" customHeight="1" x14ac:dyDescent="0.25">
      <c r="A32" s="45">
        <v>32</v>
      </c>
      <c r="B32" s="29" t="s">
        <v>7</v>
      </c>
      <c r="C32" s="5">
        <f t="shared" si="3"/>
        <v>19473.989999999998</v>
      </c>
      <c r="D32" s="5">
        <v>0</v>
      </c>
      <c r="E32" s="5">
        <v>1436.88</v>
      </c>
      <c r="F32" s="5">
        <v>0</v>
      </c>
      <c r="G32" s="5">
        <v>68.900000000000006</v>
      </c>
      <c r="H32" s="5">
        <v>0</v>
      </c>
      <c r="I32" s="5">
        <v>2496.0700000000002</v>
      </c>
      <c r="J32" s="5">
        <v>0</v>
      </c>
      <c r="K32" s="5">
        <v>236.98</v>
      </c>
      <c r="L32" s="5">
        <v>1041.3699999999999</v>
      </c>
      <c r="M32" s="5">
        <v>2116.4499999999998</v>
      </c>
      <c r="N32" s="5">
        <v>9248.66</v>
      </c>
      <c r="O32" s="5">
        <v>0</v>
      </c>
      <c r="P32" s="5">
        <v>1693.65</v>
      </c>
      <c r="Q32" s="5">
        <v>0</v>
      </c>
      <c r="R32" s="5">
        <v>398.28</v>
      </c>
      <c r="S32" s="5">
        <v>736.75</v>
      </c>
      <c r="T32" s="5">
        <v>0</v>
      </c>
    </row>
    <row r="33" spans="1:21" ht="15.9" customHeight="1" x14ac:dyDescent="0.25">
      <c r="A33" s="45">
        <v>33</v>
      </c>
      <c r="B33" s="29" t="s">
        <v>8</v>
      </c>
      <c r="C33" s="5">
        <f t="shared" si="3"/>
        <v>83020.63</v>
      </c>
      <c r="D33" s="5">
        <v>0</v>
      </c>
      <c r="E33" s="5">
        <v>6125.63</v>
      </c>
      <c r="F33" s="5">
        <v>0</v>
      </c>
      <c r="G33" s="5">
        <v>293.71000000000038</v>
      </c>
      <c r="H33" s="5">
        <v>0</v>
      </c>
      <c r="I33" s="5">
        <v>10641.119999999999</v>
      </c>
      <c r="J33" s="5">
        <v>0</v>
      </c>
      <c r="K33" s="5">
        <v>1010.2699999999998</v>
      </c>
      <c r="L33" s="5">
        <v>4439.5099999999993</v>
      </c>
      <c r="M33" s="5">
        <v>9022.7599999999984</v>
      </c>
      <c r="N33" s="5">
        <v>39428.5</v>
      </c>
      <c r="O33" s="5">
        <v>0</v>
      </c>
      <c r="P33" s="5">
        <v>7220.3200000000015</v>
      </c>
      <c r="Q33" s="5">
        <v>0</v>
      </c>
      <c r="R33" s="5">
        <v>1697.9199999999994</v>
      </c>
      <c r="S33" s="5">
        <v>3140.89</v>
      </c>
      <c r="T33" s="5">
        <v>0</v>
      </c>
    </row>
    <row r="34" spans="1:21" ht="15.9" customHeight="1" x14ac:dyDescent="0.25">
      <c r="A34" s="45">
        <v>34</v>
      </c>
      <c r="B34" s="29" t="s">
        <v>63</v>
      </c>
      <c r="C34" s="5">
        <f t="shared" si="2"/>
        <v>975305.63</v>
      </c>
      <c r="D34" s="5">
        <v>0</v>
      </c>
      <c r="E34" s="5">
        <v>13847</v>
      </c>
      <c r="F34" s="5">
        <v>0</v>
      </c>
      <c r="G34" s="5">
        <v>0</v>
      </c>
      <c r="H34" s="5">
        <v>123028</v>
      </c>
      <c r="I34" s="5">
        <v>0</v>
      </c>
      <c r="J34" s="5">
        <v>0</v>
      </c>
      <c r="K34" s="5">
        <v>0</v>
      </c>
      <c r="L34" s="5">
        <v>120177</v>
      </c>
      <c r="M34" s="5">
        <v>0</v>
      </c>
      <c r="N34" s="5">
        <v>282749.64</v>
      </c>
      <c r="O34" s="5">
        <v>307043.99</v>
      </c>
      <c r="P34" s="5">
        <v>0</v>
      </c>
      <c r="Q34" s="5">
        <v>121879</v>
      </c>
      <c r="R34" s="5">
        <v>0</v>
      </c>
      <c r="S34" s="5">
        <v>0</v>
      </c>
      <c r="T34" s="5">
        <v>6581</v>
      </c>
    </row>
    <row r="35" spans="1:21" ht="15.9" customHeight="1" x14ac:dyDescent="0.25">
      <c r="A35" s="45">
        <v>35</v>
      </c>
      <c r="B35" s="29" t="s">
        <v>66</v>
      </c>
      <c r="C35" s="5">
        <f t="shared" si="2"/>
        <v>49811.93</v>
      </c>
      <c r="D35" s="5">
        <v>0</v>
      </c>
      <c r="E35" s="5">
        <v>558.05999999999995</v>
      </c>
      <c r="F35" s="5">
        <v>0</v>
      </c>
      <c r="G35" s="5">
        <v>23433.3</v>
      </c>
      <c r="H35" s="5">
        <v>0</v>
      </c>
      <c r="I35" s="5">
        <v>0</v>
      </c>
      <c r="J35" s="5">
        <v>1096.68</v>
      </c>
      <c r="K35" s="5">
        <v>5584.08</v>
      </c>
      <c r="L35" s="5">
        <v>0</v>
      </c>
      <c r="M35" s="5">
        <v>0</v>
      </c>
      <c r="N35" s="5">
        <v>4610.82</v>
      </c>
      <c r="O35" s="5">
        <v>0</v>
      </c>
      <c r="P35" s="5">
        <v>0</v>
      </c>
      <c r="Q35" s="5">
        <v>0</v>
      </c>
      <c r="R35" s="5">
        <v>0</v>
      </c>
      <c r="S35" s="5">
        <v>14528.99</v>
      </c>
      <c r="T35" s="5">
        <v>0</v>
      </c>
    </row>
    <row r="36" spans="1:21" ht="15.9" customHeight="1" x14ac:dyDescent="0.25">
      <c r="A36" s="45">
        <v>36</v>
      </c>
      <c r="B36" s="29" t="s">
        <v>26</v>
      </c>
      <c r="C36" s="5">
        <f t="shared" si="2"/>
        <v>0</v>
      </c>
      <c r="D36" s="5">
        <v>0</v>
      </c>
      <c r="E36" s="5">
        <v>0</v>
      </c>
      <c r="F36" s="5">
        <v>0</v>
      </c>
      <c r="G36" s="5">
        <v>0</v>
      </c>
      <c r="H36" s="5">
        <v>0</v>
      </c>
      <c r="I36" s="5">
        <v>0</v>
      </c>
      <c r="J36" s="5">
        <v>0</v>
      </c>
      <c r="K36" s="5">
        <v>0</v>
      </c>
      <c r="L36" s="5">
        <v>0</v>
      </c>
      <c r="M36" s="5">
        <v>0</v>
      </c>
      <c r="N36" s="5">
        <v>0</v>
      </c>
      <c r="O36" s="5">
        <v>0</v>
      </c>
      <c r="P36" s="5">
        <v>0</v>
      </c>
      <c r="Q36" s="5">
        <v>0</v>
      </c>
      <c r="R36" s="5">
        <v>0</v>
      </c>
      <c r="S36" s="5">
        <v>0</v>
      </c>
      <c r="T36" s="5">
        <v>0</v>
      </c>
    </row>
    <row r="37" spans="1:21" ht="15.9" customHeight="1" x14ac:dyDescent="0.25">
      <c r="A37" s="45">
        <v>37</v>
      </c>
      <c r="B37" s="29" t="s">
        <v>33</v>
      </c>
      <c r="C37" s="17">
        <f t="shared" si="2"/>
        <v>47748655.050000004</v>
      </c>
      <c r="D37" s="17">
        <f t="shared" ref="D37:S37" si="4">SUM(D21:D36)</f>
        <v>0</v>
      </c>
      <c r="E37" s="17">
        <f t="shared" si="4"/>
        <v>1075114.44</v>
      </c>
      <c r="F37" s="17">
        <f t="shared" si="4"/>
        <v>993413.47</v>
      </c>
      <c r="G37" s="17">
        <f>SUM(G21:G36)</f>
        <v>2047492.8899999997</v>
      </c>
      <c r="H37" s="17">
        <f>SUM(H21:H36)</f>
        <v>4879709.38</v>
      </c>
      <c r="I37" s="17">
        <f t="shared" si="4"/>
        <v>677633.99999999988</v>
      </c>
      <c r="J37" s="17">
        <f t="shared" si="4"/>
        <v>280846.88</v>
      </c>
      <c r="K37" s="17">
        <f t="shared" si="4"/>
        <v>428913.19999999995</v>
      </c>
      <c r="L37" s="17">
        <f t="shared" si="4"/>
        <v>577279.68999999994</v>
      </c>
      <c r="M37" s="17">
        <f t="shared" si="4"/>
        <v>449137.00000000012</v>
      </c>
      <c r="N37" s="17">
        <f t="shared" si="4"/>
        <v>21222293.590000004</v>
      </c>
      <c r="O37" s="17">
        <f>SUM(O21:O36)</f>
        <v>9486625.5600000005</v>
      </c>
      <c r="P37" s="17">
        <f t="shared" si="4"/>
        <v>605096</v>
      </c>
      <c r="Q37" s="17">
        <f t="shared" si="4"/>
        <v>2627291.6800000002</v>
      </c>
      <c r="R37" s="17">
        <f t="shared" si="4"/>
        <v>110038.23999999999</v>
      </c>
      <c r="S37" s="17">
        <f t="shared" si="4"/>
        <v>2097482.4699999997</v>
      </c>
      <c r="T37" s="17">
        <f>SUM(T21:T36)</f>
        <v>190286.56</v>
      </c>
    </row>
    <row r="38" spans="1:21" ht="15.9" customHeight="1" thickBot="1" x14ac:dyDescent="0.3">
      <c r="A38" s="45">
        <v>38</v>
      </c>
      <c r="B38" s="50" t="s">
        <v>32</v>
      </c>
      <c r="C38" s="18">
        <f>SUM(D38:T38)</f>
        <v>50789093.410000011</v>
      </c>
      <c r="D38" s="18">
        <f t="shared" ref="D38:S38" si="5">D19+D37</f>
        <v>34484.22</v>
      </c>
      <c r="E38" s="18">
        <f t="shared" si="5"/>
        <v>1234959.92</v>
      </c>
      <c r="F38" s="18">
        <f t="shared" si="5"/>
        <v>1115965.33</v>
      </c>
      <c r="G38" s="18">
        <f t="shared" si="5"/>
        <v>2155406.4899999998</v>
      </c>
      <c r="H38" s="18">
        <f t="shared" si="5"/>
        <v>5035565.13</v>
      </c>
      <c r="I38" s="18">
        <f t="shared" si="5"/>
        <v>738883.6399999999</v>
      </c>
      <c r="J38" s="18">
        <f t="shared" si="5"/>
        <v>329524.78000000003</v>
      </c>
      <c r="K38" s="18">
        <f t="shared" si="5"/>
        <v>457111.27999999997</v>
      </c>
      <c r="L38" s="18">
        <f t="shared" si="5"/>
        <v>723559.05999999994</v>
      </c>
      <c r="M38" s="18">
        <f t="shared" si="5"/>
        <v>520155.46000000008</v>
      </c>
      <c r="N38" s="18">
        <f t="shared" si="5"/>
        <v>22453708.270000003</v>
      </c>
      <c r="O38" s="18">
        <f>O19+O37</f>
        <v>9864454.4400000013</v>
      </c>
      <c r="P38" s="18">
        <f t="shared" si="5"/>
        <v>679205.51</v>
      </c>
      <c r="Q38" s="18">
        <f t="shared" si="5"/>
        <v>2875705.49</v>
      </c>
      <c r="R38" s="18">
        <f t="shared" si="5"/>
        <v>123442.65</v>
      </c>
      <c r="S38" s="18">
        <f t="shared" si="5"/>
        <v>2219354.0299999998</v>
      </c>
      <c r="T38" s="18">
        <f>T19+T37</f>
        <v>227607.71</v>
      </c>
    </row>
    <row r="39" spans="1:21" ht="7.5" customHeight="1" thickTop="1" x14ac:dyDescent="0.25">
      <c r="B39" s="31"/>
      <c r="C39" s="4"/>
      <c r="D39" s="4"/>
      <c r="E39" s="4"/>
      <c r="F39" s="4"/>
      <c r="G39" s="4"/>
      <c r="H39" s="4"/>
      <c r="I39" s="4"/>
      <c r="J39" s="4"/>
      <c r="K39" s="4"/>
      <c r="L39" s="4"/>
      <c r="M39" s="4"/>
      <c r="N39" s="4"/>
      <c r="O39" s="4"/>
      <c r="P39" s="4"/>
      <c r="Q39" s="4"/>
      <c r="R39" s="4"/>
      <c r="S39" s="4"/>
      <c r="T39" s="4"/>
    </row>
    <row r="40" spans="1:21" ht="15.9" customHeight="1" x14ac:dyDescent="0.25">
      <c r="A40" s="45">
        <v>40</v>
      </c>
      <c r="B40" s="32" t="s">
        <v>29</v>
      </c>
      <c r="C40" s="22">
        <f>SUM(D40:T40)</f>
        <v>135842757.94000003</v>
      </c>
      <c r="D40" s="22">
        <f t="shared" ref="D40:S40" si="6">D13-D38</f>
        <v>1495377.96</v>
      </c>
      <c r="E40" s="22">
        <f t="shared" si="6"/>
        <v>4849708.5700000012</v>
      </c>
      <c r="F40" s="22">
        <f t="shared" si="6"/>
        <v>6943747.8099999996</v>
      </c>
      <c r="G40" s="22">
        <f>G13-G38</f>
        <v>5056321.82</v>
      </c>
      <c r="H40" s="22">
        <f>H13-H38</f>
        <v>6078718.2299999995</v>
      </c>
      <c r="I40" s="22">
        <f t="shared" si="6"/>
        <v>2403881.9000000004</v>
      </c>
      <c r="J40" s="22">
        <f t="shared" si="6"/>
        <v>1374702.5599999998</v>
      </c>
      <c r="K40" s="22">
        <f t="shared" si="6"/>
        <v>1103700.33</v>
      </c>
      <c r="L40" s="22">
        <f t="shared" si="6"/>
        <v>6014907.6000000006</v>
      </c>
      <c r="M40" s="22">
        <f t="shared" si="6"/>
        <v>3832771.5700000003</v>
      </c>
      <c r="N40" s="22">
        <f t="shared" si="6"/>
        <v>53200088.69000002</v>
      </c>
      <c r="O40" s="22">
        <f>O13-O38</f>
        <v>15741835.619999997</v>
      </c>
      <c r="P40" s="22">
        <f t="shared" si="6"/>
        <v>3728802.7199999997</v>
      </c>
      <c r="Q40" s="22">
        <f t="shared" si="6"/>
        <v>15137603.730000002</v>
      </c>
      <c r="R40" s="22">
        <f t="shared" si="6"/>
        <v>237534.30999999997</v>
      </c>
      <c r="S40" s="22">
        <f t="shared" si="6"/>
        <v>6576692.9100000001</v>
      </c>
      <c r="T40" s="22">
        <f>T13-T38</f>
        <v>2066361.6099999999</v>
      </c>
      <c r="U40" s="7"/>
    </row>
    <row r="41" spans="1:21" ht="29.25" customHeight="1" x14ac:dyDescent="0.25">
      <c r="A41" s="45">
        <v>41</v>
      </c>
      <c r="B41" s="61" t="s">
        <v>60</v>
      </c>
      <c r="C41" s="61"/>
      <c r="D41" s="61"/>
      <c r="E41" s="61"/>
      <c r="F41" s="61"/>
      <c r="G41" s="61"/>
      <c r="H41" s="61"/>
      <c r="I41" s="61"/>
      <c r="J41" s="61"/>
      <c r="K41" s="61"/>
      <c r="L41" s="53"/>
      <c r="M41" s="53"/>
      <c r="N41" s="53"/>
      <c r="O41" s="53"/>
      <c r="P41" s="53"/>
      <c r="Q41" s="53"/>
      <c r="R41" s="53"/>
      <c r="S41" s="53"/>
      <c r="T41" s="53"/>
    </row>
    <row r="42" spans="1:21" ht="15.9" customHeight="1" x14ac:dyDescent="0.25">
      <c r="A42" s="45">
        <v>42</v>
      </c>
      <c r="B42" s="59" t="s">
        <v>79</v>
      </c>
      <c r="C42" s="59"/>
      <c r="D42" s="59"/>
      <c r="E42" s="59"/>
      <c r="F42" s="59"/>
      <c r="G42" s="59"/>
      <c r="H42" s="59"/>
      <c r="I42" s="59"/>
      <c r="J42" s="59"/>
      <c r="K42" s="59"/>
      <c r="L42" s="59"/>
      <c r="M42" s="59"/>
      <c r="N42" s="59"/>
      <c r="O42" s="59"/>
      <c r="P42" s="59"/>
      <c r="Q42" s="59"/>
      <c r="R42" s="59"/>
      <c r="S42" s="59"/>
      <c r="T42" s="59"/>
      <c r="U42" s="7"/>
    </row>
    <row r="43" spans="1:21" ht="15.9" customHeight="1" x14ac:dyDescent="0.25">
      <c r="A43" s="45">
        <v>43</v>
      </c>
      <c r="B43" s="33" t="s">
        <v>36</v>
      </c>
      <c r="C43" s="34">
        <f>SUM(D43:T43)</f>
        <v>101187897</v>
      </c>
      <c r="D43" s="34">
        <v>1563774</v>
      </c>
      <c r="E43" s="34">
        <v>3073445</v>
      </c>
      <c r="F43" s="34">
        <v>11530263</v>
      </c>
      <c r="G43" s="34">
        <v>3041414</v>
      </c>
      <c r="H43" s="34">
        <v>1462617</v>
      </c>
      <c r="I43" s="34">
        <v>4006750</v>
      </c>
      <c r="J43" s="34">
        <v>994557</v>
      </c>
      <c r="K43" s="34">
        <v>1068541</v>
      </c>
      <c r="L43" s="34">
        <v>9198082</v>
      </c>
      <c r="M43" s="34">
        <v>3065404</v>
      </c>
      <c r="N43" s="34">
        <v>24682567</v>
      </c>
      <c r="O43" s="34">
        <v>16504658</v>
      </c>
      <c r="P43" s="34">
        <v>2967910</v>
      </c>
      <c r="Q43" s="34">
        <v>11934366</v>
      </c>
      <c r="R43" s="34">
        <v>583225</v>
      </c>
      <c r="S43" s="34">
        <v>5510324</v>
      </c>
      <c r="T43" s="34">
        <v>0</v>
      </c>
      <c r="U43" s="24"/>
    </row>
    <row r="44" spans="1:21" ht="15.9" customHeight="1" x14ac:dyDescent="0.25">
      <c r="A44" s="45">
        <v>44</v>
      </c>
      <c r="B44" s="33" t="s">
        <v>35</v>
      </c>
      <c r="C44" s="34">
        <f>SUM(D44:T44)</f>
        <v>4198071</v>
      </c>
      <c r="D44" s="34">
        <v>125000</v>
      </c>
      <c r="E44" s="34">
        <v>125000</v>
      </c>
      <c r="F44" s="34">
        <v>348206</v>
      </c>
      <c r="G44" s="34">
        <v>79463</v>
      </c>
      <c r="H44" s="34">
        <v>148828</v>
      </c>
      <c r="I44" s="34">
        <v>0</v>
      </c>
      <c r="J44" s="34">
        <v>122750</v>
      </c>
      <c r="K44" s="34">
        <v>126379</v>
      </c>
      <c r="L44" s="34">
        <v>506989</v>
      </c>
      <c r="M44" s="34">
        <v>0</v>
      </c>
      <c r="N44" s="34">
        <v>1147441</v>
      </c>
      <c r="O44" s="34">
        <v>494819</v>
      </c>
      <c r="P44" s="34">
        <v>250000</v>
      </c>
      <c r="Q44" s="34">
        <v>372769</v>
      </c>
      <c r="R44" s="34">
        <v>125000</v>
      </c>
      <c r="S44" s="34">
        <v>170500</v>
      </c>
      <c r="T44" s="34">
        <v>54927</v>
      </c>
    </row>
    <row r="45" spans="1:21" ht="26.4" x14ac:dyDescent="0.25">
      <c r="A45" s="45">
        <v>45</v>
      </c>
      <c r="B45" s="54" t="s">
        <v>77</v>
      </c>
      <c r="C45" s="13">
        <f>SUM(D45:T45)</f>
        <v>105385968</v>
      </c>
      <c r="D45" s="13">
        <f>SUM(D43:D44)</f>
        <v>1688774</v>
      </c>
      <c r="E45" s="13">
        <f>SUM(E43:E44)</f>
        <v>3198445</v>
      </c>
      <c r="F45" s="13">
        <f t="shared" ref="F45:T45" si="7">SUM(F43:F44)</f>
        <v>11878469</v>
      </c>
      <c r="G45" s="13">
        <f t="shared" si="7"/>
        <v>3120877</v>
      </c>
      <c r="H45" s="13">
        <f t="shared" si="7"/>
        <v>1611445</v>
      </c>
      <c r="I45" s="13">
        <f t="shared" si="7"/>
        <v>4006750</v>
      </c>
      <c r="J45" s="13">
        <f t="shared" si="7"/>
        <v>1117307</v>
      </c>
      <c r="K45" s="13">
        <f t="shared" si="7"/>
        <v>1194920</v>
      </c>
      <c r="L45" s="13">
        <f t="shared" si="7"/>
        <v>9705071</v>
      </c>
      <c r="M45" s="13">
        <f t="shared" si="7"/>
        <v>3065404</v>
      </c>
      <c r="N45" s="13">
        <f t="shared" si="7"/>
        <v>25830008</v>
      </c>
      <c r="O45" s="13">
        <f t="shared" si="7"/>
        <v>16999477</v>
      </c>
      <c r="P45" s="13">
        <f t="shared" si="7"/>
        <v>3217910</v>
      </c>
      <c r="Q45" s="13">
        <f t="shared" si="7"/>
        <v>12307135</v>
      </c>
      <c r="R45" s="13">
        <f t="shared" si="7"/>
        <v>708225</v>
      </c>
      <c r="S45" s="13">
        <f t="shared" si="7"/>
        <v>5680824</v>
      </c>
      <c r="T45" s="13">
        <f t="shared" si="7"/>
        <v>54927</v>
      </c>
    </row>
    <row r="46" spans="1:21" ht="15.9" customHeight="1" x14ac:dyDescent="0.25">
      <c r="A46" s="45">
        <v>46</v>
      </c>
      <c r="B46" s="60" t="s">
        <v>75</v>
      </c>
      <c r="C46" s="60"/>
      <c r="D46" s="60"/>
      <c r="E46" s="60"/>
      <c r="F46" s="60"/>
      <c r="G46" s="60"/>
      <c r="H46" s="60"/>
      <c r="I46" s="60"/>
      <c r="J46" s="60"/>
      <c r="K46" s="60"/>
      <c r="L46" s="60"/>
      <c r="M46" s="60"/>
      <c r="N46" s="60"/>
      <c r="O46" s="60"/>
      <c r="P46" s="60"/>
      <c r="Q46" s="60"/>
      <c r="R46" s="60"/>
      <c r="S46" s="60"/>
      <c r="T46" s="60"/>
    </row>
    <row r="47" spans="1:21" ht="15.9" customHeight="1" x14ac:dyDescent="0.25">
      <c r="A47" s="45">
        <v>47</v>
      </c>
      <c r="B47" s="33" t="s">
        <v>36</v>
      </c>
      <c r="C47" s="34">
        <f>SUM(D47:T47)</f>
        <v>90638430.200000003</v>
      </c>
      <c r="D47" s="34">
        <v>1495377.96</v>
      </c>
      <c r="E47" s="34">
        <v>3073445</v>
      </c>
      <c r="F47" s="34">
        <v>6943747.8099999996</v>
      </c>
      <c r="G47" s="34">
        <v>3041414</v>
      </c>
      <c r="H47" s="34">
        <v>1462617</v>
      </c>
      <c r="I47" s="34">
        <v>2403881.9000000004</v>
      </c>
      <c r="J47" s="34">
        <v>994557</v>
      </c>
      <c r="K47" s="34">
        <v>1068541</v>
      </c>
      <c r="L47" s="34">
        <v>6014907.6000000006</v>
      </c>
      <c r="M47" s="34">
        <v>3065404</v>
      </c>
      <c r="N47" s="34">
        <v>24682567</v>
      </c>
      <c r="O47" s="34">
        <v>15741835.619999997</v>
      </c>
      <c r="P47" s="34">
        <v>2967910</v>
      </c>
      <c r="Q47" s="34">
        <v>11934366</v>
      </c>
      <c r="R47" s="34">
        <v>237534.30999999997</v>
      </c>
      <c r="S47" s="34">
        <v>5510324</v>
      </c>
      <c r="T47" s="34">
        <v>0</v>
      </c>
    </row>
    <row r="48" spans="1:21" ht="15.9" customHeight="1" x14ac:dyDescent="0.25">
      <c r="A48" s="45">
        <v>48</v>
      </c>
      <c r="B48" s="33" t="s">
        <v>35</v>
      </c>
      <c r="C48" s="34">
        <f>SUM(D48:T48)</f>
        <v>2506837.33</v>
      </c>
      <c r="D48" s="34">
        <v>0</v>
      </c>
      <c r="E48" s="34">
        <v>125000</v>
      </c>
      <c r="F48" s="34">
        <v>0</v>
      </c>
      <c r="G48" s="34">
        <v>79463</v>
      </c>
      <c r="H48" s="34">
        <v>148828</v>
      </c>
      <c r="I48" s="34">
        <v>0</v>
      </c>
      <c r="J48" s="34">
        <v>122750</v>
      </c>
      <c r="K48" s="34">
        <v>35159.330000000075</v>
      </c>
      <c r="L48" s="34">
        <v>0</v>
      </c>
      <c r="M48" s="34">
        <v>0</v>
      </c>
      <c r="N48" s="34">
        <v>1147441</v>
      </c>
      <c r="O48" s="34">
        <v>0</v>
      </c>
      <c r="P48" s="34">
        <v>250000</v>
      </c>
      <c r="Q48" s="34">
        <v>372769</v>
      </c>
      <c r="R48" s="34">
        <v>0</v>
      </c>
      <c r="S48" s="34">
        <v>170500</v>
      </c>
      <c r="T48" s="34">
        <v>54927</v>
      </c>
    </row>
    <row r="49" spans="1:21" ht="15.9" customHeight="1" thickBot="1" x14ac:dyDescent="0.3">
      <c r="A49" s="45">
        <v>49</v>
      </c>
      <c r="B49" s="51" t="s">
        <v>80</v>
      </c>
      <c r="C49" s="16">
        <f>SUM(D49:T49)</f>
        <v>93145267.530000001</v>
      </c>
      <c r="D49" s="16">
        <f>SUM(D47:D48)</f>
        <v>1495377.96</v>
      </c>
      <c r="E49" s="16">
        <f t="shared" ref="E49:S49" si="8">SUM(E47:E48)</f>
        <v>3198445</v>
      </c>
      <c r="F49" s="16">
        <f t="shared" si="8"/>
        <v>6943747.8099999996</v>
      </c>
      <c r="G49" s="16">
        <f t="shared" si="8"/>
        <v>3120877</v>
      </c>
      <c r="H49" s="16">
        <f t="shared" si="8"/>
        <v>1611445</v>
      </c>
      <c r="I49" s="16">
        <f t="shared" si="8"/>
        <v>2403881.9000000004</v>
      </c>
      <c r="J49" s="16">
        <f t="shared" si="8"/>
        <v>1117307</v>
      </c>
      <c r="K49" s="16">
        <f t="shared" si="8"/>
        <v>1103700.33</v>
      </c>
      <c r="L49" s="16">
        <f t="shared" si="8"/>
        <v>6014907.6000000006</v>
      </c>
      <c r="M49" s="16">
        <f t="shared" si="8"/>
        <v>3065404</v>
      </c>
      <c r="N49" s="16">
        <f t="shared" si="8"/>
        <v>25830008</v>
      </c>
      <c r="O49" s="16">
        <f t="shared" si="8"/>
        <v>15741835.619999997</v>
      </c>
      <c r="P49" s="16">
        <f t="shared" si="8"/>
        <v>3217910</v>
      </c>
      <c r="Q49" s="16">
        <f t="shared" si="8"/>
        <v>12307135</v>
      </c>
      <c r="R49" s="16">
        <f t="shared" si="8"/>
        <v>237534.30999999997</v>
      </c>
      <c r="S49" s="16">
        <f t="shared" si="8"/>
        <v>5680824</v>
      </c>
      <c r="T49" s="16">
        <f>SUM(T47:T48)</f>
        <v>54927</v>
      </c>
    </row>
    <row r="50" spans="1:21" ht="66.599999999999994" thickTop="1" x14ac:dyDescent="0.25">
      <c r="A50" s="45">
        <v>50</v>
      </c>
      <c r="B50" s="35" t="s">
        <v>73</v>
      </c>
      <c r="C50" s="21">
        <f>SUM(D50:T50)</f>
        <v>0</v>
      </c>
      <c r="D50" s="21">
        <f>IF(((D40-D45)-(D40-D49))&lt;0,((D40-D45)-(D40-D49))-(D40-D45),((D40-D45)-(D40-D49)))</f>
        <v>0</v>
      </c>
      <c r="E50" s="21">
        <f t="shared" ref="E50:T50" si="9">IF(((E40-E45)-(E40-E49))&lt;0,((E40-E45)-(E40-E49))-(E40-E45),((E40-E45)-(E40-E49)))</f>
        <v>0</v>
      </c>
      <c r="F50" s="21">
        <f>IF(((F40-F45)-(F40-F49))&lt;0,((F40-F45)-(F40-F49))-(F40-F45),((F40-F45)-(F40-F49)))</f>
        <v>0</v>
      </c>
      <c r="G50" s="21">
        <f t="shared" si="9"/>
        <v>0</v>
      </c>
      <c r="H50" s="21">
        <f t="shared" si="9"/>
        <v>0</v>
      </c>
      <c r="I50" s="21">
        <f>IF(((I40-I45)-(I40-I49))&lt;0,((I40-I45)-(I40-I49))-(I40-I45),((I40-I45)-(I40-I49)))</f>
        <v>0</v>
      </c>
      <c r="J50" s="21">
        <f>IF(((J40-J45)-(J40-J49))&lt;0,((J40-J45)-(J40-J49))-(J40-J45),((J40-J45)-(J40-J49)))</f>
        <v>0</v>
      </c>
      <c r="K50" s="21">
        <f>IF(((K40-K45)-(K40-K49))&lt;0,((K40-K45)-(K40-K49))-(K40-K45),((K40-K45)-(K40-K49)))</f>
        <v>0</v>
      </c>
      <c r="L50" s="21">
        <f>IF(((L40-L45)-(L40-L49))&lt;0,((L40-L45)-(L40-L49))-(L40-L45),((L40-L45)-(L40-L49)))</f>
        <v>0</v>
      </c>
      <c r="M50" s="21">
        <f t="shared" si="9"/>
        <v>0</v>
      </c>
      <c r="N50" s="21">
        <f t="shared" si="9"/>
        <v>0</v>
      </c>
      <c r="O50" s="21">
        <f t="shared" si="9"/>
        <v>0</v>
      </c>
      <c r="P50" s="21">
        <f t="shared" si="9"/>
        <v>0</v>
      </c>
      <c r="Q50" s="21">
        <f t="shared" si="9"/>
        <v>0</v>
      </c>
      <c r="R50" s="21">
        <f t="shared" si="9"/>
        <v>0</v>
      </c>
      <c r="S50" s="21">
        <f t="shared" si="9"/>
        <v>0</v>
      </c>
      <c r="T50" s="21">
        <f t="shared" si="9"/>
        <v>0</v>
      </c>
      <c r="U50" s="24"/>
    </row>
    <row r="51" spans="1:21" ht="6.75" customHeight="1" x14ac:dyDescent="0.25">
      <c r="B51" s="31"/>
      <c r="C51" s="4"/>
      <c r="D51" s="4"/>
      <c r="E51" s="4"/>
      <c r="F51" s="4"/>
      <c r="G51" s="4"/>
      <c r="H51" s="4"/>
      <c r="I51" s="4"/>
      <c r="J51" s="4"/>
      <c r="K51" s="4"/>
      <c r="L51" s="4"/>
      <c r="M51" s="4"/>
      <c r="N51" s="4"/>
      <c r="O51" s="4"/>
      <c r="P51" s="4"/>
      <c r="Q51" s="4"/>
      <c r="R51" s="4"/>
      <c r="S51" s="4"/>
      <c r="T51" s="4"/>
      <c r="U51" s="25"/>
    </row>
    <row r="52" spans="1:21" ht="15.9" customHeight="1" x14ac:dyDescent="0.25">
      <c r="A52" s="45">
        <v>52</v>
      </c>
      <c r="B52" s="36" t="s">
        <v>40</v>
      </c>
      <c r="C52" s="14">
        <f>SUM(D52:T52)</f>
        <v>42697490.410000026</v>
      </c>
      <c r="D52" s="14">
        <f>D40-D49</f>
        <v>0</v>
      </c>
      <c r="E52" s="14">
        <f t="shared" ref="E52:S52" si="10">E40-E49</f>
        <v>1651263.5700000012</v>
      </c>
      <c r="F52" s="14">
        <f>F40-F49</f>
        <v>0</v>
      </c>
      <c r="G52" s="14">
        <f>G40-G49</f>
        <v>1935444.8200000003</v>
      </c>
      <c r="H52" s="14">
        <f>H40-H49</f>
        <v>4467273.2299999995</v>
      </c>
      <c r="I52" s="14">
        <f t="shared" si="10"/>
        <v>0</v>
      </c>
      <c r="J52" s="14">
        <f t="shared" si="10"/>
        <v>257395.55999999982</v>
      </c>
      <c r="K52" s="14">
        <f t="shared" si="10"/>
        <v>0</v>
      </c>
      <c r="L52" s="14">
        <f t="shared" si="10"/>
        <v>0</v>
      </c>
      <c r="M52" s="14">
        <f t="shared" si="10"/>
        <v>767367.5700000003</v>
      </c>
      <c r="N52" s="14">
        <f>N40-N49</f>
        <v>27370080.69000002</v>
      </c>
      <c r="O52" s="14">
        <f>O40-O49</f>
        <v>0</v>
      </c>
      <c r="P52" s="14">
        <f t="shared" si="10"/>
        <v>510892.71999999974</v>
      </c>
      <c r="Q52" s="14">
        <f t="shared" si="10"/>
        <v>2830468.7300000023</v>
      </c>
      <c r="R52" s="14">
        <f t="shared" si="10"/>
        <v>0</v>
      </c>
      <c r="S52" s="14">
        <f t="shared" si="10"/>
        <v>895868.91000000015</v>
      </c>
      <c r="T52" s="14">
        <f>T40-T49</f>
        <v>2011434.6099999999</v>
      </c>
    </row>
    <row r="53" spans="1:21" ht="29.4" customHeight="1" x14ac:dyDescent="0.25">
      <c r="A53" s="45">
        <v>53</v>
      </c>
      <c r="B53" s="61" t="s">
        <v>74</v>
      </c>
      <c r="C53" s="61"/>
      <c r="D53" s="61"/>
      <c r="E53" s="61"/>
      <c r="F53" s="61"/>
      <c r="G53" s="61"/>
      <c r="H53" s="61"/>
      <c r="I53" s="61"/>
      <c r="J53" s="61"/>
      <c r="K53" s="61"/>
      <c r="L53" s="52"/>
      <c r="M53" s="52"/>
      <c r="N53" s="52"/>
      <c r="O53" s="52"/>
      <c r="P53" s="52"/>
      <c r="Q53" s="52"/>
      <c r="R53" s="52"/>
      <c r="S53" s="52"/>
      <c r="T53" s="52"/>
    </row>
    <row r="54" spans="1:21" ht="15.9" customHeight="1" x14ac:dyDescent="0.25">
      <c r="A54" s="45">
        <v>54</v>
      </c>
      <c r="B54" s="37" t="s">
        <v>14</v>
      </c>
      <c r="C54" s="4">
        <f t="shared" ref="C54:C63" si="11">SUM(D54:T54)</f>
        <v>8313815.3700000001</v>
      </c>
      <c r="D54" s="5">
        <v>0</v>
      </c>
      <c r="E54" s="5">
        <v>308027.78999999998</v>
      </c>
      <c r="F54" s="5">
        <v>0</v>
      </c>
      <c r="G54" s="5">
        <v>248185.48</v>
      </c>
      <c r="H54" s="5">
        <v>614217.06000000006</v>
      </c>
      <c r="I54" s="5">
        <v>0</v>
      </c>
      <c r="J54" s="5">
        <v>36464.47</v>
      </c>
      <c r="K54" s="5">
        <v>0</v>
      </c>
      <c r="L54" s="5">
        <v>0</v>
      </c>
      <c r="M54" s="5">
        <v>198410.98</v>
      </c>
      <c r="N54" s="5">
        <v>5820242.2300000004</v>
      </c>
      <c r="O54" s="5">
        <v>0</v>
      </c>
      <c r="P54" s="5">
        <v>116757.45</v>
      </c>
      <c r="Q54" s="5">
        <v>615458.17000000004</v>
      </c>
      <c r="R54" s="5">
        <v>0</v>
      </c>
      <c r="S54" s="5">
        <v>164882.34999999998</v>
      </c>
      <c r="T54" s="5">
        <v>191169.39</v>
      </c>
    </row>
    <row r="55" spans="1:21" ht="15.9" customHeight="1" x14ac:dyDescent="0.25">
      <c r="A55" s="45">
        <v>55</v>
      </c>
      <c r="B55" s="37" t="s">
        <v>10</v>
      </c>
      <c r="C55" s="4">
        <f>SUM(D55:T55)</f>
        <v>11027962.59</v>
      </c>
      <c r="D55" s="5">
        <v>0</v>
      </c>
      <c r="E55" s="5">
        <v>437923.97000000003</v>
      </c>
      <c r="F55" s="5">
        <v>0</v>
      </c>
      <c r="G55" s="5">
        <v>495527.04000000004</v>
      </c>
      <c r="H55" s="5">
        <v>1165358.8</v>
      </c>
      <c r="I55" s="5">
        <v>0</v>
      </c>
      <c r="J55" s="5">
        <v>66978.819999999992</v>
      </c>
      <c r="K55" s="5">
        <v>0</v>
      </c>
      <c r="L55" s="5">
        <v>0</v>
      </c>
      <c r="M55" s="5">
        <v>176637.52</v>
      </c>
      <c r="N55" s="5">
        <v>7099286.2300000004</v>
      </c>
      <c r="O55" s="5">
        <v>0</v>
      </c>
      <c r="P55" s="5">
        <v>106272.99</v>
      </c>
      <c r="Q55" s="5">
        <v>768110.7</v>
      </c>
      <c r="R55" s="5">
        <v>0</v>
      </c>
      <c r="S55" s="5">
        <v>244443.07</v>
      </c>
      <c r="T55" s="5">
        <v>467423.44999999995</v>
      </c>
    </row>
    <row r="56" spans="1:21" ht="15.9" customHeight="1" x14ac:dyDescent="0.25">
      <c r="A56" s="45">
        <v>56</v>
      </c>
      <c r="B56" s="37" t="s">
        <v>20</v>
      </c>
      <c r="C56" s="4">
        <f t="shared" si="11"/>
        <v>716484.47</v>
      </c>
      <c r="D56" s="5">
        <v>0</v>
      </c>
      <c r="E56" s="5">
        <v>13803.92</v>
      </c>
      <c r="F56" s="5">
        <v>0</v>
      </c>
      <c r="G56" s="5">
        <v>68089.679999999993</v>
      </c>
      <c r="H56" s="5">
        <v>149881.84</v>
      </c>
      <c r="I56" s="5">
        <v>0</v>
      </c>
      <c r="J56" s="5">
        <v>4931.3999999999996</v>
      </c>
      <c r="K56" s="5">
        <v>0</v>
      </c>
      <c r="L56" s="5">
        <v>0</v>
      </c>
      <c r="M56" s="5">
        <v>15897.539999999999</v>
      </c>
      <c r="N56" s="5">
        <v>46790.96</v>
      </c>
      <c r="O56" s="5">
        <v>0</v>
      </c>
      <c r="P56" s="5">
        <v>22324.059999999998</v>
      </c>
      <c r="Q56" s="5">
        <v>88275.98</v>
      </c>
      <c r="R56" s="5">
        <v>0</v>
      </c>
      <c r="S56" s="5">
        <v>27725.099999999995</v>
      </c>
      <c r="T56" s="5">
        <v>278763.99000000005</v>
      </c>
    </row>
    <row r="57" spans="1:21" ht="15.9" customHeight="1" x14ac:dyDescent="0.25">
      <c r="A57" s="45">
        <v>57</v>
      </c>
      <c r="B57" s="37" t="s">
        <v>15</v>
      </c>
      <c r="C57" s="4">
        <f t="shared" si="11"/>
        <v>19075428.25</v>
      </c>
      <c r="D57" s="5">
        <v>0</v>
      </c>
      <c r="E57" s="5">
        <v>780734.32</v>
      </c>
      <c r="F57" s="5">
        <v>0</v>
      </c>
      <c r="G57" s="5">
        <v>914752.1</v>
      </c>
      <c r="H57" s="5">
        <v>2158587.2800000003</v>
      </c>
      <c r="I57" s="5">
        <v>0</v>
      </c>
      <c r="J57" s="5">
        <v>121976.11</v>
      </c>
      <c r="K57" s="5">
        <v>0</v>
      </c>
      <c r="L57" s="5">
        <v>0</v>
      </c>
      <c r="M57" s="5">
        <v>294245.25</v>
      </c>
      <c r="N57" s="5">
        <v>12217849.879999999</v>
      </c>
      <c r="O57" s="5">
        <v>0</v>
      </c>
      <c r="P57" s="5">
        <v>222170.88</v>
      </c>
      <c r="Q57" s="5">
        <v>1118458.27</v>
      </c>
      <c r="R57" s="5">
        <v>0</v>
      </c>
      <c r="S57" s="5">
        <v>375137.66</v>
      </c>
      <c r="T57" s="5">
        <v>871516.5</v>
      </c>
      <c r="U57" s="6"/>
    </row>
    <row r="58" spans="1:21" ht="15.9" customHeight="1" x14ac:dyDescent="0.25">
      <c r="A58" s="45">
        <v>58</v>
      </c>
      <c r="B58" s="37" t="s">
        <v>16</v>
      </c>
      <c r="C58" s="4">
        <f t="shared" si="11"/>
        <v>2840799.59</v>
      </c>
      <c r="D58" s="5">
        <v>0</v>
      </c>
      <c r="E58" s="5">
        <v>82446.7</v>
      </c>
      <c r="F58" s="5">
        <v>0</v>
      </c>
      <c r="G58" s="5">
        <v>180562.94</v>
      </c>
      <c r="H58" s="5">
        <v>281150.34000000003</v>
      </c>
      <c r="I58" s="5">
        <v>0</v>
      </c>
      <c r="J58" s="5">
        <v>23468.57</v>
      </c>
      <c r="K58" s="5">
        <v>0</v>
      </c>
      <c r="L58" s="5">
        <v>0</v>
      </c>
      <c r="M58" s="5">
        <v>63144.52</v>
      </c>
      <c r="N58" s="5">
        <v>1750884.99</v>
      </c>
      <c r="O58" s="5">
        <v>0</v>
      </c>
      <c r="P58" s="5">
        <v>35751.370000000003</v>
      </c>
      <c r="Q58" s="5">
        <v>191955.09</v>
      </c>
      <c r="R58" s="5">
        <v>0</v>
      </c>
      <c r="S58" s="5">
        <v>58430.080000000002</v>
      </c>
      <c r="T58" s="5">
        <v>173004.99</v>
      </c>
    </row>
    <row r="59" spans="1:21" ht="15.9" customHeight="1" x14ac:dyDescent="0.25">
      <c r="A59" s="45">
        <v>59</v>
      </c>
      <c r="B59" s="33" t="s">
        <v>9</v>
      </c>
      <c r="C59" s="4">
        <f t="shared" si="11"/>
        <v>723000.14</v>
      </c>
      <c r="D59" s="5">
        <v>0</v>
      </c>
      <c r="E59" s="5">
        <v>28326.87</v>
      </c>
      <c r="F59" s="5">
        <v>0</v>
      </c>
      <c r="G59" s="5">
        <v>28327.58</v>
      </c>
      <c r="H59" s="5">
        <v>98077.91</v>
      </c>
      <c r="I59" s="5">
        <v>0</v>
      </c>
      <c r="J59" s="5">
        <v>3576.19</v>
      </c>
      <c r="K59" s="5">
        <v>0</v>
      </c>
      <c r="L59" s="5">
        <v>0</v>
      </c>
      <c r="M59" s="5">
        <v>19031.759999999998</v>
      </c>
      <c r="N59" s="5">
        <v>435026.4</v>
      </c>
      <c r="O59" s="5">
        <v>0</v>
      </c>
      <c r="P59" s="5">
        <v>7615.97</v>
      </c>
      <c r="Q59" s="5">
        <v>48210.52</v>
      </c>
      <c r="R59" s="5">
        <v>0</v>
      </c>
      <c r="S59" s="5">
        <v>25250.65</v>
      </c>
      <c r="T59" s="5">
        <v>29556.29</v>
      </c>
    </row>
    <row r="60" spans="1:21" ht="26.4" x14ac:dyDescent="0.25">
      <c r="A60" s="45">
        <v>60</v>
      </c>
      <c r="B60" s="33" t="s">
        <v>21</v>
      </c>
      <c r="C60" s="4">
        <f>SUM(D60:T60)</f>
        <v>0</v>
      </c>
      <c r="D60" s="5">
        <v>0</v>
      </c>
      <c r="E60" s="5">
        <v>0</v>
      </c>
      <c r="F60" s="5">
        <v>0</v>
      </c>
      <c r="G60" s="5">
        <v>0</v>
      </c>
      <c r="H60" s="5">
        <v>0</v>
      </c>
      <c r="I60" s="5">
        <v>0</v>
      </c>
      <c r="J60" s="5">
        <v>0</v>
      </c>
      <c r="K60" s="5">
        <v>0</v>
      </c>
      <c r="L60" s="5">
        <v>0</v>
      </c>
      <c r="M60" s="5">
        <v>0</v>
      </c>
      <c r="N60" s="5">
        <v>0</v>
      </c>
      <c r="O60" s="5">
        <v>0</v>
      </c>
      <c r="P60" s="5">
        <v>0</v>
      </c>
      <c r="Q60" s="5">
        <v>0</v>
      </c>
      <c r="R60" s="5">
        <v>0</v>
      </c>
      <c r="S60" s="5">
        <v>0</v>
      </c>
      <c r="T60" s="5">
        <v>0</v>
      </c>
    </row>
    <row r="61" spans="1:21" ht="15.9" customHeight="1" x14ac:dyDescent="0.25">
      <c r="A61" s="45">
        <v>61</v>
      </c>
      <c r="B61" s="38" t="s">
        <v>17</v>
      </c>
      <c r="C61" s="4">
        <f t="shared" si="11"/>
        <v>0</v>
      </c>
      <c r="D61" s="5"/>
      <c r="E61" s="5"/>
      <c r="F61" s="5"/>
      <c r="G61" s="5"/>
      <c r="H61" s="5"/>
      <c r="I61" s="5"/>
      <c r="J61" s="5"/>
      <c r="K61" s="5"/>
      <c r="L61" s="5"/>
      <c r="M61" s="5"/>
      <c r="N61" s="5"/>
      <c r="O61" s="5"/>
      <c r="P61" s="5"/>
      <c r="Q61" s="5"/>
      <c r="R61" s="5"/>
      <c r="S61" s="5"/>
      <c r="T61" s="5"/>
    </row>
    <row r="62" spans="1:21" ht="15.9" customHeight="1" x14ac:dyDescent="0.25">
      <c r="A62" s="45">
        <v>62</v>
      </c>
      <c r="B62" s="38" t="s">
        <v>18</v>
      </c>
      <c r="C62" s="4">
        <f t="shared" si="11"/>
        <v>0</v>
      </c>
      <c r="D62" s="5"/>
      <c r="E62" s="5"/>
      <c r="F62" s="5"/>
      <c r="G62" s="5"/>
      <c r="H62" s="5"/>
      <c r="I62" s="5"/>
      <c r="J62" s="5"/>
      <c r="K62" s="5"/>
      <c r="L62" s="5"/>
      <c r="M62" s="5"/>
      <c r="N62" s="5"/>
      <c r="O62" s="5"/>
      <c r="P62" s="5"/>
      <c r="Q62" s="5"/>
      <c r="R62" s="5"/>
      <c r="S62" s="5"/>
      <c r="T62" s="5"/>
    </row>
    <row r="63" spans="1:21" ht="15.9" customHeight="1" x14ac:dyDescent="0.25">
      <c r="A63" s="45">
        <v>63</v>
      </c>
      <c r="B63" s="38" t="s">
        <v>19</v>
      </c>
      <c r="C63" s="4">
        <f t="shared" si="11"/>
        <v>0</v>
      </c>
      <c r="D63" s="5"/>
      <c r="E63" s="5"/>
      <c r="F63" s="5"/>
      <c r="G63" s="5"/>
      <c r="H63" s="5"/>
      <c r="I63" s="5"/>
      <c r="J63" s="5"/>
      <c r="K63" s="5"/>
      <c r="L63" s="5"/>
      <c r="M63" s="5"/>
      <c r="N63" s="5"/>
      <c r="O63" s="5"/>
      <c r="P63" s="5"/>
      <c r="Q63" s="5"/>
      <c r="R63" s="5"/>
      <c r="S63" s="5"/>
      <c r="T63" s="5"/>
    </row>
    <row r="64" spans="1:21" ht="30.75" customHeight="1" thickBot="1" x14ac:dyDescent="0.3">
      <c r="A64" s="45">
        <v>64</v>
      </c>
      <c r="B64" s="39" t="s">
        <v>67</v>
      </c>
      <c r="C64" s="11">
        <f>SUM(D64:T64)</f>
        <v>42697490.409999989</v>
      </c>
      <c r="D64" s="11">
        <f t="shared" ref="D64:S64" si="12">SUM(D54:D60)</f>
        <v>0</v>
      </c>
      <c r="E64" s="11">
        <f t="shared" si="12"/>
        <v>1651263.57</v>
      </c>
      <c r="F64" s="11">
        <f t="shared" si="12"/>
        <v>0</v>
      </c>
      <c r="G64" s="11">
        <f t="shared" si="12"/>
        <v>1935444.8199999998</v>
      </c>
      <c r="H64" s="11">
        <f t="shared" si="12"/>
        <v>4467273.2300000004</v>
      </c>
      <c r="I64" s="11">
        <f t="shared" si="12"/>
        <v>0</v>
      </c>
      <c r="J64" s="11">
        <f t="shared" si="12"/>
        <v>257395.56</v>
      </c>
      <c r="K64" s="11">
        <f t="shared" si="12"/>
        <v>0</v>
      </c>
      <c r="L64" s="11">
        <f t="shared" si="12"/>
        <v>0</v>
      </c>
      <c r="M64" s="11">
        <f t="shared" si="12"/>
        <v>767367.57000000007</v>
      </c>
      <c r="N64" s="11">
        <f t="shared" si="12"/>
        <v>27370080.689999998</v>
      </c>
      <c r="O64" s="11">
        <f t="shared" si="12"/>
        <v>0</v>
      </c>
      <c r="P64" s="11">
        <f t="shared" si="12"/>
        <v>510892.72</v>
      </c>
      <c r="Q64" s="11">
        <f t="shared" si="12"/>
        <v>2830468.73</v>
      </c>
      <c r="R64" s="11">
        <f t="shared" si="12"/>
        <v>0</v>
      </c>
      <c r="S64" s="11">
        <f t="shared" si="12"/>
        <v>895868.90999999992</v>
      </c>
      <c r="T64" s="11">
        <f>SUM(T54:T60)</f>
        <v>2011434.61</v>
      </c>
    </row>
    <row r="65" spans="1:21" ht="15.9" customHeight="1" thickTop="1" x14ac:dyDescent="0.25">
      <c r="A65" s="45">
        <v>65</v>
      </c>
      <c r="B65" s="33" t="s">
        <v>23</v>
      </c>
      <c r="C65" s="19">
        <f>SUM(D65:T65)</f>
        <v>22639227.98</v>
      </c>
      <c r="D65" s="19">
        <f t="shared" ref="D65:T65" si="13">SUM(D57:D60)</f>
        <v>0</v>
      </c>
      <c r="E65" s="19">
        <f t="shared" si="13"/>
        <v>891507.8899999999</v>
      </c>
      <c r="F65" s="19">
        <f t="shared" si="13"/>
        <v>0</v>
      </c>
      <c r="G65" s="19">
        <f t="shared" si="13"/>
        <v>1123642.6200000001</v>
      </c>
      <c r="H65" s="19">
        <f t="shared" si="13"/>
        <v>2537815.5300000003</v>
      </c>
      <c r="I65" s="19">
        <f t="shared" si="13"/>
        <v>0</v>
      </c>
      <c r="J65" s="19">
        <f t="shared" si="13"/>
        <v>149020.87</v>
      </c>
      <c r="K65" s="19">
        <f t="shared" si="13"/>
        <v>0</v>
      </c>
      <c r="L65" s="19">
        <f t="shared" si="13"/>
        <v>0</v>
      </c>
      <c r="M65" s="19">
        <f t="shared" si="13"/>
        <v>376421.53</v>
      </c>
      <c r="N65" s="19">
        <f t="shared" si="13"/>
        <v>14403761.27</v>
      </c>
      <c r="O65" s="19">
        <f t="shared" si="13"/>
        <v>0</v>
      </c>
      <c r="P65" s="19">
        <f t="shared" si="13"/>
        <v>265538.21999999997</v>
      </c>
      <c r="Q65" s="19">
        <f t="shared" si="13"/>
        <v>1358623.8800000001</v>
      </c>
      <c r="R65" s="19">
        <f t="shared" si="13"/>
        <v>0</v>
      </c>
      <c r="S65" s="19">
        <f t="shared" si="13"/>
        <v>458818.39</v>
      </c>
      <c r="T65" s="19">
        <f t="shared" si="13"/>
        <v>1074077.78</v>
      </c>
    </row>
    <row r="66" spans="1:21" ht="15.9" customHeight="1" x14ac:dyDescent="0.25">
      <c r="A66" s="45">
        <v>66</v>
      </c>
      <c r="B66" s="40" t="s">
        <v>22</v>
      </c>
      <c r="C66" s="20">
        <f t="shared" ref="C66:T66" si="14">C65/C64</f>
        <v>0.53022385537436101</v>
      </c>
      <c r="D66" s="20"/>
      <c r="E66" s="20">
        <f t="shared" si="14"/>
        <v>0.53989436101954325</v>
      </c>
      <c r="F66" s="20"/>
      <c r="G66" s="20">
        <f t="shared" si="14"/>
        <v>0.58056040058016234</v>
      </c>
      <c r="H66" s="20">
        <f t="shared" si="14"/>
        <v>0.56809051055066095</v>
      </c>
      <c r="I66" s="20"/>
      <c r="J66" s="20">
        <f t="shared" si="14"/>
        <v>0.57895664556140747</v>
      </c>
      <c r="K66" s="20"/>
      <c r="L66" s="20"/>
      <c r="M66" s="20">
        <f t="shared" si="14"/>
        <v>0.49053614553974439</v>
      </c>
      <c r="N66" s="20">
        <f t="shared" si="14"/>
        <v>0.5262593644914827</v>
      </c>
      <c r="O66" s="20"/>
      <c r="P66" s="20">
        <f t="shared" si="14"/>
        <v>0.51975338384152348</v>
      </c>
      <c r="Q66" s="20">
        <f t="shared" si="14"/>
        <v>0.47999960769748556</v>
      </c>
      <c r="R66" s="20"/>
      <c r="S66" s="20">
        <f t="shared" si="14"/>
        <v>0.51214902635699244</v>
      </c>
      <c r="T66" s="20">
        <f t="shared" si="14"/>
        <v>0.53398592957491164</v>
      </c>
      <c r="U66" s="8"/>
    </row>
    <row r="67" spans="1:21" ht="9" customHeight="1" x14ac:dyDescent="0.25">
      <c r="B67" s="8"/>
      <c r="C67" s="21"/>
      <c r="D67" s="15"/>
      <c r="E67" s="15"/>
      <c r="F67" s="15"/>
      <c r="G67" s="15"/>
      <c r="H67" s="15"/>
      <c r="I67" s="15"/>
      <c r="J67" s="15"/>
      <c r="K67" s="15"/>
      <c r="L67" s="15"/>
      <c r="M67" s="15"/>
      <c r="N67" s="15"/>
      <c r="O67" s="15"/>
      <c r="P67" s="15"/>
      <c r="Q67" s="15"/>
      <c r="R67" s="15"/>
      <c r="S67" s="15"/>
      <c r="T67" s="15"/>
      <c r="U67" s="8"/>
    </row>
    <row r="68" spans="1:21" x14ac:dyDescent="0.25">
      <c r="A68" s="45">
        <v>68</v>
      </c>
      <c r="B68" s="42" t="s">
        <v>39</v>
      </c>
      <c r="C68" s="43"/>
      <c r="D68" s="44"/>
      <c r="E68" s="44"/>
      <c r="F68" s="44"/>
      <c r="G68" s="44"/>
      <c r="H68" s="44"/>
      <c r="I68" s="44"/>
      <c r="J68" s="44"/>
      <c r="K68" s="44"/>
      <c r="L68" s="44"/>
      <c r="M68" s="44"/>
      <c r="N68" s="44"/>
      <c r="O68" s="44"/>
      <c r="P68" s="44"/>
      <c r="Q68" s="44"/>
      <c r="R68" s="44"/>
      <c r="S68" s="44"/>
      <c r="T68" s="44"/>
      <c r="U68" s="8"/>
    </row>
    <row r="69" spans="1:21" ht="38.4" customHeight="1" x14ac:dyDescent="0.25">
      <c r="B69" s="49"/>
      <c r="C69" s="56" t="s">
        <v>78</v>
      </c>
      <c r="D69" s="56"/>
      <c r="E69" s="56"/>
      <c r="F69" s="56"/>
      <c r="G69" s="56"/>
      <c r="H69" s="56"/>
      <c r="I69" s="56"/>
      <c r="J69" s="56"/>
      <c r="K69" s="56"/>
      <c r="L69" s="56"/>
      <c r="M69" s="49"/>
      <c r="N69" s="49"/>
      <c r="O69" s="49"/>
      <c r="P69" s="49"/>
      <c r="Q69" s="49"/>
      <c r="R69" s="49"/>
      <c r="S69" s="55"/>
      <c r="T69" s="55"/>
      <c r="U69" s="55"/>
    </row>
    <row r="70" spans="1:21" x14ac:dyDescent="0.25">
      <c r="B70" s="49"/>
      <c r="C70" s="2"/>
      <c r="D70" s="3"/>
      <c r="E70" s="3"/>
      <c r="F70" s="3"/>
      <c r="G70" s="3"/>
      <c r="H70" s="3"/>
      <c r="I70" s="3"/>
      <c r="J70" s="3"/>
      <c r="K70" s="3"/>
      <c r="L70" s="3"/>
      <c r="M70" s="3"/>
      <c r="N70" s="3"/>
      <c r="O70" s="3"/>
      <c r="P70" s="3"/>
      <c r="Q70" s="3"/>
      <c r="R70" s="3"/>
      <c r="S70" s="3"/>
      <c r="T70" s="3"/>
      <c r="U70" s="8"/>
    </row>
    <row r="71" spans="1:21" x14ac:dyDescent="0.25">
      <c r="B71" s="49"/>
      <c r="C71" s="2"/>
      <c r="D71" s="3"/>
      <c r="E71" s="3"/>
      <c r="F71" s="3"/>
      <c r="G71" s="3"/>
      <c r="H71" s="3"/>
      <c r="I71" s="3"/>
      <c r="J71" s="3"/>
      <c r="K71" s="3"/>
      <c r="L71" s="3"/>
      <c r="M71" s="3"/>
      <c r="N71" s="3"/>
      <c r="O71" s="3"/>
      <c r="P71" s="3"/>
      <c r="Q71" s="3"/>
      <c r="R71" s="3"/>
      <c r="S71" s="3"/>
      <c r="T71" s="3"/>
      <c r="U71" s="8"/>
    </row>
    <row r="72" spans="1:21" x14ac:dyDescent="0.25">
      <c r="B72" s="41"/>
      <c r="C72" s="2"/>
      <c r="D72" s="3"/>
      <c r="E72" s="3"/>
      <c r="F72" s="3"/>
      <c r="G72" s="3"/>
      <c r="H72" s="3"/>
      <c r="I72" s="3"/>
      <c r="J72" s="3"/>
      <c r="K72" s="3"/>
      <c r="L72" s="3"/>
      <c r="M72" s="3"/>
      <c r="N72" s="3"/>
      <c r="O72" s="3"/>
      <c r="P72" s="3"/>
      <c r="Q72" s="3"/>
      <c r="R72" s="3"/>
      <c r="S72" s="3"/>
      <c r="T72" s="3"/>
      <c r="U72" s="8"/>
    </row>
    <row r="73" spans="1:21" x14ac:dyDescent="0.25">
      <c r="B73" s="8"/>
      <c r="C73" s="2"/>
      <c r="D73" s="3"/>
      <c r="E73" s="3"/>
      <c r="F73" s="3"/>
      <c r="G73" s="3"/>
      <c r="H73" s="3"/>
      <c r="I73" s="3"/>
      <c r="J73" s="3"/>
      <c r="K73" s="3"/>
      <c r="L73" s="3"/>
      <c r="M73" s="3"/>
      <c r="N73" s="3"/>
      <c r="O73" s="3"/>
      <c r="P73" s="3"/>
      <c r="Q73" s="3"/>
      <c r="R73" s="3"/>
      <c r="S73" s="3"/>
      <c r="T73" s="3"/>
      <c r="U73" s="8"/>
    </row>
    <row r="74" spans="1:21" x14ac:dyDescent="0.25">
      <c r="B74" s="8"/>
      <c r="C74" s="2"/>
      <c r="D74" s="3"/>
      <c r="E74" s="3"/>
      <c r="F74" s="3"/>
      <c r="G74" s="3"/>
      <c r="H74" s="3"/>
      <c r="I74" s="3"/>
      <c r="J74" s="3"/>
      <c r="K74" s="3"/>
      <c r="L74" s="3"/>
      <c r="M74" s="3"/>
      <c r="N74" s="3"/>
      <c r="O74" s="3"/>
      <c r="P74" s="3"/>
      <c r="Q74" s="3"/>
      <c r="R74" s="3"/>
      <c r="S74" s="3"/>
      <c r="T74" s="3"/>
      <c r="U74" s="8"/>
    </row>
    <row r="75" spans="1:21" x14ac:dyDescent="0.25">
      <c r="B75" s="8"/>
      <c r="C75" s="2"/>
      <c r="D75" s="3"/>
      <c r="E75" s="3"/>
      <c r="F75" s="3"/>
      <c r="G75" s="3"/>
      <c r="H75" s="3"/>
      <c r="I75" s="3"/>
      <c r="J75" s="3"/>
      <c r="K75" s="3"/>
      <c r="L75" s="3"/>
      <c r="M75" s="3"/>
      <c r="N75" s="3"/>
      <c r="O75" s="3"/>
      <c r="P75" s="3"/>
      <c r="Q75" s="3"/>
      <c r="R75" s="3"/>
      <c r="S75" s="3"/>
      <c r="T75" s="3"/>
      <c r="U75" s="8"/>
    </row>
    <row r="76" spans="1:21" x14ac:dyDescent="0.25">
      <c r="B76" s="8"/>
      <c r="C76" s="2"/>
      <c r="D76" s="3"/>
      <c r="E76" s="3"/>
      <c r="F76" s="3"/>
      <c r="G76" s="3"/>
      <c r="H76" s="3"/>
      <c r="I76" s="3"/>
      <c r="J76" s="3"/>
      <c r="K76" s="3"/>
      <c r="L76" s="3"/>
      <c r="M76" s="3"/>
      <c r="N76" s="3"/>
      <c r="O76" s="3"/>
      <c r="P76" s="3"/>
      <c r="Q76" s="3"/>
      <c r="R76" s="3"/>
      <c r="S76" s="3"/>
      <c r="T76" s="3"/>
      <c r="U76" s="8"/>
    </row>
    <row r="77" spans="1:21" x14ac:dyDescent="0.25">
      <c r="B77" s="8"/>
      <c r="C77" s="2"/>
      <c r="D77" s="3"/>
      <c r="E77" s="3"/>
      <c r="F77" s="3"/>
      <c r="G77" s="3"/>
      <c r="H77" s="3"/>
      <c r="I77" s="3"/>
      <c r="J77" s="3"/>
      <c r="K77" s="3"/>
      <c r="L77" s="3"/>
      <c r="M77" s="3"/>
      <c r="N77" s="3"/>
      <c r="O77" s="3"/>
      <c r="P77" s="3"/>
      <c r="Q77" s="3"/>
      <c r="R77" s="3"/>
      <c r="S77" s="3"/>
      <c r="T77" s="3"/>
      <c r="U77" s="8"/>
    </row>
  </sheetData>
  <mergeCells count="13">
    <mergeCell ref="B53:K53"/>
    <mergeCell ref="C69:L69"/>
    <mergeCell ref="B14:T14"/>
    <mergeCell ref="A1:T1"/>
    <mergeCell ref="A2:T2"/>
    <mergeCell ref="A3:T3"/>
    <mergeCell ref="A4:T4"/>
    <mergeCell ref="B6:T6"/>
    <mergeCell ref="B15:T15"/>
    <mergeCell ref="B20:T20"/>
    <mergeCell ref="B41:K41"/>
    <mergeCell ref="B42:T42"/>
    <mergeCell ref="B46:T46"/>
  </mergeCells>
  <conditionalFormatting sqref="C43:T44">
    <cfRule type="cellIs" dxfId="1" priority="4" operator="lessThan">
      <formula>0</formula>
    </cfRule>
  </conditionalFormatting>
  <conditionalFormatting sqref="C47:T48">
    <cfRule type="cellIs" dxfId="0" priority="3" operator="lessThan">
      <formula>0</formula>
    </cfRule>
  </conditionalFormatting>
  <printOptions horizontalCentered="1"/>
  <pageMargins left="0" right="0" top="0.3" bottom="0" header="0.3" footer="0.17"/>
  <pageSetup scale="45" fitToWidth="2" orientation="landscape" r:id="rId1"/>
  <headerFooter>
    <oddFooter>&amp;C&amp;8&amp;P of &amp;N&amp;R&amp;8&amp;D &amp;T</oddFooter>
  </headerFooter>
  <colBreaks count="1" manualBreakCount="1">
    <brk id="12" max="6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13-14B Estimates</vt:lpstr>
      <vt:lpstr>'ROPS 13-14B Estimates'!Print_Area</vt:lpstr>
      <vt:lpstr>'ROPS 13-14B Estimates'!Print_Titles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Yu, Liz</cp:lastModifiedBy>
  <cp:lastPrinted>2013-10-01T17:27:53Z</cp:lastPrinted>
  <dcterms:created xsi:type="dcterms:W3CDTF">2012-06-02T00:09:38Z</dcterms:created>
  <dcterms:modified xsi:type="dcterms:W3CDTF">2013-10-01T17:28:10Z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