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12" windowWidth="15192" windowHeight="6588"/>
  </bookViews>
  <sheets>
    <sheet name="ROPS Rpt Form" sheetId="7"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Rpt Form'!$A$1:$T$72</definedName>
    <definedName name="_xlnm.Print_Area">#REF!</definedName>
    <definedName name="Print_Area_MI">#REF!</definedName>
    <definedName name="_xlnm.Print_Titles" localSheetId="0">'ROPS Rpt Form'!$A:$B,'ROPS Rpt Form'!$1:$5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J69" i="7" l="1"/>
  <c r="M49" i="7" l="1"/>
  <c r="M48" i="7"/>
  <c r="D49" i="7" l="1"/>
  <c r="D48" i="7" l="1"/>
  <c r="T49" i="7" l="1"/>
  <c r="S49" i="7"/>
  <c r="Q49" i="7"/>
  <c r="P49" i="7"/>
  <c r="O49" i="7"/>
  <c r="N49" i="7"/>
  <c r="J49" i="7"/>
  <c r="I49" i="7"/>
  <c r="H49" i="7"/>
  <c r="G49" i="7"/>
  <c r="E49" i="7"/>
  <c r="J48" i="7" l="1"/>
  <c r="O48" i="7"/>
  <c r="S48" i="7"/>
  <c r="G48" i="7"/>
  <c r="T48" i="7"/>
  <c r="P48" i="7"/>
  <c r="H48" i="7"/>
  <c r="Q48" i="7"/>
  <c r="E48" i="7"/>
  <c r="I48" i="7"/>
  <c r="N48" i="7"/>
  <c r="R48" i="7"/>
  <c r="C15" i="7" l="1"/>
  <c r="C16" i="7"/>
  <c r="D50" i="7" l="1"/>
  <c r="D56" i="7"/>
  <c r="D46" i="7" l="1"/>
  <c r="E46" i="7"/>
  <c r="L46" i="7"/>
  <c r="G18" i="7" l="1"/>
  <c r="P46" i="7" l="1"/>
  <c r="K46" i="7"/>
  <c r="K12" i="7" l="1"/>
  <c r="P56" i="7" l="1"/>
  <c r="E56" i="7"/>
  <c r="F56" i="7"/>
  <c r="G56" i="7"/>
  <c r="H56" i="7"/>
  <c r="I56" i="7"/>
  <c r="J56" i="7"/>
  <c r="K56" i="7"/>
  <c r="M56" i="7"/>
  <c r="N56" i="7"/>
  <c r="O56" i="7"/>
  <c r="Q56" i="7"/>
  <c r="F46" i="7"/>
  <c r="G46" i="7"/>
  <c r="H46" i="7"/>
  <c r="I46" i="7"/>
  <c r="J46" i="7"/>
  <c r="M46" i="7"/>
  <c r="N46" i="7"/>
  <c r="O46" i="7"/>
  <c r="Q46" i="7"/>
  <c r="E12" i="7"/>
  <c r="F12" i="7"/>
  <c r="G12" i="7"/>
  <c r="H12" i="7"/>
  <c r="I12" i="7"/>
  <c r="J12" i="7"/>
  <c r="L12" i="7"/>
  <c r="M12" i="7"/>
  <c r="N12" i="7"/>
  <c r="O12" i="7"/>
  <c r="P12" i="7"/>
  <c r="C68" i="7" l="1"/>
  <c r="C67" i="7"/>
  <c r="C66" i="7"/>
  <c r="T56" i="7"/>
  <c r="S56" i="7"/>
  <c r="R56" i="7"/>
  <c r="C55" i="7"/>
  <c r="T46" i="7"/>
  <c r="S46" i="7"/>
  <c r="R46" i="7"/>
  <c r="C45" i="7"/>
  <c r="C44" i="7"/>
  <c r="C42" i="7"/>
  <c r="C41" i="7"/>
  <c r="C40" i="7"/>
  <c r="C17" i="7"/>
  <c r="T12" i="7"/>
  <c r="S12" i="7"/>
  <c r="R12" i="7"/>
  <c r="Q12" i="7"/>
  <c r="C10" i="7"/>
  <c r="C9" i="7"/>
  <c r="C8" i="7"/>
  <c r="C7" i="7"/>
  <c r="C46" i="7" l="1"/>
  <c r="C11" i="7"/>
  <c r="D12" i="7"/>
  <c r="C12" i="7" l="1"/>
  <c r="Q18" i="7" l="1"/>
  <c r="N18" i="7"/>
  <c r="O18" i="7"/>
  <c r="S18" i="7"/>
  <c r="F18" i="7"/>
  <c r="E18" i="7"/>
  <c r="I18" i="7" l="1"/>
  <c r="D18" i="7"/>
  <c r="P18" i="7"/>
  <c r="T18" i="7"/>
  <c r="K18" i="7"/>
  <c r="R18" i="7"/>
  <c r="H18" i="7"/>
  <c r="J18" i="7"/>
  <c r="L18" i="7"/>
  <c r="M18" i="7"/>
  <c r="C18" i="7" l="1"/>
  <c r="O50" i="7"/>
  <c r="N50" i="7" l="1"/>
  <c r="P50" i="7"/>
  <c r="E50" i="7"/>
  <c r="Q50" i="7"/>
  <c r="H50" i="7"/>
  <c r="I50" i="7" l="1"/>
  <c r="G50" i="7"/>
  <c r="J50" i="7"/>
  <c r="M50" i="7"/>
  <c r="T50" i="7" l="1"/>
  <c r="L56" i="7"/>
  <c r="C54" i="7"/>
  <c r="C56" i="7" l="1"/>
  <c r="S50" i="7" l="1"/>
  <c r="D70" i="7" l="1"/>
  <c r="D69" i="7" l="1"/>
  <c r="D71" i="7" s="1"/>
  <c r="J70" i="7" l="1"/>
  <c r="F70" i="7" l="1"/>
  <c r="F69" i="7"/>
  <c r="J71" i="7" l="1"/>
  <c r="J36" i="7" l="1"/>
  <c r="J37" i="7" s="1"/>
  <c r="J38" i="7" s="1"/>
  <c r="J52" i="7" s="1"/>
  <c r="J51" i="7" l="1"/>
  <c r="J57" i="7"/>
  <c r="F36" i="7" l="1"/>
  <c r="F37" i="7" s="1"/>
  <c r="F38" i="7" s="1"/>
  <c r="F48" i="7" l="1"/>
  <c r="F50" i="7" l="1"/>
  <c r="F52" i="7" l="1"/>
  <c r="F57" i="7" s="1"/>
  <c r="F51" i="7"/>
  <c r="D36" i="7" l="1"/>
  <c r="D37" i="7" l="1"/>
  <c r="D38" i="7" l="1"/>
  <c r="D52" i="7" l="1"/>
  <c r="D51" i="7"/>
  <c r="D57" i="7" l="1"/>
  <c r="C30" i="7"/>
  <c r="C26" i="7"/>
  <c r="C34" i="7"/>
  <c r="C29" i="7" l="1"/>
  <c r="C25" i="7"/>
  <c r="C33" i="7"/>
  <c r="T36" i="7" l="1"/>
  <c r="T37" i="7" s="1"/>
  <c r="T38" i="7" s="1"/>
  <c r="T52" i="7" l="1"/>
  <c r="T51" i="7"/>
  <c r="T57" i="7" l="1"/>
  <c r="S36" i="7"/>
  <c r="S37" i="7" s="1"/>
  <c r="S38" i="7" s="1"/>
  <c r="S51" i="7" l="1"/>
  <c r="S52" i="7"/>
  <c r="S57" i="7" s="1"/>
  <c r="S70" i="7" l="1"/>
  <c r="Q36" i="7"/>
  <c r="Q37" i="7" s="1"/>
  <c r="Q38" i="7" s="1"/>
  <c r="S69" i="7" l="1"/>
  <c r="Q52" i="7"/>
  <c r="Q57" i="7" s="1"/>
  <c r="Q51" i="7"/>
  <c r="S71" i="7" l="1"/>
  <c r="T70" i="7" l="1"/>
  <c r="T69" i="7" l="1"/>
  <c r="T71" i="7" l="1"/>
  <c r="O36" i="7" l="1"/>
  <c r="O37" i="7" s="1"/>
  <c r="O38" i="7" s="1"/>
  <c r="Q70" i="7"/>
  <c r="O51" i="7" l="1"/>
  <c r="O52" i="7"/>
  <c r="O57" i="7" s="1"/>
  <c r="Q69" i="7"/>
  <c r="Q71" i="7" l="1"/>
  <c r="O70" i="7" l="1"/>
  <c r="O69" i="7" l="1"/>
  <c r="O71" i="7" l="1"/>
  <c r="M36" i="7" l="1"/>
  <c r="M37" i="7" s="1"/>
  <c r="M38" i="7" s="1"/>
  <c r="M52" i="7" l="1"/>
  <c r="M57" i="7" s="1"/>
  <c r="M51" i="7"/>
  <c r="M70" i="7" l="1"/>
  <c r="M69" i="7" l="1"/>
  <c r="M71" i="7" l="1"/>
  <c r="K36" i="7" l="1"/>
  <c r="K37" i="7" s="1"/>
  <c r="K38" i="7" s="1"/>
  <c r="K48" i="7" l="1"/>
  <c r="K50" i="7" s="1"/>
  <c r="K52" i="7" s="1"/>
  <c r="K57" i="7" s="1"/>
  <c r="K51" i="7" l="1"/>
  <c r="K70" i="7" l="1"/>
  <c r="K69" i="7" l="1"/>
  <c r="H36" i="7" l="1"/>
  <c r="H37" i="7" s="1"/>
  <c r="H38" i="7" s="1"/>
  <c r="H52" i="7" l="1"/>
  <c r="H57" i="7" s="1"/>
  <c r="H51" i="7"/>
  <c r="G36" i="7" l="1"/>
  <c r="G37" i="7" l="1"/>
  <c r="G38" i="7" l="1"/>
  <c r="G52" i="7" l="1"/>
  <c r="G51" i="7"/>
  <c r="G57" i="7" l="1"/>
  <c r="G70" i="7" l="1"/>
  <c r="H70" i="7" l="1"/>
  <c r="G69" i="7"/>
  <c r="G71" i="7" l="1"/>
  <c r="H69" i="7" l="1"/>
  <c r="H71" i="7" l="1"/>
  <c r="E36" i="7" l="1"/>
  <c r="E37" i="7" s="1"/>
  <c r="E38" i="7" s="1"/>
  <c r="E51" i="7" l="1"/>
  <c r="E52" i="7"/>
  <c r="E57" i="7" s="1"/>
  <c r="E70" i="7" l="1"/>
  <c r="E69" i="7" l="1"/>
  <c r="E71" i="7" l="1"/>
  <c r="R36" i="7" l="1"/>
  <c r="R37" i="7" s="1"/>
  <c r="R38" i="7" s="1"/>
  <c r="R49" i="7" l="1"/>
  <c r="R50" i="7" l="1"/>
  <c r="C49" i="7"/>
  <c r="R52" i="7" l="1"/>
  <c r="R57" i="7" s="1"/>
  <c r="R51" i="7"/>
  <c r="R70" i="7" l="1"/>
  <c r="R69" i="7" l="1"/>
  <c r="P36" i="7" l="1"/>
  <c r="P37" i="7" s="1"/>
  <c r="P38" i="7" s="1"/>
  <c r="P51" i="7" l="1"/>
  <c r="P52" i="7"/>
  <c r="P57" i="7" s="1"/>
  <c r="P70" i="7" l="1"/>
  <c r="P69" i="7" l="1"/>
  <c r="P71" i="7"/>
  <c r="L36" i="7" l="1"/>
  <c r="L37" i="7" s="1"/>
  <c r="L38" i="7" s="1"/>
  <c r="L48" i="7" l="1"/>
  <c r="L50" i="7" l="1"/>
  <c r="C48" i="7"/>
  <c r="C50" i="7" l="1"/>
  <c r="L52" i="7"/>
  <c r="L57" i="7" s="1"/>
  <c r="L51" i="7"/>
  <c r="L70" i="7" l="1"/>
  <c r="I36" i="7" l="1"/>
  <c r="L69" i="7" l="1"/>
  <c r="I37" i="7"/>
  <c r="I38" i="7" l="1"/>
  <c r="I51" i="7" l="1"/>
  <c r="I52" i="7"/>
  <c r="C22" i="7"/>
  <c r="I57" i="7" l="1"/>
  <c r="C31" i="7" l="1"/>
  <c r="C27" i="7"/>
  <c r="C32" i="7" l="1"/>
  <c r="C28" i="7"/>
  <c r="C20" i="7"/>
  <c r="C24" i="7" l="1"/>
  <c r="C21" i="7"/>
  <c r="I70" i="7" l="1"/>
  <c r="I69" i="7" l="1"/>
  <c r="C23" i="7"/>
  <c r="C35" i="7"/>
  <c r="I71" i="7" l="1"/>
  <c r="N36" i="7"/>
  <c r="N37" i="7" l="1"/>
  <c r="C36" i="7"/>
  <c r="N38" i="7" l="1"/>
  <c r="C37" i="7"/>
  <c r="C38" i="7" l="1"/>
  <c r="N51" i="7"/>
  <c r="C51" i="7" s="1"/>
  <c r="N52" i="7"/>
  <c r="N57" i="7" l="1"/>
  <c r="C52" i="7"/>
  <c r="C57" i="7" l="1"/>
  <c r="C61" i="7" l="1"/>
  <c r="C64" i="7"/>
  <c r="C63" i="7"/>
  <c r="C65" i="7"/>
  <c r="C60" i="7" l="1"/>
  <c r="N70" i="7"/>
  <c r="C70" i="7" s="1"/>
  <c r="C62" i="7"/>
  <c r="N69" i="7" l="1"/>
  <c r="C59" i="7"/>
  <c r="N71" i="7" l="1"/>
  <c r="C69" i="7"/>
  <c r="C71" i="7" l="1"/>
</calcChain>
</file>

<file path=xl/sharedStrings.xml><?xml version="1.0" encoding="utf-8"?>
<sst xmlns="http://schemas.openxmlformats.org/spreadsheetml/2006/main" count="92" uniqueCount="91">
  <si>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</si>
  <si>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</si>
  <si>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</si>
  <si>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</si>
  <si>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</si>
  <si>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</si>
  <si>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</si>
  <si>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</si>
  <si>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</si>
  <si>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</si>
  <si>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</si>
  <si>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</si>
  <si>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</si>
  <si>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</si>
  <si>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</si>
  <si>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</si>
  <si>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</si>
  <si>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</si>
  <si>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</si>
  <si>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</si>
  <si>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</si>
  <si>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</si>
  <si>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</si>
  <si>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</si>
  <si>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Education Revenue Augmentation Fund (ERAF)</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</si>
  <si>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</si>
  <si>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</si>
  <si>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</si>
  <si>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</si>
  <si>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</si>
  <si>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</si>
  <si>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</si>
  <si>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</si>
  <si>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</si>
  <si>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Chula Vista RDA </t>
  </si>
  <si>
    <t xml:space="preserve"> El Cajon RDA </t>
  </si>
  <si>
    <t xml:space="preserve"> Escondido RDA </t>
  </si>
  <si>
    <t xml:space="preserve"> Imperial Beach RDA </t>
  </si>
  <si>
    <t xml:space="preserve"> Lemon Grove RDA </t>
  </si>
  <si>
    <t xml:space="preserve"> National City RDA </t>
  </si>
  <si>
    <t xml:space="preserve"> City of 
San Diego RDA </t>
  </si>
  <si>
    <t xml:space="preserve"> San Marcos RDA </t>
  </si>
  <si>
    <t xml:space="preserve"> Santee RDA </t>
  </si>
  <si>
    <t xml:space="preserve"> Solana Beach RDA </t>
  </si>
  <si>
    <t xml:space="preserve"> Vista RDA </t>
  </si>
  <si>
    <t xml:space="preserve"> County of 
San Diego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</si>
  <si>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</si>
  <si>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</si>
  <si>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</si>
  <si>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</si>
  <si>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</si>
  <si>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</si>
  <si>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</si>
  <si>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</si>
  <si>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</si>
  <si>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</si>
  <si>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</si>
  <si>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</si>
  <si>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</si>
  <si>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</si>
  <si>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</si>
  <si>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</si>
  <si>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Less PPAs - Amount should be entered as a negative number. </t>
  </si>
  <si>
    <t>Less RPTTF Withholding - Amounts should be entered as a negative number:</t>
  </si>
  <si>
    <t xml:space="preserve">LMIHF </t>
  </si>
  <si>
    <t>OFA</t>
  </si>
  <si>
    <t xml:space="preserve">Admin EOs </t>
  </si>
  <si>
    <t>Formula check to determine whether the lesser of the total Finance approved RPTTF or the total RPTTF balance available to fund EOs was allocated to the SA. Please explain all amounts shown in the comments section.</t>
  </si>
  <si>
    <t>LMIHF</t>
  </si>
  <si>
    <t xml:space="preserve">OFA </t>
  </si>
  <si>
    <t>Total Administrative and Passthrough Distributions (sum of lines 13 and 31)</t>
  </si>
  <si>
    <t>Total Passthrough Distributions (sum of lines 15:30)</t>
  </si>
  <si>
    <t>Total RPTTF Balance Available to Fund Successor Agency (SA) Enforceable Obligations (EOs)  (line 6 - 32)</t>
  </si>
  <si>
    <t>Total Finance Approved RPTTF for Distribution (sum of lines 35:40)</t>
  </si>
  <si>
    <t>Total CAC Distributed RPTTF for SA EOs (sum of lines 43 and 44)</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</si>
  <si>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</si>
  <si>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Total Actual RPTTF Withholdings (sum of lines 49 and 50)</t>
  </si>
  <si>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</si>
  <si>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Total ERAF - Please break out the ERAF amounts into the following categories if possible. (sum of lines 61:63)</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</si>
  <si>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</si>
  <si>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</si>
  <si>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SCO Invoices for Audit and Oversight - Funding should only be allocated for this purpose when there is sufficient RPTTF to fully fund the approved enforceable obligations as shown on line 41.</t>
  </si>
  <si>
    <t xml:space="preserve">Net ROPS 14-15 and DDR Withholding RPTTF Balance Available for Distribution to ATEs (line 33 - 45) </t>
  </si>
  <si>
    <r>
      <t xml:space="preserve">Total ROPS 14-15B Only RPTTF Balance Available for Distribution to ATEs (line 47 + 51) - </t>
    </r>
    <r>
      <rPr>
        <sz val="10"/>
        <rFont val="Arial"/>
        <family val="2"/>
      </rPr>
      <t xml:space="preserve">Excludes RPTTF withholding residuals paid to the ATEs as shown on line 51. </t>
    </r>
  </si>
  <si>
    <t xml:space="preserve"> Poway RDA</t>
  </si>
  <si>
    <r>
      <t>Allocation Period:</t>
    </r>
    <r>
      <rPr>
        <sz val="10"/>
        <rFont val="Arial"/>
        <family val="2"/>
      </rPr>
      <t xml:space="preserve"> July 2015 - December 2015</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</si>
  <si>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15-16A</t>
    </r>
  </si>
  <si>
    <r>
      <t xml:space="preserve">CAC Distributed ROPS RPTTF- </t>
    </r>
    <r>
      <rPr>
        <sz val="10"/>
        <rFont val="Arial"/>
        <family val="2"/>
      </rPr>
      <t xml:space="preserve">CACs should first apply the negative PPA and RPTTF withholding amounts to the non-admin distributions and then apply the balances to the admin distributions if necessary. </t>
    </r>
    <r>
      <rPr>
        <vertAlign val="superscript"/>
        <sz val="10"/>
        <rFont val="Arial"/>
        <family val="2"/>
      </rPr>
      <t>(2)</t>
    </r>
  </si>
  <si>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 </t>
    </r>
    <r>
      <rPr>
        <vertAlign val="superscript"/>
        <sz val="10"/>
        <rFont val="Arial"/>
        <family val="2"/>
      </rPr>
      <t>(1)</t>
    </r>
  </si>
  <si>
    <r>
      <t xml:space="preserve">La Mesa RDA </t>
    </r>
    <r>
      <rPr>
        <vertAlign val="superscript"/>
        <sz val="10"/>
        <rFont val="Arial"/>
        <family val="2"/>
      </rPr>
      <t>(1)</t>
    </r>
  </si>
  <si>
    <t xml:space="preserve">(1) ROPS estimates are based on the SA submitted ROPS, which are subject to Department of Finance’s (DOF) approval. La Mesa SA ROPS amount is based on the DOF's initial determnation letter dated March 18, 2015.
(2) The total distribution to the SA is subject to change depending upon the actual RPTTF available amount and DOF approved ROPS.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</si>
</sst>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_(* \(#,##0.00\);_(* &quot;-&quot;_);_(@_)"/>
  </numFmts>
  <fonts count="22" x14ac:knownFonts="1">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vertAlign val="superscript"/>
      <sz val="10"/>
      <name val="Arial"/>
      <family val="2"/>
    </font>
    <font>
      <sz val="11"/>
      <color theme="1"/>
      <name val="Arial"/>
      <family val="2"/>
    </font>
    <font>
      <u/>
      <sz val="10"/>
      <color indexed="12"/>
      <name val="Arial"/>
      <family val="2"/>
    </font>
    <font>
      <sz val="10"/>
      <color rgb="FF0070C0"/>
      <name val="Arial"/>
      <family val="2"/>
    </font>
    <font>
      <b/>
      <i/>
      <sz val="10"/>
      <color rgb="FFFF0000"/>
      <name val="Arial"/>
      <family val="2"/>
    </font>
    <font>
      <sz val="10"/>
      <color rgb="FF0070C0"/>
      <name val="Calibri"/>
      <family val="2"/>
      <scheme val="minor"/>
    </font>
    <font>
      <b/>
      <sz val="10"/>
      <color rgb="FF0070C0"/>
      <name val="Calibri"/>
      <family val="2"/>
      <scheme val="minor"/>
    </font>
    <font>
      <sz val="12"/>
      <color theme="1"/>
      <name val="Calibri"/>
      <family val="2"/>
      <scheme val="minor"/>
    </font>
    <font>
      <sz val="11"/>
      <color rgb="FF0070C0"/>
      <name val="Calibri"/>
      <family val="2"/>
      <scheme val="minor"/>
    </font>
    <font>
      <sz val="10"/>
      <color theme="1"/>
      <name val="Arial"/>
      <family val="2"/>
    </font>
    <font>
      <sz val="8"/>
      <name val="Arial"/>
      <family val="2"/>
    </font>
    <font>
      <sz val="8"/>
      <color rgb="FF0070C0"/>
      <name val="Arial"/>
      <family val="2"/>
    </font>
    <font>
      <sz val="8"/>
      <color rgb="FF0070C0"/>
      <name val="Calibri"/>
      <family val="2"/>
      <scheme val="minor"/>
    </font>
    <font>
      <b/>
      <sz val="8"/>
      <color rgb="FF0070C0"/>
      <name val="Calibri"/>
      <family val="2"/>
      <scheme val="minor"/>
    </font>
    <font>
      <sz val="10"/>
      <color rgb="FFFF0000"/>
      <name val="Calibri"/>
      <family val="2"/>
      <scheme val="minor"/>
    </font>
    <font>
      <sz val="10"/>
      <color theme="3"/>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7">
    <xf numFmtId="0" fontId="0" fillId="0" borderId="0"/>
    <xf numFmtId="43" fontId="4"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alignment vertical="top"/>
      <protection locked="0"/>
    </xf>
    <xf numFmtId="0" fontId="13" fillId="0" borderId="0"/>
    <xf numFmtId="43" fontId="13" fillId="0" borderId="0" applyFont="0" applyFill="0" applyBorder="0" applyAlignment="0" applyProtection="0"/>
    <xf numFmtId="44" fontId="13" fillId="0" borderId="0" applyFont="0" applyFill="0" applyBorder="0" applyAlignment="0" applyProtection="0"/>
    <xf numFmtId="39" fontId="1" fillId="0" borderId="0"/>
    <xf numFmtId="39" fontId="1" fillId="0" borderId="0"/>
    <xf numFmtId="39" fontId="1" fillId="0" borderId="0"/>
    <xf numFmtId="0" fontId="4" fillId="0" borderId="0"/>
    <xf numFmtId="0" fontId="13" fillId="0" borderId="0"/>
    <xf numFmtId="0" fontId="13" fillId="0" borderId="0"/>
    <xf numFmtId="0" fontId="13" fillId="0" borderId="0"/>
    <xf numFmtId="0" fontId="4" fillId="0" borderId="0"/>
    <xf numFmtId="43" fontId="4" fillId="0" borderId="0" applyFont="0" applyFill="0" applyBorder="0" applyAlignment="0" applyProtection="0"/>
  </cellStyleXfs>
  <cellXfs count="104">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41" fontId="2" fillId="2" borderId="1" xfId="1" applyNumberFormat="1" applyFont="1" applyFill="1" applyBorder="1" applyAlignment="1"/>
    <xf numFmtId="41" fontId="2" fillId="3" borderId="1" xfId="0" applyNumberFormat="1" applyFont="1" applyFill="1" applyBorder="1" applyAlignment="1"/>
    <xf numFmtId="41" fontId="1" fillId="4" borderId="2" xfId="1" applyNumberFormat="1" applyFont="1" applyFill="1" applyBorder="1" applyAlignment="1"/>
    <xf numFmtId="41" fontId="2" fillId="2" borderId="2" xfId="1" applyNumberFormat="1" applyFont="1" applyFill="1" applyBorder="1" applyAlignment="1"/>
    <xf numFmtId="41" fontId="2" fillId="5" borderId="1" xfId="1" applyNumberFormat="1" applyFont="1" applyFill="1" applyBorder="1" applyAlignment="1"/>
    <xf numFmtId="41" fontId="1" fillId="6" borderId="2" xfId="1" applyNumberFormat="1" applyFont="1" applyFill="1" applyBorder="1" applyAlignment="1"/>
    <xf numFmtId="41" fontId="2" fillId="7" borderId="1" xfId="1" applyNumberFormat="1" applyFont="1" applyFill="1" applyBorder="1" applyAlignment="1"/>
    <xf numFmtId="41" fontId="1" fillId="8" borderId="0" xfId="1" applyNumberFormat="1" applyFont="1" applyFill="1" applyBorder="1" applyAlignment="1"/>
    <xf numFmtId="165" fontId="1" fillId="8" borderId="2" xfId="1" applyNumberFormat="1" applyFont="1" applyFill="1" applyBorder="1" applyAlignment="1"/>
    <xf numFmtId="41" fontId="2" fillId="5" borderId="2" xfId="1" applyNumberFormat="1" applyFont="1" applyFill="1" applyBorder="1" applyAlignment="1"/>
    <xf numFmtId="41" fontId="2" fillId="7"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1" fontId="1" fillId="0" borderId="0" xfId="0" applyNumberFormat="1" applyFont="1" applyFill="1" applyAlignment="1">
      <alignment horizontal="left" wrapText="1"/>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43" fontId="1" fillId="0" borderId="0" xfId="1" applyFont="1" applyAlignment="1"/>
    <xf numFmtId="0" fontId="9" fillId="0" borderId="0" xfId="0" applyFont="1" applyAlignment="1"/>
    <xf numFmtId="43" fontId="9" fillId="0" borderId="0" xfId="1" applyFont="1" applyAlignment="1"/>
    <xf numFmtId="41" fontId="12" fillId="0" borderId="0" xfId="0" applyNumberFormat="1" applyFont="1" applyFill="1" applyBorder="1" applyAlignment="1"/>
    <xf numFmtId="41" fontId="11" fillId="0" borderId="0" xfId="0" applyNumberFormat="1" applyFont="1" applyFill="1" applyBorder="1" applyAlignment="1"/>
    <xf numFmtId="0" fontId="11" fillId="0" borderId="0" xfId="0" applyFont="1" applyFill="1" applyBorder="1" applyAlignment="1"/>
    <xf numFmtId="0" fontId="11" fillId="0" borderId="0" xfId="0" applyFont="1" applyFill="1" applyAlignment="1"/>
    <xf numFmtId="0" fontId="11" fillId="0" borderId="0" xfId="0" applyFont="1" applyAlignment="1"/>
    <xf numFmtId="0" fontId="12" fillId="0" borderId="0" xfId="0" applyFont="1" applyAlignment="1"/>
    <xf numFmtId="0" fontId="14" fillId="0" borderId="0" xfId="0" applyFont="1" applyAlignment="1"/>
    <xf numFmtId="0" fontId="9" fillId="0" borderId="0" xfId="0" applyFont="1" applyAlignment="1">
      <alignment horizontal="center"/>
    </xf>
    <xf numFmtId="0" fontId="9" fillId="0" borderId="0" xfId="0" applyFont="1" applyAlignment="1">
      <alignment horizontal="center" wrapText="1"/>
    </xf>
    <xf numFmtId="14" fontId="9" fillId="0" borderId="0" xfId="0" applyNumberFormat="1" applyFont="1" applyAlignment="1"/>
    <xf numFmtId="41" fontId="2" fillId="0" borderId="3" xfId="0" applyNumberFormat="1" applyFont="1" applyBorder="1" applyAlignment="1"/>
    <xf numFmtId="41" fontId="1" fillId="0" borderId="0" xfId="0" applyNumberFormat="1" applyFont="1" applyFill="1" applyBorder="1" applyAlignment="1">
      <alignment horizontal="center"/>
    </xf>
    <xf numFmtId="37" fontId="1" fillId="0" borderId="0" xfId="15" applyNumberFormat="1" applyFont="1" applyFill="1" applyBorder="1" applyAlignment="1"/>
    <xf numFmtId="164" fontId="15" fillId="0" borderId="0" xfId="1" applyNumberFormat="1" applyFont="1"/>
    <xf numFmtId="164" fontId="15" fillId="0" borderId="0" xfId="0" applyNumberFormat="1" applyFont="1"/>
    <xf numFmtId="0" fontId="5" fillId="0" borderId="0" xfId="1" applyNumberFormat="1" applyFont="1" applyFill="1" applyBorder="1" applyAlignment="1">
      <alignment horizontal="left" vertical="top"/>
    </xf>
    <xf numFmtId="41" fontId="1" fillId="0" borderId="0" xfId="0" applyNumberFormat="1" applyFont="1" applyFill="1" applyBorder="1" applyAlignment="1">
      <alignment horizontal="center" wrapText="1"/>
    </xf>
    <xf numFmtId="0" fontId="2" fillId="3" borderId="2" xfId="0" applyFont="1" applyFill="1" applyBorder="1" applyAlignment="1"/>
    <xf numFmtId="0" fontId="1" fillId="9" borderId="0" xfId="0" applyFont="1" applyFill="1" applyAlignment="1"/>
    <xf numFmtId="0" fontId="16" fillId="0" borderId="0" xfId="0" applyFont="1" applyAlignment="1"/>
    <xf numFmtId="0" fontId="17" fillId="0" borderId="0" xfId="0" applyFont="1" applyAlignment="1">
      <alignment horizontal="center"/>
    </xf>
    <xf numFmtId="0" fontId="17" fillId="0" borderId="0" xfId="0" applyFont="1" applyAlignment="1"/>
    <xf numFmtId="0" fontId="18" fillId="0" borderId="0" xfId="0" applyFont="1" applyFill="1" applyAlignment="1"/>
    <xf numFmtId="0" fontId="18" fillId="0" borderId="0" xfId="0" applyFont="1" applyAlignment="1"/>
    <xf numFmtId="0" fontId="19" fillId="0" borderId="0" xfId="0" applyFont="1" applyAlignment="1"/>
    <xf numFmtId="14" fontId="17" fillId="0" borderId="0" xfId="0" applyNumberFormat="1" applyFont="1" applyAlignment="1"/>
    <xf numFmtId="0" fontId="2" fillId="9" borderId="0" xfId="0" applyFont="1" applyFill="1" applyBorder="1" applyAlignment="1"/>
    <xf numFmtId="41" fontId="1" fillId="9" borderId="0" xfId="0" applyNumberFormat="1" applyFont="1" applyFill="1" applyBorder="1" applyAlignment="1"/>
    <xf numFmtId="0" fontId="9" fillId="0" borderId="0" xfId="0" applyFont="1" applyAlignment="1">
      <alignment horizontal="left"/>
    </xf>
    <xf numFmtId="0" fontId="11" fillId="0" borderId="0" xfId="0" applyFont="1" applyFill="1" applyBorder="1" applyAlignment="1">
      <alignment horizontal="right"/>
    </xf>
    <xf numFmtId="41" fontId="20" fillId="0" borderId="0" xfId="0" applyNumberFormat="1" applyFont="1" applyFill="1" applyBorder="1" applyAlignment="1"/>
    <xf numFmtId="0" fontId="1" fillId="0" borderId="0" xfId="0" applyFont="1" applyFill="1" applyBorder="1" applyAlignment="1">
      <alignment wrapText="1"/>
    </xf>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41" fontId="1" fillId="0" borderId="0" xfId="16" applyNumberFormat="1" applyFont="1" applyFill="1" applyBorder="1" applyAlignment="1"/>
    <xf numFmtId="41" fontId="15" fillId="0" borderId="0" xfId="0" applyNumberFormat="1" applyFont="1"/>
    <xf numFmtId="41" fontId="2" fillId="0" borderId="0" xfId="0" applyNumberFormat="1" applyFont="1" applyFill="1" applyAlignment="1">
      <alignment wrapText="1"/>
    </xf>
    <xf numFmtId="41" fontId="5" fillId="0" borderId="0" xfId="0" applyNumberFormat="1" applyFont="1" applyFill="1" applyAlignment="1">
      <alignment horizontal="left" wrapText="1"/>
    </xf>
    <xf numFmtId="41" fontId="1" fillId="8" borderId="2" xfId="0" applyNumberFormat="1" applyFont="1" applyFill="1" applyBorder="1" applyAlignment="1">
      <alignment horizontal="left" wrapText="1"/>
    </xf>
    <xf numFmtId="0" fontId="2" fillId="5" borderId="1" xfId="1" applyNumberFormat="1" applyFont="1" applyFill="1" applyBorder="1" applyAlignment="1"/>
    <xf numFmtId="0" fontId="21" fillId="0" borderId="0" xfId="0" applyFont="1" applyFill="1" applyAlignment="1">
      <alignment horizontal="right"/>
    </xf>
    <xf numFmtId="43" fontId="21" fillId="0" borderId="0" xfId="0" applyNumberFormat="1" applyFont="1" applyBorder="1" applyAlignment="1"/>
    <xf numFmtId="166" fontId="1" fillId="0" borderId="0" xfId="1" applyNumberFormat="1" applyFont="1" applyFill="1" applyBorder="1" applyAlignment="1"/>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0" borderId="0" xfId="0" applyNumberFormat="1" applyFont="1" applyFill="1" applyAlignment="1">
      <alignment horizontal="left"/>
    </xf>
    <xf numFmtId="0" fontId="1" fillId="7" borderId="1" xfId="1" applyNumberFormat="1" applyFont="1" applyFill="1" applyBorder="1" applyAlignment="1"/>
    <xf numFmtId="0" fontId="1" fillId="0" borderId="0" xfId="0" applyNumberFormat="1" applyFont="1" applyFill="1" applyAlignment="1">
      <alignment horizontal="left" wrapText="1" indent="4"/>
    </xf>
    <xf numFmtId="0" fontId="1" fillId="0" borderId="0" xfId="0" applyNumberFormat="1" applyFont="1" applyFill="1" applyAlignment="1">
      <alignment horizontal="left" wrapText="1"/>
    </xf>
    <xf numFmtId="0" fontId="5" fillId="0" borderId="0" xfId="0" applyNumberFormat="1" applyFont="1" applyFill="1" applyAlignment="1">
      <alignment horizontal="left" wrapText="1"/>
    </xf>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Font="1" applyFill="1" applyAlignment="1">
      <alignment horizontal="center"/>
    </xf>
    <xf numFmtId="0" fontId="1" fillId="10" borderId="0" xfId="0" applyNumberFormat="1" applyFont="1" applyFill="1" applyAlignment="1">
      <alignment horizontal="left" indent="2"/>
    </xf>
    <xf numFmtId="41" fontId="1" fillId="10" borderId="0" xfId="1" applyNumberFormat="1" applyFont="1" applyFill="1" applyBorder="1" applyAlignment="1"/>
    <xf numFmtId="41" fontId="15" fillId="10" borderId="0" xfId="0" applyNumberFormat="1" applyFont="1" applyFill="1"/>
    <xf numFmtId="0" fontId="2" fillId="0" borderId="4" xfId="0" applyNumberFormat="1" applyFont="1" applyFill="1" applyBorder="1" applyAlignment="1"/>
    <xf numFmtId="41" fontId="2" fillId="0" borderId="0" xfId="0" applyNumberFormat="1" applyFont="1" applyFill="1" applyBorder="1" applyAlignment="1">
      <alignment wrapText="1"/>
    </xf>
    <xf numFmtId="41" fontId="16" fillId="0" borderId="0" xfId="0" applyNumberFormat="1" applyFont="1" applyFill="1" applyBorder="1" applyAlignment="1"/>
    <xf numFmtId="41" fontId="1" fillId="0" borderId="0" xfId="0" applyNumberFormat="1" applyFont="1" applyFill="1" applyBorder="1" applyAlignment="1">
      <alignment horizontal="right"/>
    </xf>
    <xf numFmtId="0" fontId="1" fillId="0" borderId="0" xfId="0" applyFont="1" applyFill="1" applyBorder="1" applyAlignment="1">
      <alignment horizontal="left" vertical="top" wrapText="1"/>
    </xf>
    <xf numFmtId="0" fontId="2" fillId="0" borderId="4" xfId="0" applyNumberFormat="1" applyFont="1" applyFill="1" applyBorder="1" applyAlignment="1">
      <alignment horizontal="left" wrapText="1"/>
    </xf>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cellXfs>
  <cellStyles count="17">
    <cellStyle name="Comma" xfId="1" builtinId="3"/>
    <cellStyle name="Comma 2" xfId="6"/>
    <cellStyle name="Comma 3 2" xfId="16"/>
    <cellStyle name="Currency 2" xfId="7"/>
    <cellStyle name="Hyperlink 2" xfId="4"/>
    <cellStyle name="Normal" xfId="0" builtinId="0"/>
    <cellStyle name="Normal 10 2" xfId="15"/>
    <cellStyle name="Normal 2" xfId="2"/>
    <cellStyle name="Normal 2 2" xfId="9"/>
    <cellStyle name="Normal 2 3" xfId="8"/>
    <cellStyle name="Normal 2_ROPS for Example 2.03.12_ Draft" xfId="10"/>
    <cellStyle name="Normal 3" xfId="3"/>
    <cellStyle name="Normal 3 2" xfId="11"/>
    <cellStyle name="Normal 4" xfId="5"/>
    <cellStyle name="Normal 5" xfId="12"/>
    <cellStyle name="Normal 6" xfId="13"/>
    <cellStyle name="Normal 7" xfId="14"/>
  </cellStyles>
  <dxfs count="7">
    <dxf>
      <font>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C00000"/>
      </font>
      <fill>
        <patternFill>
          <fgColor auto="1"/>
        </patternFill>
      </fill>
    </dxf>
    <dxf>
      <font>
        <color rgb="FFC0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b val="0"/>
        <i val="0"/>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AA104"/>
  <sheetViews>
    <sheetView tabSelected="1" view="pageBreakPreview" zoomScale="70" zoomScaleNormal="70" zoomScaleSheetLayoutView="70" workbookViewId="0">
      <selection activeCell="A74" sqref="A74"/>
    </sheetView>
  </sheetViews>
  <sheetFormatPr defaultColWidth="9.109375" defaultRowHeight="13.2" x14ac:dyDescent="0.25"/>
  <cols>
    <col min="1" max="1" width="7.33203125" style="25" customWidth="1"/>
    <col min="2" max="2" width="97.88671875" style="5" customWidth="1"/>
    <col min="3" max="3" width="21.33203125" style="7" bestFit="1" customWidth="1"/>
    <col min="4" max="20" width="18.6640625" style="8" customWidth="1"/>
    <col min="21" max="21" width="3.6640625" style="1" customWidth="1"/>
    <col min="22" max="22" width="16.88671875" style="1" customWidth="1"/>
    <col min="23" max="23" width="6.44140625" style="50" bestFit="1" customWidth="1"/>
    <col min="24" max="24" width="16.5546875" style="29" bestFit="1" customWidth="1"/>
    <col min="25" max="25" width="12" style="29" customWidth="1"/>
    <col min="26" max="26" width="7.109375" style="52" customWidth="1"/>
    <col min="27" max="27" width="55.6640625" style="29" bestFit="1" customWidth="1"/>
    <col min="28" max="268" width="9.109375" style="1"/>
    <col min="269" max="269" width="7.33203125" style="1" customWidth="1"/>
    <col min="270" max="270" width="97.88671875" style="1" customWidth="1"/>
    <col min="271" max="276" width="18.6640625" style="1" customWidth="1"/>
    <col min="277" max="524" width="9.109375" style="1"/>
    <col min="525" max="525" width="7.33203125" style="1" customWidth="1"/>
    <col min="526" max="526" width="97.88671875" style="1" customWidth="1"/>
    <col min="527" max="532" width="18.6640625" style="1" customWidth="1"/>
    <col min="533" max="780" width="9.109375" style="1"/>
    <col min="781" max="781" width="7.33203125" style="1" customWidth="1"/>
    <col min="782" max="782" width="97.88671875" style="1" customWidth="1"/>
    <col min="783" max="788" width="18.6640625" style="1" customWidth="1"/>
    <col min="789" max="1036" width="9.109375" style="1"/>
    <col min="1037" max="1037" width="7.33203125" style="1" customWidth="1"/>
    <col min="1038" max="1038" width="97.88671875" style="1" customWidth="1"/>
    <col min="1039" max="1044" width="18.6640625" style="1" customWidth="1"/>
    <col min="1045" max="1292" width="9.109375" style="1"/>
    <col min="1293" max="1293" width="7.33203125" style="1" customWidth="1"/>
    <col min="1294" max="1294" width="97.88671875" style="1" customWidth="1"/>
    <col min="1295" max="1300" width="18.6640625" style="1" customWidth="1"/>
    <col min="1301" max="1548" width="9.109375" style="1"/>
    <col min="1549" max="1549" width="7.33203125" style="1" customWidth="1"/>
    <col min="1550" max="1550" width="97.88671875" style="1" customWidth="1"/>
    <col min="1551" max="1556" width="18.6640625" style="1" customWidth="1"/>
    <col min="1557" max="1804" width="9.109375" style="1"/>
    <col min="1805" max="1805" width="7.33203125" style="1" customWidth="1"/>
    <col min="1806" max="1806" width="97.88671875" style="1" customWidth="1"/>
    <col min="1807" max="1812" width="18.6640625" style="1" customWidth="1"/>
    <col min="1813" max="2060" width="9.109375" style="1"/>
    <col min="2061" max="2061" width="7.33203125" style="1" customWidth="1"/>
    <col min="2062" max="2062" width="97.88671875" style="1" customWidth="1"/>
    <col min="2063" max="2068" width="18.6640625" style="1" customWidth="1"/>
    <col min="2069" max="2316" width="9.109375" style="1"/>
    <col min="2317" max="2317" width="7.33203125" style="1" customWidth="1"/>
    <col min="2318" max="2318" width="97.88671875" style="1" customWidth="1"/>
    <col min="2319" max="2324" width="18.6640625" style="1" customWidth="1"/>
    <col min="2325" max="2572" width="9.109375" style="1"/>
    <col min="2573" max="2573" width="7.33203125" style="1" customWidth="1"/>
    <col min="2574" max="2574" width="97.88671875" style="1" customWidth="1"/>
    <col min="2575" max="2580" width="18.6640625" style="1" customWidth="1"/>
    <col min="2581" max="2828" width="9.109375" style="1"/>
    <col min="2829" max="2829" width="7.33203125" style="1" customWidth="1"/>
    <col min="2830" max="2830" width="97.88671875" style="1" customWidth="1"/>
    <col min="2831" max="2836" width="18.6640625" style="1" customWidth="1"/>
    <col min="2837" max="3084" width="9.109375" style="1"/>
    <col min="3085" max="3085" width="7.33203125" style="1" customWidth="1"/>
    <col min="3086" max="3086" width="97.88671875" style="1" customWidth="1"/>
    <col min="3087" max="3092" width="18.6640625" style="1" customWidth="1"/>
    <col min="3093" max="3340" width="9.109375" style="1"/>
    <col min="3341" max="3341" width="7.33203125" style="1" customWidth="1"/>
    <col min="3342" max="3342" width="97.88671875" style="1" customWidth="1"/>
    <col min="3343" max="3348" width="18.6640625" style="1" customWidth="1"/>
    <col min="3349" max="3596" width="9.109375" style="1"/>
    <col min="3597" max="3597" width="7.33203125" style="1" customWidth="1"/>
    <col min="3598" max="3598" width="97.88671875" style="1" customWidth="1"/>
    <col min="3599" max="3604" width="18.6640625" style="1" customWidth="1"/>
    <col min="3605" max="3852" width="9.109375" style="1"/>
    <col min="3853" max="3853" width="7.33203125" style="1" customWidth="1"/>
    <col min="3854" max="3854" width="97.88671875" style="1" customWidth="1"/>
    <col min="3855" max="3860" width="18.6640625" style="1" customWidth="1"/>
    <col min="3861" max="4108" width="9.109375" style="1"/>
    <col min="4109" max="4109" width="7.33203125" style="1" customWidth="1"/>
    <col min="4110" max="4110" width="97.88671875" style="1" customWidth="1"/>
    <col min="4111" max="4116" width="18.6640625" style="1" customWidth="1"/>
    <col min="4117" max="4364" width="9.109375" style="1"/>
    <col min="4365" max="4365" width="7.33203125" style="1" customWidth="1"/>
    <col min="4366" max="4366" width="97.88671875" style="1" customWidth="1"/>
    <col min="4367" max="4372" width="18.6640625" style="1" customWidth="1"/>
    <col min="4373" max="4620" width="9.109375" style="1"/>
    <col min="4621" max="4621" width="7.33203125" style="1" customWidth="1"/>
    <col min="4622" max="4622" width="97.88671875" style="1" customWidth="1"/>
    <col min="4623" max="4628" width="18.6640625" style="1" customWidth="1"/>
    <col min="4629" max="4876" width="9.109375" style="1"/>
    <col min="4877" max="4877" width="7.33203125" style="1" customWidth="1"/>
    <col min="4878" max="4878" width="97.88671875" style="1" customWidth="1"/>
    <col min="4879" max="4884" width="18.6640625" style="1" customWidth="1"/>
    <col min="4885" max="5132" width="9.109375" style="1"/>
    <col min="5133" max="5133" width="7.33203125" style="1" customWidth="1"/>
    <col min="5134" max="5134" width="97.88671875" style="1" customWidth="1"/>
    <col min="5135" max="5140" width="18.6640625" style="1" customWidth="1"/>
    <col min="5141" max="5388" width="9.109375" style="1"/>
    <col min="5389" max="5389" width="7.33203125" style="1" customWidth="1"/>
    <col min="5390" max="5390" width="97.88671875" style="1" customWidth="1"/>
    <col min="5391" max="5396" width="18.6640625" style="1" customWidth="1"/>
    <col min="5397" max="5644" width="9.109375" style="1"/>
    <col min="5645" max="5645" width="7.33203125" style="1" customWidth="1"/>
    <col min="5646" max="5646" width="97.88671875" style="1" customWidth="1"/>
    <col min="5647" max="5652" width="18.6640625" style="1" customWidth="1"/>
    <col min="5653" max="5900" width="9.109375" style="1"/>
    <col min="5901" max="5901" width="7.33203125" style="1" customWidth="1"/>
    <col min="5902" max="5902" width="97.88671875" style="1" customWidth="1"/>
    <col min="5903" max="5908" width="18.6640625" style="1" customWidth="1"/>
    <col min="5909" max="6156" width="9.109375" style="1"/>
    <col min="6157" max="6157" width="7.33203125" style="1" customWidth="1"/>
    <col min="6158" max="6158" width="97.88671875" style="1" customWidth="1"/>
    <col min="6159" max="6164" width="18.6640625" style="1" customWidth="1"/>
    <col min="6165" max="6412" width="9.109375" style="1"/>
    <col min="6413" max="6413" width="7.33203125" style="1" customWidth="1"/>
    <col min="6414" max="6414" width="97.88671875" style="1" customWidth="1"/>
    <col min="6415" max="6420" width="18.6640625" style="1" customWidth="1"/>
    <col min="6421" max="6668" width="9.109375" style="1"/>
    <col min="6669" max="6669" width="7.33203125" style="1" customWidth="1"/>
    <col min="6670" max="6670" width="97.88671875" style="1" customWidth="1"/>
    <col min="6671" max="6676" width="18.6640625" style="1" customWidth="1"/>
    <col min="6677" max="6924" width="9.109375" style="1"/>
    <col min="6925" max="6925" width="7.33203125" style="1" customWidth="1"/>
    <col min="6926" max="6926" width="97.88671875" style="1" customWidth="1"/>
    <col min="6927" max="6932" width="18.6640625" style="1" customWidth="1"/>
    <col min="6933" max="7180" width="9.109375" style="1"/>
    <col min="7181" max="7181" width="7.33203125" style="1" customWidth="1"/>
    <col min="7182" max="7182" width="97.88671875" style="1" customWidth="1"/>
    <col min="7183" max="7188" width="18.6640625" style="1" customWidth="1"/>
    <col min="7189" max="7436" width="9.109375" style="1"/>
    <col min="7437" max="7437" width="7.33203125" style="1" customWidth="1"/>
    <col min="7438" max="7438" width="97.88671875" style="1" customWidth="1"/>
    <col min="7439" max="7444" width="18.6640625" style="1" customWidth="1"/>
    <col min="7445" max="7692" width="9.109375" style="1"/>
    <col min="7693" max="7693" width="7.33203125" style="1" customWidth="1"/>
    <col min="7694" max="7694" width="97.88671875" style="1" customWidth="1"/>
    <col min="7695" max="7700" width="18.6640625" style="1" customWidth="1"/>
    <col min="7701" max="7948" width="9.109375" style="1"/>
    <col min="7949" max="7949" width="7.33203125" style="1" customWidth="1"/>
    <col min="7950" max="7950" width="97.88671875" style="1" customWidth="1"/>
    <col min="7951" max="7956" width="18.6640625" style="1" customWidth="1"/>
    <col min="7957" max="8204" width="9.109375" style="1"/>
    <col min="8205" max="8205" width="7.33203125" style="1" customWidth="1"/>
    <col min="8206" max="8206" width="97.88671875" style="1" customWidth="1"/>
    <col min="8207" max="8212" width="18.6640625" style="1" customWidth="1"/>
    <col min="8213" max="8460" width="9.109375" style="1"/>
    <col min="8461" max="8461" width="7.33203125" style="1" customWidth="1"/>
    <col min="8462" max="8462" width="97.88671875" style="1" customWidth="1"/>
    <col min="8463" max="8468" width="18.6640625" style="1" customWidth="1"/>
    <col min="8469" max="8716" width="9.109375" style="1"/>
    <col min="8717" max="8717" width="7.33203125" style="1" customWidth="1"/>
    <col min="8718" max="8718" width="97.88671875" style="1" customWidth="1"/>
    <col min="8719" max="8724" width="18.6640625" style="1" customWidth="1"/>
    <col min="8725" max="8972" width="9.109375" style="1"/>
    <col min="8973" max="8973" width="7.33203125" style="1" customWidth="1"/>
    <col min="8974" max="8974" width="97.88671875" style="1" customWidth="1"/>
    <col min="8975" max="8980" width="18.6640625" style="1" customWidth="1"/>
    <col min="8981" max="9228" width="9.109375" style="1"/>
    <col min="9229" max="9229" width="7.33203125" style="1" customWidth="1"/>
    <col min="9230" max="9230" width="97.88671875" style="1" customWidth="1"/>
    <col min="9231" max="9236" width="18.6640625" style="1" customWidth="1"/>
    <col min="9237" max="9484" width="9.109375" style="1"/>
    <col min="9485" max="9485" width="7.33203125" style="1" customWidth="1"/>
    <col min="9486" max="9486" width="97.88671875" style="1" customWidth="1"/>
    <col min="9487" max="9492" width="18.6640625" style="1" customWidth="1"/>
    <col min="9493" max="9740" width="9.109375" style="1"/>
    <col min="9741" max="9741" width="7.33203125" style="1" customWidth="1"/>
    <col min="9742" max="9742" width="97.88671875" style="1" customWidth="1"/>
    <col min="9743" max="9748" width="18.6640625" style="1" customWidth="1"/>
    <col min="9749" max="9996" width="9.109375" style="1"/>
    <col min="9997" max="9997" width="7.33203125" style="1" customWidth="1"/>
    <col min="9998" max="9998" width="97.88671875" style="1" customWidth="1"/>
    <col min="9999" max="10004" width="18.6640625" style="1" customWidth="1"/>
    <col min="10005" max="10252" width="9.109375" style="1"/>
    <col min="10253" max="10253" width="7.33203125" style="1" customWidth="1"/>
    <col min="10254" max="10254" width="97.88671875" style="1" customWidth="1"/>
    <col min="10255" max="10260" width="18.6640625" style="1" customWidth="1"/>
    <col min="10261" max="10508" width="9.109375" style="1"/>
    <col min="10509" max="10509" width="7.33203125" style="1" customWidth="1"/>
    <col min="10510" max="10510" width="97.88671875" style="1" customWidth="1"/>
    <col min="10511" max="10516" width="18.6640625" style="1" customWidth="1"/>
    <col min="10517" max="10764" width="9.109375" style="1"/>
    <col min="10765" max="10765" width="7.33203125" style="1" customWidth="1"/>
    <col min="10766" max="10766" width="97.88671875" style="1" customWidth="1"/>
    <col min="10767" max="10772" width="18.6640625" style="1" customWidth="1"/>
    <col min="10773" max="11020" width="9.109375" style="1"/>
    <col min="11021" max="11021" width="7.33203125" style="1" customWidth="1"/>
    <col min="11022" max="11022" width="97.88671875" style="1" customWidth="1"/>
    <col min="11023" max="11028" width="18.6640625" style="1" customWidth="1"/>
    <col min="11029" max="11276" width="9.109375" style="1"/>
    <col min="11277" max="11277" width="7.33203125" style="1" customWidth="1"/>
    <col min="11278" max="11278" width="97.88671875" style="1" customWidth="1"/>
    <col min="11279" max="11284" width="18.6640625" style="1" customWidth="1"/>
    <col min="11285" max="11532" width="9.109375" style="1"/>
    <col min="11533" max="11533" width="7.33203125" style="1" customWidth="1"/>
    <col min="11534" max="11534" width="97.88671875" style="1" customWidth="1"/>
    <col min="11535" max="11540" width="18.6640625" style="1" customWidth="1"/>
    <col min="11541" max="11788" width="9.109375" style="1"/>
    <col min="11789" max="11789" width="7.33203125" style="1" customWidth="1"/>
    <col min="11790" max="11790" width="97.88671875" style="1" customWidth="1"/>
    <col min="11791" max="11796" width="18.6640625" style="1" customWidth="1"/>
    <col min="11797" max="12044" width="9.109375" style="1"/>
    <col min="12045" max="12045" width="7.33203125" style="1" customWidth="1"/>
    <col min="12046" max="12046" width="97.88671875" style="1" customWidth="1"/>
    <col min="12047" max="12052" width="18.6640625" style="1" customWidth="1"/>
    <col min="12053" max="12300" width="9.109375" style="1"/>
    <col min="12301" max="12301" width="7.33203125" style="1" customWidth="1"/>
    <col min="12302" max="12302" width="97.88671875" style="1" customWidth="1"/>
    <col min="12303" max="12308" width="18.6640625" style="1" customWidth="1"/>
    <col min="12309" max="12556" width="9.109375" style="1"/>
    <col min="12557" max="12557" width="7.33203125" style="1" customWidth="1"/>
    <col min="12558" max="12558" width="97.88671875" style="1" customWidth="1"/>
    <col min="12559" max="12564" width="18.6640625" style="1" customWidth="1"/>
    <col min="12565" max="12812" width="9.109375" style="1"/>
    <col min="12813" max="12813" width="7.33203125" style="1" customWidth="1"/>
    <col min="12814" max="12814" width="97.88671875" style="1" customWidth="1"/>
    <col min="12815" max="12820" width="18.6640625" style="1" customWidth="1"/>
    <col min="12821" max="13068" width="9.109375" style="1"/>
    <col min="13069" max="13069" width="7.33203125" style="1" customWidth="1"/>
    <col min="13070" max="13070" width="97.88671875" style="1" customWidth="1"/>
    <col min="13071" max="13076" width="18.6640625" style="1" customWidth="1"/>
    <col min="13077" max="13324" width="9.109375" style="1"/>
    <col min="13325" max="13325" width="7.33203125" style="1" customWidth="1"/>
    <col min="13326" max="13326" width="97.88671875" style="1" customWidth="1"/>
    <col min="13327" max="13332" width="18.6640625" style="1" customWidth="1"/>
    <col min="13333" max="13580" width="9.109375" style="1"/>
    <col min="13581" max="13581" width="7.33203125" style="1" customWidth="1"/>
    <col min="13582" max="13582" width="97.88671875" style="1" customWidth="1"/>
    <col min="13583" max="13588" width="18.6640625" style="1" customWidth="1"/>
    <col min="13589" max="13836" width="9.109375" style="1"/>
    <col min="13837" max="13837" width="7.33203125" style="1" customWidth="1"/>
    <col min="13838" max="13838" width="97.88671875" style="1" customWidth="1"/>
    <col min="13839" max="13844" width="18.6640625" style="1" customWidth="1"/>
    <col min="13845" max="14092" width="9.109375" style="1"/>
    <col min="14093" max="14093" width="7.33203125" style="1" customWidth="1"/>
    <col min="14094" max="14094" width="97.88671875" style="1" customWidth="1"/>
    <col min="14095" max="14100" width="18.6640625" style="1" customWidth="1"/>
    <col min="14101" max="14348" width="9.109375" style="1"/>
    <col min="14349" max="14349" width="7.33203125" style="1" customWidth="1"/>
    <col min="14350" max="14350" width="97.88671875" style="1" customWidth="1"/>
    <col min="14351" max="14356" width="18.6640625" style="1" customWidth="1"/>
    <col min="14357" max="14604" width="9.109375" style="1"/>
    <col min="14605" max="14605" width="7.33203125" style="1" customWidth="1"/>
    <col min="14606" max="14606" width="97.88671875" style="1" customWidth="1"/>
    <col min="14607" max="14612" width="18.6640625" style="1" customWidth="1"/>
    <col min="14613" max="14860" width="9.109375" style="1"/>
    <col min="14861" max="14861" width="7.33203125" style="1" customWidth="1"/>
    <col min="14862" max="14862" width="97.88671875" style="1" customWidth="1"/>
    <col min="14863" max="14868" width="18.6640625" style="1" customWidth="1"/>
    <col min="14869" max="15116" width="9.109375" style="1"/>
    <col min="15117" max="15117" width="7.33203125" style="1" customWidth="1"/>
    <col min="15118" max="15118" width="97.88671875" style="1" customWidth="1"/>
    <col min="15119" max="15124" width="18.6640625" style="1" customWidth="1"/>
    <col min="15125" max="15372" width="9.109375" style="1"/>
    <col min="15373" max="15373" width="7.33203125" style="1" customWidth="1"/>
    <col min="15374" max="15374" width="97.88671875" style="1" customWidth="1"/>
    <col min="15375" max="15380" width="18.6640625" style="1" customWidth="1"/>
    <col min="15381" max="15628" width="9.109375" style="1"/>
    <col min="15629" max="15629" width="7.33203125" style="1" customWidth="1"/>
    <col min="15630" max="15630" width="97.88671875" style="1" customWidth="1"/>
    <col min="15631" max="15636" width="18.6640625" style="1" customWidth="1"/>
    <col min="15637" max="15884" width="9.109375" style="1"/>
    <col min="15885" max="15885" width="7.33203125" style="1" customWidth="1"/>
    <col min="15886" max="15886" width="97.88671875" style="1" customWidth="1"/>
    <col min="15887" max="15892" width="18.6640625" style="1" customWidth="1"/>
    <col min="15893" max="16140" width="9.109375" style="1"/>
    <col min="16141" max="16141" width="7.33203125" style="1" customWidth="1"/>
    <col min="16142" max="16142" width="97.88671875" style="1" customWidth="1"/>
    <col min="16143" max="16148" width="18.6640625" style="1" customWidth="1"/>
    <col min="16149" max="16384" width="9.109375" style="1"/>
  </cols>
  <sheetData>
    <row r="1" spans="1:27" ht="28.5" customHeight="1" x14ac:dyDescent="0.25">
      <c r="A1" s="101" t="s">
        <v>54</v>
      </c>
      <c r="B1" s="101"/>
      <c r="C1" s="101"/>
      <c r="D1" s="101"/>
      <c r="E1" s="101"/>
      <c r="F1" s="101"/>
      <c r="G1" s="101"/>
      <c r="H1" s="101"/>
      <c r="I1" s="101"/>
      <c r="J1" s="101"/>
      <c r="K1" s="101"/>
      <c r="L1" s="101"/>
      <c r="M1" s="101"/>
      <c r="N1" s="101"/>
      <c r="O1" s="101"/>
      <c r="P1" s="101"/>
      <c r="Q1" s="101"/>
      <c r="R1" s="101"/>
      <c r="S1" s="101"/>
      <c r="T1" s="101"/>
    </row>
    <row r="2" spans="1:27" ht="17.100000000000001" customHeight="1" x14ac:dyDescent="0.25">
      <c r="A2" s="102" t="s">
        <v>85</v>
      </c>
      <c r="B2" s="102"/>
      <c r="C2" s="102"/>
      <c r="D2" s="102"/>
      <c r="E2" s="102"/>
      <c r="F2" s="102"/>
      <c r="G2" s="102"/>
      <c r="H2" s="102"/>
      <c r="I2" s="102"/>
      <c r="J2" s="102"/>
      <c r="K2" s="102"/>
      <c r="L2" s="102"/>
      <c r="M2" s="102"/>
      <c r="N2" s="102"/>
      <c r="O2" s="102"/>
      <c r="P2" s="102"/>
      <c r="Q2" s="102"/>
      <c r="R2" s="102"/>
      <c r="S2" s="102"/>
      <c r="T2" s="102"/>
    </row>
    <row r="3" spans="1:27" ht="17.100000000000001" customHeight="1" x14ac:dyDescent="0.25">
      <c r="A3" s="102" t="s">
        <v>86</v>
      </c>
      <c r="B3" s="102"/>
      <c r="C3" s="102"/>
      <c r="D3" s="102"/>
      <c r="E3" s="102"/>
      <c r="F3" s="102"/>
      <c r="G3" s="102"/>
      <c r="H3" s="102"/>
      <c r="I3" s="102"/>
      <c r="J3" s="102"/>
      <c r="K3" s="102"/>
      <c r="L3" s="102"/>
      <c r="M3" s="102"/>
      <c r="N3" s="102"/>
      <c r="O3" s="102"/>
      <c r="P3" s="102"/>
      <c r="Q3" s="102"/>
      <c r="R3" s="102"/>
      <c r="S3" s="102"/>
      <c r="T3" s="102"/>
    </row>
    <row r="4" spans="1:27" ht="17.100000000000001" customHeight="1" x14ac:dyDescent="0.25">
      <c r="A4" s="103" t="s">
        <v>32</v>
      </c>
      <c r="B4" s="103"/>
      <c r="C4" s="103"/>
      <c r="D4" s="103"/>
      <c r="E4" s="103"/>
      <c r="F4" s="103"/>
      <c r="G4" s="103"/>
      <c r="H4" s="103"/>
      <c r="I4" s="103"/>
      <c r="J4" s="103"/>
      <c r="K4" s="103"/>
      <c r="L4" s="103"/>
      <c r="M4" s="103"/>
      <c r="N4" s="103"/>
      <c r="O4" s="103"/>
      <c r="P4" s="103"/>
      <c r="Q4" s="103"/>
      <c r="R4" s="103"/>
      <c r="S4" s="103"/>
      <c r="T4" s="103"/>
    </row>
    <row r="5" spans="1:27" ht="24.75" customHeight="1" x14ac:dyDescent="0.25">
      <c r="A5" s="26" t="s">
        <v>31</v>
      </c>
      <c r="B5" s="20" t="s">
        <v>30</v>
      </c>
      <c r="C5" s="41" t="s">
        <v>13</v>
      </c>
      <c r="D5" s="42" t="s">
        <v>33</v>
      </c>
      <c r="E5" s="42" t="s">
        <v>34</v>
      </c>
      <c r="F5" s="27" t="s">
        <v>52</v>
      </c>
      <c r="G5" s="42" t="s">
        <v>35</v>
      </c>
      <c r="H5" s="42" t="s">
        <v>36</v>
      </c>
      <c r="I5" s="42" t="s">
        <v>37</v>
      </c>
      <c r="J5" s="27" t="s">
        <v>89</v>
      </c>
      <c r="K5" s="42" t="s">
        <v>38</v>
      </c>
      <c r="L5" s="42" t="s">
        <v>39</v>
      </c>
      <c r="M5" s="42" t="s">
        <v>53</v>
      </c>
      <c r="N5" s="47" t="s">
        <v>40</v>
      </c>
      <c r="O5" s="42" t="s">
        <v>41</v>
      </c>
      <c r="P5" s="42" t="s">
        <v>42</v>
      </c>
      <c r="Q5" s="27" t="s">
        <v>84</v>
      </c>
      <c r="R5" s="42" t="s">
        <v>43</v>
      </c>
      <c r="S5" s="42" t="s">
        <v>44</v>
      </c>
      <c r="T5" s="47" t="s">
        <v>45</v>
      </c>
      <c r="U5" s="49"/>
      <c r="V5" s="38"/>
      <c r="W5" s="51"/>
      <c r="X5" s="38"/>
      <c r="Y5" s="39"/>
      <c r="Z5" s="51"/>
      <c r="AA5" s="59"/>
    </row>
    <row r="6" spans="1:27" ht="15.9" hidden="1" customHeight="1" x14ac:dyDescent="0.25">
      <c r="A6" s="25">
        <v>1</v>
      </c>
      <c r="B6" s="48" t="s">
        <v>55</v>
      </c>
      <c r="C6" s="48"/>
      <c r="D6" s="48"/>
      <c r="E6" s="48"/>
      <c r="F6" s="48"/>
      <c r="G6" s="48"/>
      <c r="H6" s="48"/>
      <c r="I6" s="48"/>
      <c r="J6" s="48"/>
      <c r="K6" s="48"/>
      <c r="L6" s="48"/>
      <c r="M6" s="48"/>
      <c r="N6" s="48"/>
      <c r="O6" s="48"/>
      <c r="P6" s="48"/>
      <c r="Q6" s="48"/>
      <c r="R6" s="48"/>
      <c r="S6" s="48"/>
      <c r="T6" s="48"/>
      <c r="U6" s="49"/>
      <c r="V6" s="29"/>
      <c r="W6" s="52"/>
    </row>
    <row r="7" spans="1:27" ht="15.9" hidden="1" customHeight="1" x14ac:dyDescent="0.25">
      <c r="A7" s="25">
        <v>2</v>
      </c>
      <c r="B7" s="22" t="s">
        <v>11</v>
      </c>
      <c r="C7" s="3">
        <f>SUM(D7:T7)</f>
        <v>0</v>
      </c>
      <c r="D7" s="3"/>
      <c r="E7" s="3"/>
      <c r="F7" s="3"/>
      <c r="G7" s="3"/>
      <c r="H7" s="3"/>
      <c r="I7" s="3"/>
      <c r="J7" s="3"/>
      <c r="K7" s="3"/>
      <c r="L7" s="3"/>
      <c r="M7" s="3"/>
      <c r="N7" s="3"/>
      <c r="O7" s="3"/>
      <c r="P7" s="3"/>
      <c r="Q7" s="43"/>
      <c r="R7" s="44"/>
      <c r="S7" s="45"/>
      <c r="T7" s="45"/>
      <c r="U7" s="49"/>
      <c r="V7" s="29"/>
      <c r="W7" s="52"/>
    </row>
    <row r="8" spans="1:27" ht="15.9" hidden="1" customHeight="1" x14ac:dyDescent="0.25">
      <c r="A8" s="25">
        <v>3</v>
      </c>
      <c r="B8" s="22" t="s">
        <v>12</v>
      </c>
      <c r="C8" s="3">
        <f>SUM(D8:T8)</f>
        <v>0</v>
      </c>
      <c r="D8" s="3"/>
      <c r="E8" s="3"/>
      <c r="F8" s="3"/>
      <c r="G8" s="3"/>
      <c r="H8" s="3"/>
      <c r="I8" s="3"/>
      <c r="J8" s="3"/>
      <c r="K8" s="3"/>
      <c r="L8" s="3"/>
      <c r="M8" s="3"/>
      <c r="N8" s="3"/>
      <c r="O8" s="3"/>
      <c r="P8" s="3"/>
      <c r="Q8" s="43"/>
      <c r="R8" s="44"/>
      <c r="S8" s="3"/>
      <c r="T8" s="3"/>
      <c r="U8" s="49"/>
      <c r="V8" s="29"/>
      <c r="W8" s="52"/>
    </row>
    <row r="9" spans="1:27" ht="15.9" hidden="1" customHeight="1" x14ac:dyDescent="0.25">
      <c r="A9" s="25">
        <v>4</v>
      </c>
      <c r="B9" s="22" t="s">
        <v>25</v>
      </c>
      <c r="C9" s="3">
        <f>SUM(D9:T9)</f>
        <v>0</v>
      </c>
      <c r="D9" s="3"/>
      <c r="E9" s="3"/>
      <c r="F9" s="3"/>
      <c r="G9" s="3"/>
      <c r="H9" s="3"/>
      <c r="I9" s="3"/>
      <c r="J9" s="3"/>
      <c r="K9" s="3"/>
      <c r="L9" s="3"/>
      <c r="M9" s="3"/>
      <c r="N9" s="3"/>
      <c r="O9" s="3"/>
      <c r="P9" s="3"/>
      <c r="R9" s="3"/>
      <c r="S9" s="3"/>
      <c r="T9" s="3"/>
      <c r="U9" s="49"/>
      <c r="V9" s="29"/>
      <c r="W9" s="52"/>
    </row>
    <row r="10" spans="1:27" ht="15.9" hidden="1" customHeight="1" x14ac:dyDescent="0.25">
      <c r="A10" s="25">
        <v>5</v>
      </c>
      <c r="B10" s="22" t="s">
        <v>23</v>
      </c>
      <c r="C10" s="3">
        <f>SUM(D10:T10)</f>
        <v>0</v>
      </c>
      <c r="D10" s="3"/>
      <c r="E10" s="3"/>
      <c r="F10" s="3"/>
      <c r="G10" s="3"/>
      <c r="H10" s="3"/>
      <c r="I10" s="3"/>
      <c r="J10" s="3"/>
      <c r="K10" s="3"/>
      <c r="L10" s="3"/>
      <c r="M10" s="3"/>
      <c r="N10" s="3"/>
      <c r="O10" s="3"/>
      <c r="P10" s="3"/>
      <c r="Q10" s="43"/>
      <c r="R10" s="3"/>
      <c r="S10" s="3"/>
      <c r="T10" s="3"/>
      <c r="U10" s="49"/>
      <c r="V10" s="29"/>
      <c r="W10" s="52"/>
    </row>
    <row r="11" spans="1:27" ht="15.9" customHeight="1" thickBot="1" x14ac:dyDescent="0.3">
      <c r="A11" s="25">
        <v>6</v>
      </c>
      <c r="B11" s="75" t="s">
        <v>56</v>
      </c>
      <c r="C11" s="10">
        <f>SUM(D11:T11)</f>
        <v>267237928.62</v>
      </c>
      <c r="D11" s="10">
        <v>2285308.14</v>
      </c>
      <c r="E11" s="10">
        <v>8239621.0600000005</v>
      </c>
      <c r="F11" s="10">
        <v>12094336.59</v>
      </c>
      <c r="G11" s="10">
        <v>8991429.9299999997</v>
      </c>
      <c r="H11" s="10">
        <v>14661677.799999997</v>
      </c>
      <c r="I11" s="10">
        <v>5101240.5699999994</v>
      </c>
      <c r="J11" s="10">
        <v>2167497.9300000006</v>
      </c>
      <c r="K11" s="10">
        <v>1913200.6000000003</v>
      </c>
      <c r="L11" s="10">
        <v>8596153.179999996</v>
      </c>
      <c r="M11" s="10">
        <v>6509407.1500000041</v>
      </c>
      <c r="N11" s="10">
        <v>115421247.53</v>
      </c>
      <c r="O11" s="10">
        <v>38502061.770000003</v>
      </c>
      <c r="P11" s="10">
        <v>5735521.6799999988</v>
      </c>
      <c r="Q11" s="10">
        <v>24041782.939999998</v>
      </c>
      <c r="R11" s="10">
        <v>562572.4800000001</v>
      </c>
      <c r="S11" s="10">
        <v>10299217.17</v>
      </c>
      <c r="T11" s="10">
        <v>2115652.0999999996</v>
      </c>
      <c r="U11" s="49"/>
      <c r="V11" s="30"/>
      <c r="W11" s="52"/>
      <c r="X11" s="30"/>
      <c r="Y11" s="40"/>
      <c r="Z11" s="56"/>
    </row>
    <row r="12" spans="1:27" ht="15.9" customHeight="1" thickTop="1" x14ac:dyDescent="0.25">
      <c r="A12" s="25">
        <v>7</v>
      </c>
      <c r="B12" s="76" t="s">
        <v>57</v>
      </c>
      <c r="C12" s="19">
        <f t="shared" ref="C12:T12" si="0">C11</f>
        <v>267237928.62</v>
      </c>
      <c r="D12" s="19">
        <f t="shared" si="0"/>
        <v>2285308.14</v>
      </c>
      <c r="E12" s="19">
        <f t="shared" ref="E12:P12" si="1">E11</f>
        <v>8239621.0600000005</v>
      </c>
      <c r="F12" s="19">
        <f t="shared" si="1"/>
        <v>12094336.59</v>
      </c>
      <c r="G12" s="19">
        <f t="shared" si="1"/>
        <v>8991429.9299999997</v>
      </c>
      <c r="H12" s="19">
        <f t="shared" si="1"/>
        <v>14661677.799999997</v>
      </c>
      <c r="I12" s="19">
        <f t="shared" si="1"/>
        <v>5101240.5699999994</v>
      </c>
      <c r="J12" s="19">
        <f t="shared" si="1"/>
        <v>2167497.9300000006</v>
      </c>
      <c r="K12" s="19">
        <f>K11</f>
        <v>1913200.6000000003</v>
      </c>
      <c r="L12" s="19">
        <f t="shared" si="1"/>
        <v>8596153.179999996</v>
      </c>
      <c r="M12" s="19">
        <f t="shared" si="1"/>
        <v>6509407.1500000041</v>
      </c>
      <c r="N12" s="19">
        <f t="shared" si="1"/>
        <v>115421247.53</v>
      </c>
      <c r="O12" s="19">
        <f t="shared" si="1"/>
        <v>38502061.770000003</v>
      </c>
      <c r="P12" s="19">
        <f t="shared" si="1"/>
        <v>5735521.6799999988</v>
      </c>
      <c r="Q12" s="19">
        <f t="shared" si="0"/>
        <v>24041782.939999998</v>
      </c>
      <c r="R12" s="19">
        <f t="shared" si="0"/>
        <v>562572.4800000001</v>
      </c>
      <c r="S12" s="19">
        <f t="shared" si="0"/>
        <v>10299217.17</v>
      </c>
      <c r="T12" s="19">
        <f t="shared" si="0"/>
        <v>2115652.0999999996</v>
      </c>
      <c r="U12" s="49"/>
      <c r="V12" s="30"/>
      <c r="W12" s="52"/>
      <c r="X12" s="30"/>
      <c r="Y12" s="40"/>
      <c r="Z12" s="56"/>
    </row>
    <row r="13" spans="1:27" ht="21" customHeight="1" x14ac:dyDescent="0.25">
      <c r="A13" s="25">
        <v>8</v>
      </c>
      <c r="B13" s="95" t="s">
        <v>58</v>
      </c>
      <c r="C13" s="95"/>
      <c r="D13" s="95"/>
      <c r="E13" s="95"/>
      <c r="F13" s="95"/>
      <c r="G13" s="95"/>
      <c r="H13" s="95"/>
      <c r="I13" s="95"/>
      <c r="J13" s="95"/>
      <c r="K13" s="95"/>
      <c r="L13" s="64"/>
      <c r="M13" s="64"/>
      <c r="N13" s="64"/>
      <c r="O13" s="64"/>
      <c r="P13" s="64"/>
      <c r="Q13" s="64"/>
      <c r="R13" s="64"/>
      <c r="S13" s="64"/>
      <c r="T13" s="64"/>
      <c r="U13" s="49"/>
      <c r="V13" s="30"/>
      <c r="W13" s="52"/>
      <c r="X13" s="30"/>
    </row>
    <row r="14" spans="1:27" ht="15.9" customHeight="1" x14ac:dyDescent="0.25">
      <c r="A14" s="25">
        <v>9</v>
      </c>
      <c r="B14" s="89" t="s">
        <v>26</v>
      </c>
      <c r="C14" s="89"/>
      <c r="D14" s="89"/>
      <c r="E14" s="89"/>
      <c r="F14" s="89"/>
      <c r="G14" s="89"/>
      <c r="H14" s="89"/>
      <c r="I14" s="89"/>
      <c r="J14" s="89"/>
      <c r="K14" s="89"/>
      <c r="L14" s="21"/>
      <c r="M14" s="21"/>
      <c r="N14" s="21"/>
      <c r="O14" s="21"/>
      <c r="P14" s="21"/>
      <c r="Q14" s="21"/>
      <c r="R14" s="21"/>
      <c r="S14" s="21"/>
      <c r="T14" s="21"/>
      <c r="U14" s="49"/>
      <c r="V14" s="30"/>
      <c r="W14" s="52"/>
      <c r="X14" s="30"/>
    </row>
    <row r="15" spans="1:27" ht="15.9" customHeight="1" x14ac:dyDescent="0.25">
      <c r="A15" s="25">
        <v>10</v>
      </c>
      <c r="B15" s="77" t="s">
        <v>28</v>
      </c>
      <c r="C15" s="4">
        <f>SUM(D15:T15)</f>
        <v>424202.7</v>
      </c>
      <c r="D15" s="4">
        <v>9233.7699999999986</v>
      </c>
      <c r="E15" s="4">
        <v>52754.310000000012</v>
      </c>
      <c r="F15" s="4">
        <v>8218.16</v>
      </c>
      <c r="G15" s="4">
        <v>13657.09</v>
      </c>
      <c r="H15" s="4">
        <v>9393.4599999999991</v>
      </c>
      <c r="I15" s="4">
        <v>12239.51</v>
      </c>
      <c r="J15" s="4">
        <v>17528.039999999997</v>
      </c>
      <c r="K15" s="4">
        <v>6321.9500000000007</v>
      </c>
      <c r="L15" s="4">
        <v>42129.120000000003</v>
      </c>
      <c r="M15" s="4">
        <v>6989.6</v>
      </c>
      <c r="N15" s="4">
        <v>150184.42000000001</v>
      </c>
      <c r="O15" s="4">
        <v>39525.01</v>
      </c>
      <c r="P15" s="4">
        <v>12374.630000000001</v>
      </c>
      <c r="Q15" s="65">
        <v>13282.85</v>
      </c>
      <c r="R15" s="66">
        <v>5700.54</v>
      </c>
      <c r="S15" s="4">
        <v>11744.82</v>
      </c>
      <c r="T15" s="4">
        <v>12925.419999999998</v>
      </c>
      <c r="U15" s="49"/>
      <c r="V15" s="30"/>
      <c r="W15" s="52"/>
      <c r="X15" s="30"/>
      <c r="Y15" s="40"/>
      <c r="Z15" s="56"/>
    </row>
    <row r="16" spans="1:27" ht="15.9" customHeight="1" x14ac:dyDescent="0.25">
      <c r="A16" s="25">
        <v>11</v>
      </c>
      <c r="B16" s="77" t="s">
        <v>22</v>
      </c>
      <c r="C16" s="4">
        <f>SUM(D16:T16)</f>
        <v>2610378</v>
      </c>
      <c r="D16" s="4">
        <v>22525</v>
      </c>
      <c r="E16" s="4">
        <v>81078</v>
      </c>
      <c r="F16" s="4">
        <v>118545</v>
      </c>
      <c r="G16" s="4">
        <v>91419</v>
      </c>
      <c r="H16" s="4">
        <v>147624</v>
      </c>
      <c r="I16" s="4">
        <v>48250</v>
      </c>
      <c r="J16" s="4">
        <v>22514</v>
      </c>
      <c r="K16" s="4">
        <v>19754</v>
      </c>
      <c r="L16" s="4">
        <v>86362</v>
      </c>
      <c r="M16" s="4">
        <v>65223</v>
      </c>
      <c r="N16" s="4">
        <v>1100133</v>
      </c>
      <c r="O16" s="4">
        <v>375222</v>
      </c>
      <c r="P16" s="4">
        <v>58069</v>
      </c>
      <c r="Q16" s="4">
        <v>242538</v>
      </c>
      <c r="R16" s="4">
        <v>5361</v>
      </c>
      <c r="S16" s="4">
        <v>105901</v>
      </c>
      <c r="T16" s="4">
        <v>19860</v>
      </c>
      <c r="U16" s="49"/>
      <c r="V16" s="30"/>
      <c r="W16" s="52"/>
      <c r="X16" s="30"/>
      <c r="Y16" s="40"/>
      <c r="Z16" s="56"/>
    </row>
    <row r="17" spans="1:26" ht="26.25" customHeight="1" x14ac:dyDescent="0.25">
      <c r="A17" s="25">
        <v>12</v>
      </c>
      <c r="B17" s="78" t="s">
        <v>81</v>
      </c>
      <c r="C17" s="4">
        <f>SUM(D17:T17)</f>
        <v>45250.33</v>
      </c>
      <c r="D17" s="4">
        <v>0</v>
      </c>
      <c r="E17" s="4">
        <v>0</v>
      </c>
      <c r="F17" s="4">
        <v>0</v>
      </c>
      <c r="G17" s="4">
        <v>0</v>
      </c>
      <c r="H17" s="4">
        <v>0</v>
      </c>
      <c r="I17" s="4">
        <v>0</v>
      </c>
      <c r="J17" s="4">
        <v>0</v>
      </c>
      <c r="K17" s="4">
        <v>0</v>
      </c>
      <c r="L17" s="4">
        <v>0</v>
      </c>
      <c r="M17" s="4">
        <v>29946.959999999999</v>
      </c>
      <c r="N17" s="4">
        <v>0</v>
      </c>
      <c r="O17" s="4">
        <v>0</v>
      </c>
      <c r="P17" s="4">
        <v>0</v>
      </c>
      <c r="Q17" s="4">
        <v>0</v>
      </c>
      <c r="R17" s="4">
        <v>0</v>
      </c>
      <c r="S17" s="4">
        <v>0</v>
      </c>
      <c r="T17" s="4">
        <v>15303.37</v>
      </c>
      <c r="U17" s="49"/>
      <c r="V17" s="30"/>
      <c r="W17" s="52"/>
      <c r="X17" s="30"/>
      <c r="Y17" s="40"/>
      <c r="Z17" s="56"/>
    </row>
    <row r="18" spans="1:26" ht="15.9" customHeight="1" x14ac:dyDescent="0.25">
      <c r="A18" s="25">
        <v>13</v>
      </c>
      <c r="B18" s="79" t="s">
        <v>59</v>
      </c>
      <c r="C18" s="14">
        <f>SUM(D18:T18)</f>
        <v>3079831.0299999993</v>
      </c>
      <c r="D18" s="14">
        <f>SUM(D15:D17)</f>
        <v>31758.769999999997</v>
      </c>
      <c r="E18" s="14">
        <f t="shared" ref="E18:Q18" si="2">SUM(E15:E17)</f>
        <v>133832.31</v>
      </c>
      <c r="F18" s="14">
        <f t="shared" si="2"/>
        <v>126763.16</v>
      </c>
      <c r="G18" s="14">
        <f>SUM(G15:G17)</f>
        <v>105076.09</v>
      </c>
      <c r="H18" s="14">
        <f t="shared" si="2"/>
        <v>157017.46</v>
      </c>
      <c r="I18" s="14">
        <f>SUM(I15:I17)</f>
        <v>60489.51</v>
      </c>
      <c r="J18" s="14">
        <f t="shared" si="2"/>
        <v>40042.039999999994</v>
      </c>
      <c r="K18" s="14">
        <f>SUM(K15:K17)</f>
        <v>26075.95</v>
      </c>
      <c r="L18" s="14">
        <f t="shared" si="2"/>
        <v>128491.12</v>
      </c>
      <c r="M18" s="14">
        <f t="shared" si="2"/>
        <v>102159.56</v>
      </c>
      <c r="N18" s="14">
        <f t="shared" si="2"/>
        <v>1250317.42</v>
      </c>
      <c r="O18" s="14">
        <f t="shared" si="2"/>
        <v>414747.01</v>
      </c>
      <c r="P18" s="14">
        <f>SUM(P15:P17)</f>
        <v>70443.63</v>
      </c>
      <c r="Q18" s="14">
        <f t="shared" si="2"/>
        <v>255820.85</v>
      </c>
      <c r="R18" s="14">
        <f>SUM(R15:R17)</f>
        <v>11061.54</v>
      </c>
      <c r="S18" s="14">
        <f>SUM(S15:S17)</f>
        <v>117645.82</v>
      </c>
      <c r="T18" s="14">
        <f>SUM(T15:T17)</f>
        <v>48088.79</v>
      </c>
      <c r="U18" s="49"/>
      <c r="V18" s="30"/>
      <c r="W18" s="52"/>
      <c r="X18" s="30"/>
      <c r="Y18" s="40"/>
      <c r="Z18" s="56"/>
    </row>
    <row r="19" spans="1:26" ht="15.9" customHeight="1" x14ac:dyDescent="0.25">
      <c r="A19" s="25">
        <v>14</v>
      </c>
      <c r="B19" s="90" t="s">
        <v>27</v>
      </c>
      <c r="C19" s="90"/>
      <c r="D19" s="90"/>
      <c r="E19" s="90"/>
      <c r="F19" s="90"/>
      <c r="G19" s="90"/>
      <c r="H19" s="90"/>
      <c r="I19" s="90"/>
      <c r="J19" s="90"/>
      <c r="K19" s="90"/>
      <c r="L19" s="67"/>
      <c r="M19" s="67"/>
      <c r="N19" s="67"/>
      <c r="O19" s="67"/>
      <c r="P19" s="67"/>
      <c r="Q19" s="67"/>
      <c r="R19" s="67"/>
      <c r="S19" s="67"/>
      <c r="T19" s="67"/>
      <c r="U19" s="49"/>
      <c r="V19" s="30"/>
      <c r="W19" s="52"/>
    </row>
    <row r="20" spans="1:26" ht="15.9" customHeight="1" x14ac:dyDescent="0.25">
      <c r="A20" s="25">
        <v>15</v>
      </c>
      <c r="B20" s="77" t="s">
        <v>0</v>
      </c>
      <c r="C20" s="4">
        <f>SUM(D20:T20)</f>
        <v>3003768.4299999997</v>
      </c>
      <c r="D20" s="4">
        <v>0</v>
      </c>
      <c r="E20" s="4">
        <v>64108.009999999995</v>
      </c>
      <c r="F20" s="4">
        <v>0</v>
      </c>
      <c r="G20" s="4">
        <v>11084.31</v>
      </c>
      <c r="H20" s="4">
        <v>110901.47</v>
      </c>
      <c r="I20" s="4">
        <v>212607.28</v>
      </c>
      <c r="J20" s="4">
        <v>0</v>
      </c>
      <c r="K20" s="4">
        <v>0</v>
      </c>
      <c r="L20" s="4">
        <v>142202.13</v>
      </c>
      <c r="M20" s="4">
        <v>136376.01999999999</v>
      </c>
      <c r="N20" s="4">
        <v>2147510.88</v>
      </c>
      <c r="O20" s="4">
        <v>0</v>
      </c>
      <c r="P20" s="4">
        <v>159465.87</v>
      </c>
      <c r="Q20" s="4">
        <v>0</v>
      </c>
      <c r="R20" s="66">
        <v>19512.39</v>
      </c>
      <c r="S20" s="4">
        <v>7.0000000000000007E-2</v>
      </c>
      <c r="T20" s="66">
        <v>0</v>
      </c>
      <c r="U20" s="49"/>
      <c r="V20" s="30"/>
      <c r="W20" s="52"/>
    </row>
    <row r="21" spans="1:26" ht="15.9" customHeight="1" x14ac:dyDescent="0.25">
      <c r="A21" s="25">
        <v>16</v>
      </c>
      <c r="B21" s="77" t="s">
        <v>1</v>
      </c>
      <c r="C21" s="4">
        <f>SUM(D21:T21)</f>
        <v>28281058.449999999</v>
      </c>
      <c r="D21" s="4">
        <v>0</v>
      </c>
      <c r="E21" s="4">
        <v>521634.93</v>
      </c>
      <c r="F21" s="4">
        <v>0</v>
      </c>
      <c r="G21" s="4">
        <v>1001630.81</v>
      </c>
      <c r="H21" s="4">
        <v>2031554</v>
      </c>
      <c r="I21" s="4">
        <v>175155.41</v>
      </c>
      <c r="J21" s="4">
        <v>78362.59</v>
      </c>
      <c r="K21" s="4">
        <v>377299</v>
      </c>
      <c r="L21" s="4">
        <v>19853.099999999999</v>
      </c>
      <c r="M21" s="4">
        <v>107583.34</v>
      </c>
      <c r="N21" s="4">
        <v>13413309.77</v>
      </c>
      <c r="O21" s="4">
        <v>5972975.0499999998</v>
      </c>
      <c r="P21" s="4">
        <v>157995.81</v>
      </c>
      <c r="Q21" s="4">
        <v>3145391.8</v>
      </c>
      <c r="R21" s="66">
        <v>18102.84</v>
      </c>
      <c r="S21" s="66">
        <v>1260210</v>
      </c>
      <c r="T21" s="66">
        <v>0</v>
      </c>
      <c r="U21" s="49"/>
      <c r="V21" s="30"/>
      <c r="W21" s="52"/>
    </row>
    <row r="22" spans="1:26" ht="15.9" customHeight="1" x14ac:dyDescent="0.25">
      <c r="A22" s="25">
        <v>17</v>
      </c>
      <c r="B22" s="77" t="s">
        <v>2</v>
      </c>
      <c r="C22" s="4">
        <f t="shared" ref="C22:C35" si="3">SUM(D22:T22)</f>
        <v>2057192.02</v>
      </c>
      <c r="D22" s="4">
        <v>0</v>
      </c>
      <c r="E22" s="4">
        <v>5632.29</v>
      </c>
      <c r="F22" s="4">
        <v>0</v>
      </c>
      <c r="G22" s="4">
        <v>3242.78</v>
      </c>
      <c r="H22" s="4">
        <v>179842.33</v>
      </c>
      <c r="I22" s="4">
        <v>27.09</v>
      </c>
      <c r="J22" s="4">
        <v>0</v>
      </c>
      <c r="K22" s="4">
        <v>1816.36</v>
      </c>
      <c r="L22" s="4">
        <v>3441.9600000000005</v>
      </c>
      <c r="M22" s="4">
        <v>15824.56</v>
      </c>
      <c r="N22" s="4">
        <v>23481.35</v>
      </c>
      <c r="O22" s="4">
        <v>1735664.3800000001</v>
      </c>
      <c r="P22" s="4">
        <v>26856.050000000003</v>
      </c>
      <c r="Q22" s="4">
        <v>51825.54</v>
      </c>
      <c r="R22" s="66">
        <v>3080.27</v>
      </c>
      <c r="S22" s="66">
        <v>4968.3899999999994</v>
      </c>
      <c r="T22" s="66">
        <v>1488.6700000000003</v>
      </c>
      <c r="U22" s="49"/>
      <c r="V22" s="30"/>
      <c r="W22" s="52"/>
    </row>
    <row r="23" spans="1:26" ht="15.9" customHeight="1" x14ac:dyDescent="0.25">
      <c r="A23" s="91">
        <v>18</v>
      </c>
      <c r="B23" s="92" t="s">
        <v>3</v>
      </c>
      <c r="C23" s="93">
        <f t="shared" si="3"/>
        <v>1693603.04</v>
      </c>
      <c r="D23" s="93">
        <v>0</v>
      </c>
      <c r="E23" s="93">
        <v>123292.78</v>
      </c>
      <c r="F23" s="93">
        <v>0</v>
      </c>
      <c r="G23" s="93">
        <v>4870.0300000000007</v>
      </c>
      <c r="H23" s="93">
        <v>0</v>
      </c>
      <c r="I23" s="93">
        <v>228288.69</v>
      </c>
      <c r="J23" s="93">
        <v>0</v>
      </c>
      <c r="K23" s="93">
        <v>10001.219999999999</v>
      </c>
      <c r="L23" s="93">
        <v>26774.3</v>
      </c>
      <c r="M23" s="93">
        <v>128820.02</v>
      </c>
      <c r="N23" s="93">
        <v>920793.79999999993</v>
      </c>
      <c r="O23" s="93">
        <v>1776.55</v>
      </c>
      <c r="P23" s="93">
        <v>155508.47999999998</v>
      </c>
      <c r="Q23" s="93">
        <v>0</v>
      </c>
      <c r="R23" s="94">
        <v>77917.56</v>
      </c>
      <c r="S23" s="94">
        <v>15559.61</v>
      </c>
      <c r="T23" s="94">
        <v>0</v>
      </c>
      <c r="U23" s="49"/>
      <c r="V23" s="30"/>
      <c r="W23" s="52"/>
    </row>
    <row r="24" spans="1:26" ht="15.9" customHeight="1" x14ac:dyDescent="0.25">
      <c r="A24" s="25">
        <v>19</v>
      </c>
      <c r="B24" s="77" t="s">
        <v>4</v>
      </c>
      <c r="C24" s="4">
        <f t="shared" si="3"/>
        <v>2140215.4600000009</v>
      </c>
      <c r="D24" s="4">
        <v>0</v>
      </c>
      <c r="E24" s="4">
        <v>161448.05000000002</v>
      </c>
      <c r="F24" s="4">
        <v>0</v>
      </c>
      <c r="G24" s="4">
        <v>6377.1500000000242</v>
      </c>
      <c r="H24" s="4">
        <v>0</v>
      </c>
      <c r="I24" s="4">
        <v>298936.93</v>
      </c>
      <c r="J24" s="4">
        <v>0</v>
      </c>
      <c r="K24" s="4">
        <v>13096.28</v>
      </c>
      <c r="L24" s="4">
        <v>35060.1</v>
      </c>
      <c r="M24" s="4">
        <v>168685.79000000004</v>
      </c>
      <c r="N24" s="4">
        <v>1205750.7700000009</v>
      </c>
      <c r="O24" s="4">
        <v>2326.33</v>
      </c>
      <c r="P24" s="4">
        <v>203633.51</v>
      </c>
      <c r="Q24" s="4">
        <v>0</v>
      </c>
      <c r="R24" s="66">
        <v>24525.730000000003</v>
      </c>
      <c r="S24" s="66">
        <v>20374.82</v>
      </c>
      <c r="T24" s="66">
        <v>0</v>
      </c>
      <c r="U24" s="49"/>
      <c r="V24" s="30"/>
      <c r="W24" s="52"/>
    </row>
    <row r="25" spans="1:26" ht="15.9" customHeight="1" x14ac:dyDescent="0.25">
      <c r="A25" s="25">
        <v>20</v>
      </c>
      <c r="B25" s="77" t="s">
        <v>46</v>
      </c>
      <c r="C25" s="4">
        <f>SUM(D25:T25)</f>
        <v>23103287.509999998</v>
      </c>
      <c r="D25" s="4">
        <v>0</v>
      </c>
      <c r="E25" s="4">
        <v>343543</v>
      </c>
      <c r="F25" s="4">
        <v>1004866.77</v>
      </c>
      <c r="G25" s="4">
        <v>609910.35</v>
      </c>
      <c r="H25" s="4">
        <v>3685798</v>
      </c>
      <c r="I25" s="4">
        <v>0</v>
      </c>
      <c r="J25" s="4">
        <v>0</v>
      </c>
      <c r="K25" s="4">
        <v>0</v>
      </c>
      <c r="L25" s="4">
        <v>0</v>
      </c>
      <c r="M25" s="4">
        <v>0</v>
      </c>
      <c r="N25" s="4">
        <v>11679952.77</v>
      </c>
      <c r="O25" s="4">
        <v>4659196.6199999992</v>
      </c>
      <c r="P25" s="4">
        <v>0</v>
      </c>
      <c r="Q25" s="4">
        <v>0</v>
      </c>
      <c r="R25" s="66">
        <v>0</v>
      </c>
      <c r="S25" s="66">
        <v>926805</v>
      </c>
      <c r="T25" s="66">
        <v>193215</v>
      </c>
      <c r="U25" s="49"/>
      <c r="V25" s="30"/>
      <c r="W25" s="52"/>
    </row>
    <row r="26" spans="1:26" ht="15.9" customHeight="1" x14ac:dyDescent="0.25">
      <c r="A26" s="25">
        <v>21</v>
      </c>
      <c r="B26" s="77" t="s">
        <v>49</v>
      </c>
      <c r="C26" s="4">
        <f t="shared" si="3"/>
        <v>661631.74000000011</v>
      </c>
      <c r="D26" s="4">
        <v>0</v>
      </c>
      <c r="E26" s="4">
        <v>11895.9</v>
      </c>
      <c r="F26" s="4">
        <v>0</v>
      </c>
      <c r="G26" s="4">
        <v>418370.59</v>
      </c>
      <c r="H26" s="4">
        <v>0</v>
      </c>
      <c r="I26" s="4">
        <v>0</v>
      </c>
      <c r="J26" s="4">
        <v>37576.740000000005</v>
      </c>
      <c r="K26" s="4">
        <v>70337.360000000015</v>
      </c>
      <c r="L26" s="4">
        <v>0</v>
      </c>
      <c r="M26" s="4">
        <v>0</v>
      </c>
      <c r="N26" s="4">
        <v>90872.75</v>
      </c>
      <c r="O26" s="4">
        <v>1441.22</v>
      </c>
      <c r="P26" s="4">
        <v>0</v>
      </c>
      <c r="Q26" s="4">
        <v>0</v>
      </c>
      <c r="R26" s="66">
        <v>0</v>
      </c>
      <c r="S26" s="66">
        <v>31137.180000000004</v>
      </c>
      <c r="T26" s="66">
        <v>0</v>
      </c>
      <c r="U26" s="49"/>
      <c r="V26" s="30"/>
      <c r="W26" s="52"/>
    </row>
    <row r="27" spans="1:26" ht="15.9" customHeight="1" x14ac:dyDescent="0.25">
      <c r="A27" s="91">
        <v>22</v>
      </c>
      <c r="B27" s="92" t="s">
        <v>5</v>
      </c>
      <c r="C27" s="93">
        <f t="shared" si="3"/>
        <v>251040.18000000002</v>
      </c>
      <c r="D27" s="93">
        <v>0</v>
      </c>
      <c r="E27" s="93">
        <v>14264.71</v>
      </c>
      <c r="F27" s="93">
        <v>0</v>
      </c>
      <c r="G27" s="93">
        <v>4867.1400000000003</v>
      </c>
      <c r="H27" s="93">
        <v>0</v>
      </c>
      <c r="I27" s="93">
        <v>24358.01</v>
      </c>
      <c r="J27" s="93">
        <v>0</v>
      </c>
      <c r="K27" s="93">
        <v>4157.33</v>
      </c>
      <c r="L27" s="93">
        <v>3004.46</v>
      </c>
      <c r="M27" s="93">
        <v>30326.01</v>
      </c>
      <c r="N27" s="93">
        <v>137067.30000000002</v>
      </c>
      <c r="O27" s="93">
        <v>0</v>
      </c>
      <c r="P27" s="93">
        <v>27448.82</v>
      </c>
      <c r="Q27" s="93">
        <v>0</v>
      </c>
      <c r="R27" s="94">
        <v>5297.69</v>
      </c>
      <c r="S27" s="94">
        <v>0</v>
      </c>
      <c r="T27" s="94">
        <v>248.71</v>
      </c>
      <c r="U27" s="49"/>
      <c r="V27" s="30"/>
      <c r="W27" s="52"/>
    </row>
    <row r="28" spans="1:26" ht="15.9" customHeight="1" x14ac:dyDescent="0.25">
      <c r="A28" s="25">
        <v>23</v>
      </c>
      <c r="B28" s="77" t="s">
        <v>6</v>
      </c>
      <c r="C28" s="4">
        <f t="shared" si="3"/>
        <v>277465.46000000008</v>
      </c>
      <c r="D28" s="4">
        <v>0</v>
      </c>
      <c r="E28" s="4">
        <v>15766.25</v>
      </c>
      <c r="F28" s="4">
        <v>0</v>
      </c>
      <c r="G28" s="4">
        <v>5379.4800000000005</v>
      </c>
      <c r="H28" s="4">
        <v>0</v>
      </c>
      <c r="I28" s="4">
        <v>26922.02</v>
      </c>
      <c r="J28" s="4">
        <v>0</v>
      </c>
      <c r="K28" s="4">
        <v>4594.9400000000005</v>
      </c>
      <c r="L28" s="4">
        <v>3320.71</v>
      </c>
      <c r="M28" s="4">
        <v>33518.22</v>
      </c>
      <c r="N28" s="4">
        <v>151495.43000000011</v>
      </c>
      <c r="O28" s="4">
        <v>0</v>
      </c>
      <c r="P28" s="4">
        <v>30338.159999999996</v>
      </c>
      <c r="Q28" s="4">
        <v>0</v>
      </c>
      <c r="R28" s="66">
        <v>5855.3500000000013</v>
      </c>
      <c r="S28" s="66">
        <v>0</v>
      </c>
      <c r="T28" s="66">
        <v>274.89999999999998</v>
      </c>
      <c r="U28" s="49"/>
      <c r="V28" s="30"/>
      <c r="W28" s="52"/>
    </row>
    <row r="29" spans="1:26" ht="15.9" customHeight="1" x14ac:dyDescent="0.25">
      <c r="A29" s="25">
        <v>24</v>
      </c>
      <c r="B29" s="77" t="s">
        <v>47</v>
      </c>
      <c r="C29" s="4">
        <f t="shared" si="3"/>
        <v>3507257.8</v>
      </c>
      <c r="D29" s="4">
        <v>0</v>
      </c>
      <c r="E29" s="4">
        <v>36548</v>
      </c>
      <c r="F29" s="4">
        <v>0</v>
      </c>
      <c r="G29" s="4">
        <v>0</v>
      </c>
      <c r="H29" s="4">
        <v>392790</v>
      </c>
      <c r="I29" s="4">
        <v>0</v>
      </c>
      <c r="J29" s="4">
        <v>0</v>
      </c>
      <c r="K29" s="4">
        <v>0</v>
      </c>
      <c r="L29" s="4">
        <v>159616</v>
      </c>
      <c r="M29" s="4">
        <v>0</v>
      </c>
      <c r="N29" s="4">
        <v>1582365.17</v>
      </c>
      <c r="O29" s="4">
        <v>654755.63</v>
      </c>
      <c r="P29" s="4">
        <v>0</v>
      </c>
      <c r="Q29" s="4">
        <v>647937</v>
      </c>
      <c r="R29" s="66">
        <v>0</v>
      </c>
      <c r="S29" s="66">
        <v>33246</v>
      </c>
      <c r="T29" s="66">
        <v>0</v>
      </c>
      <c r="U29" s="49"/>
      <c r="V29" s="30"/>
      <c r="W29" s="52"/>
    </row>
    <row r="30" spans="1:26" ht="15.9" customHeight="1" x14ac:dyDescent="0.25">
      <c r="A30" s="25">
        <v>25</v>
      </c>
      <c r="B30" s="77" t="s">
        <v>50</v>
      </c>
      <c r="C30" s="4">
        <f t="shared" si="3"/>
        <v>213310.84</v>
      </c>
      <c r="D30" s="4">
        <v>0</v>
      </c>
      <c r="E30" s="4">
        <v>1254.03</v>
      </c>
      <c r="F30" s="4">
        <v>0</v>
      </c>
      <c r="G30" s="4">
        <v>150901.99</v>
      </c>
      <c r="H30" s="4">
        <v>0</v>
      </c>
      <c r="I30" s="4">
        <v>0</v>
      </c>
      <c r="J30" s="4">
        <v>7231.96</v>
      </c>
      <c r="K30" s="4">
        <v>26652.629999999997</v>
      </c>
      <c r="L30" s="4">
        <v>0</v>
      </c>
      <c r="M30" s="4">
        <v>0</v>
      </c>
      <c r="N30" s="4">
        <v>14322.32</v>
      </c>
      <c r="O30" s="4">
        <v>0</v>
      </c>
      <c r="P30" s="4">
        <v>0</v>
      </c>
      <c r="Q30" s="4">
        <v>0</v>
      </c>
      <c r="R30" s="66">
        <v>0</v>
      </c>
      <c r="S30" s="66">
        <v>0</v>
      </c>
      <c r="T30" s="66">
        <v>12947.91</v>
      </c>
      <c r="U30" s="49"/>
      <c r="V30" s="30"/>
      <c r="W30" s="52"/>
    </row>
    <row r="31" spans="1:26" ht="15.9" customHeight="1" x14ac:dyDescent="0.25">
      <c r="A31" s="91">
        <v>26</v>
      </c>
      <c r="B31" s="92" t="s">
        <v>7</v>
      </c>
      <c r="C31" s="93">
        <f t="shared" si="3"/>
        <v>29594.890000000003</v>
      </c>
      <c r="D31" s="93">
        <v>0</v>
      </c>
      <c r="E31" s="93">
        <v>1861.79</v>
      </c>
      <c r="F31" s="93">
        <v>0</v>
      </c>
      <c r="G31" s="93">
        <v>304.75</v>
      </c>
      <c r="H31" s="93">
        <v>0</v>
      </c>
      <c r="I31" s="93">
        <v>4343.8</v>
      </c>
      <c r="J31" s="93">
        <v>0</v>
      </c>
      <c r="K31" s="93">
        <v>359.22</v>
      </c>
      <c r="L31" s="93">
        <v>535.86</v>
      </c>
      <c r="M31" s="93">
        <v>3656.1</v>
      </c>
      <c r="N31" s="93">
        <v>14640.87</v>
      </c>
      <c r="O31" s="93">
        <v>0</v>
      </c>
      <c r="P31" s="93">
        <v>2308.88</v>
      </c>
      <c r="Q31" s="93">
        <v>0</v>
      </c>
      <c r="R31" s="94">
        <v>619.05999999999995</v>
      </c>
      <c r="S31" s="94">
        <v>964.56</v>
      </c>
      <c r="T31" s="94">
        <v>0</v>
      </c>
      <c r="U31" s="49"/>
      <c r="V31" s="30"/>
      <c r="W31" s="52"/>
    </row>
    <row r="32" spans="1:26" ht="15.9" customHeight="1" x14ac:dyDescent="0.25">
      <c r="A32" s="25">
        <v>27</v>
      </c>
      <c r="B32" s="77" t="s">
        <v>8</v>
      </c>
      <c r="C32" s="4">
        <f t="shared" si="3"/>
        <v>126167.74</v>
      </c>
      <c r="D32" s="4">
        <v>0</v>
      </c>
      <c r="E32" s="4">
        <v>7937.1200000000017</v>
      </c>
      <c r="F32" s="4">
        <v>0</v>
      </c>
      <c r="G32" s="4">
        <v>1299.2199999999998</v>
      </c>
      <c r="H32" s="4">
        <v>0</v>
      </c>
      <c r="I32" s="4">
        <v>18518.309999999998</v>
      </c>
      <c r="J32" s="4">
        <v>0</v>
      </c>
      <c r="K32" s="4">
        <v>1531.43</v>
      </c>
      <c r="L32" s="4">
        <v>2284.46</v>
      </c>
      <c r="M32" s="4">
        <v>15586.51</v>
      </c>
      <c r="N32" s="4">
        <v>62416.35</v>
      </c>
      <c r="O32" s="4">
        <v>0</v>
      </c>
      <c r="P32" s="4">
        <v>9843.0999999999985</v>
      </c>
      <c r="Q32" s="4">
        <v>0</v>
      </c>
      <c r="R32" s="66">
        <v>2639.17</v>
      </c>
      <c r="S32" s="66">
        <v>4112.0700000000015</v>
      </c>
      <c r="T32" s="66">
        <v>0</v>
      </c>
      <c r="U32" s="49"/>
      <c r="V32" s="30"/>
      <c r="W32" s="52"/>
    </row>
    <row r="33" spans="1:26" ht="15.9" customHeight="1" x14ac:dyDescent="0.25">
      <c r="A33" s="25">
        <v>28</v>
      </c>
      <c r="B33" s="77" t="s">
        <v>48</v>
      </c>
      <c r="C33" s="4">
        <f t="shared" si="3"/>
        <v>1437102.5899999999</v>
      </c>
      <c r="D33" s="4">
        <v>0</v>
      </c>
      <c r="E33" s="4">
        <v>19154</v>
      </c>
      <c r="F33" s="4">
        <v>0</v>
      </c>
      <c r="G33" s="4">
        <v>0</v>
      </c>
      <c r="H33" s="4">
        <v>168473</v>
      </c>
      <c r="I33" s="4">
        <v>0</v>
      </c>
      <c r="J33" s="4">
        <v>0</v>
      </c>
      <c r="K33" s="4">
        <v>0</v>
      </c>
      <c r="L33" s="4">
        <v>169203</v>
      </c>
      <c r="M33" s="4">
        <v>0</v>
      </c>
      <c r="N33" s="4">
        <v>439007</v>
      </c>
      <c r="O33" s="4">
        <v>470130.58999999997</v>
      </c>
      <c r="P33" s="4">
        <v>0</v>
      </c>
      <c r="Q33" s="4">
        <v>162710</v>
      </c>
      <c r="R33" s="66">
        <v>0</v>
      </c>
      <c r="S33" s="66">
        <v>0</v>
      </c>
      <c r="T33" s="66">
        <v>8425</v>
      </c>
      <c r="U33" s="49"/>
      <c r="V33" s="30"/>
      <c r="W33" s="52"/>
    </row>
    <row r="34" spans="1:26" ht="15.9" customHeight="1" x14ac:dyDescent="0.25">
      <c r="A34" s="25">
        <v>29</v>
      </c>
      <c r="B34" s="77" t="s">
        <v>51</v>
      </c>
      <c r="C34" s="4">
        <f>SUM(D34:T34)</f>
        <v>50405.759999999995</v>
      </c>
      <c r="D34" s="4">
        <v>0</v>
      </c>
      <c r="E34" s="4">
        <v>564.88</v>
      </c>
      <c r="F34" s="4">
        <v>0</v>
      </c>
      <c r="G34" s="4">
        <v>23712.07</v>
      </c>
      <c r="H34" s="4">
        <v>0</v>
      </c>
      <c r="I34" s="4">
        <v>0</v>
      </c>
      <c r="J34" s="4">
        <v>1109.6999999999998</v>
      </c>
      <c r="K34" s="4">
        <v>5650.4800000000005</v>
      </c>
      <c r="L34" s="4">
        <v>0</v>
      </c>
      <c r="M34" s="4">
        <v>0</v>
      </c>
      <c r="N34" s="4">
        <v>4666.79</v>
      </c>
      <c r="O34" s="4">
        <v>0</v>
      </c>
      <c r="P34" s="4">
        <v>0</v>
      </c>
      <c r="Q34" s="4">
        <v>0</v>
      </c>
      <c r="R34" s="66">
        <v>0</v>
      </c>
      <c r="S34" s="66">
        <v>14701.839999999998</v>
      </c>
      <c r="T34" s="66">
        <v>0</v>
      </c>
      <c r="U34" s="49"/>
      <c r="V34" s="30"/>
      <c r="W34" s="52"/>
    </row>
    <row r="35" spans="1:26" ht="15.9" customHeight="1" x14ac:dyDescent="0.25">
      <c r="A35" s="91">
        <v>30</v>
      </c>
      <c r="B35" s="92" t="s">
        <v>24</v>
      </c>
      <c r="C35" s="93">
        <f t="shared" si="3"/>
        <v>1192387.8800000001</v>
      </c>
      <c r="D35" s="93">
        <v>0</v>
      </c>
      <c r="E35" s="93">
        <v>86836.579999999987</v>
      </c>
      <c r="F35" s="93">
        <v>0</v>
      </c>
      <c r="G35" s="93">
        <v>5076.08</v>
      </c>
      <c r="H35" s="93">
        <v>0</v>
      </c>
      <c r="I35" s="93">
        <v>182257.46000000002</v>
      </c>
      <c r="J35" s="93">
        <v>0</v>
      </c>
      <c r="K35" s="93">
        <v>5895.9100000000008</v>
      </c>
      <c r="L35" s="93">
        <v>18009.910000000003</v>
      </c>
      <c r="M35" s="93">
        <v>118157.43000000001</v>
      </c>
      <c r="N35" s="93">
        <v>657666.34</v>
      </c>
      <c r="O35" s="93">
        <v>1209.25</v>
      </c>
      <c r="P35" s="93">
        <v>91264.320000000007</v>
      </c>
      <c r="Q35" s="93">
        <v>0</v>
      </c>
      <c r="R35" s="94">
        <v>14123.960000000001</v>
      </c>
      <c r="S35" s="93">
        <v>11760.6</v>
      </c>
      <c r="T35" s="93">
        <v>130.04</v>
      </c>
      <c r="U35" s="49"/>
      <c r="V35" s="30"/>
      <c r="W35" s="52"/>
    </row>
    <row r="36" spans="1:26" ht="15.9" customHeight="1" x14ac:dyDescent="0.25">
      <c r="A36" s="25">
        <v>31</v>
      </c>
      <c r="B36" s="79" t="s">
        <v>71</v>
      </c>
      <c r="C36" s="14">
        <f>SUM(D36:T36)</f>
        <v>68025489.790000007</v>
      </c>
      <c r="D36" s="14">
        <f>SUM(D20:D35)</f>
        <v>0</v>
      </c>
      <c r="E36" s="14">
        <f>SUM(E20:E35)</f>
        <v>1415742.32</v>
      </c>
      <c r="F36" s="14">
        <f t="shared" ref="F36:P36" si="4">SUM(F20:F35)</f>
        <v>1004866.77</v>
      </c>
      <c r="G36" s="14">
        <f t="shared" si="4"/>
        <v>2247026.75</v>
      </c>
      <c r="H36" s="14">
        <f t="shared" si="4"/>
        <v>6569358.8000000007</v>
      </c>
      <c r="I36" s="14">
        <f t="shared" si="4"/>
        <v>1171415</v>
      </c>
      <c r="J36" s="14">
        <f t="shared" si="4"/>
        <v>124280.99</v>
      </c>
      <c r="K36" s="14">
        <f>SUM(K20:K35)</f>
        <v>521392.15999999992</v>
      </c>
      <c r="L36" s="14">
        <f t="shared" si="4"/>
        <v>583305.99000000011</v>
      </c>
      <c r="M36" s="14">
        <f t="shared" si="4"/>
        <v>758534</v>
      </c>
      <c r="N36" s="14">
        <f t="shared" si="4"/>
        <v>32545319.660000004</v>
      </c>
      <c r="O36" s="14">
        <f t="shared" si="4"/>
        <v>13499475.620000001</v>
      </c>
      <c r="P36" s="14">
        <f t="shared" si="4"/>
        <v>864663</v>
      </c>
      <c r="Q36" s="14">
        <f>SUM(Q20:Q35)</f>
        <v>4007864.34</v>
      </c>
      <c r="R36" s="14">
        <f>SUM(R20:R35)</f>
        <v>171674.02000000002</v>
      </c>
      <c r="S36" s="14">
        <f>SUM(S20:S35)</f>
        <v>2323840.14</v>
      </c>
      <c r="T36" s="14">
        <f>SUM(T20:T35)</f>
        <v>216730.23</v>
      </c>
      <c r="U36" s="49"/>
      <c r="V36" s="30"/>
      <c r="W36" s="52"/>
      <c r="X36" s="30"/>
      <c r="Y36" s="40"/>
      <c r="Z36" s="56"/>
    </row>
    <row r="37" spans="1:26" ht="15.9" customHeight="1" thickBot="1" x14ac:dyDescent="0.3">
      <c r="A37" s="25">
        <v>32</v>
      </c>
      <c r="B37" s="80" t="s">
        <v>70</v>
      </c>
      <c r="C37" s="15">
        <f>SUM(D37:T37)</f>
        <v>71105320.820000008</v>
      </c>
      <c r="D37" s="15">
        <f>D18+D36</f>
        <v>31758.769999999997</v>
      </c>
      <c r="E37" s="15">
        <f>E18+E36</f>
        <v>1549574.6300000001</v>
      </c>
      <c r="F37" s="15">
        <f t="shared" ref="F37:P37" si="5">F18+F36</f>
        <v>1131629.93</v>
      </c>
      <c r="G37" s="15">
        <f t="shared" si="5"/>
        <v>2352102.84</v>
      </c>
      <c r="H37" s="15">
        <f t="shared" si="5"/>
        <v>6726376.2600000007</v>
      </c>
      <c r="I37" s="15">
        <f t="shared" si="5"/>
        <v>1231904.51</v>
      </c>
      <c r="J37" s="15">
        <f t="shared" si="5"/>
        <v>164323.03</v>
      </c>
      <c r="K37" s="15">
        <f>K18+K36</f>
        <v>547468.10999999987</v>
      </c>
      <c r="L37" s="15">
        <f t="shared" si="5"/>
        <v>711797.1100000001</v>
      </c>
      <c r="M37" s="15">
        <f t="shared" si="5"/>
        <v>860693.56</v>
      </c>
      <c r="N37" s="15">
        <f t="shared" si="5"/>
        <v>33795637.080000006</v>
      </c>
      <c r="O37" s="15">
        <f t="shared" si="5"/>
        <v>13914222.630000001</v>
      </c>
      <c r="P37" s="15">
        <f t="shared" si="5"/>
        <v>935106.63</v>
      </c>
      <c r="Q37" s="15">
        <f>Q18+Q36</f>
        <v>4263685.1899999995</v>
      </c>
      <c r="R37" s="15">
        <f>R18+R36</f>
        <v>182735.56000000003</v>
      </c>
      <c r="S37" s="15">
        <f>S18+S36</f>
        <v>2441485.96</v>
      </c>
      <c r="T37" s="15">
        <f>T18+T36</f>
        <v>264819.02</v>
      </c>
      <c r="U37" s="49"/>
      <c r="V37" s="30"/>
      <c r="W37" s="52"/>
      <c r="X37" s="30"/>
      <c r="Y37" s="40"/>
      <c r="Z37" s="56"/>
    </row>
    <row r="38" spans="1:26" ht="27.6" customHeight="1" thickTop="1" x14ac:dyDescent="0.25">
      <c r="A38" s="25">
        <v>33</v>
      </c>
      <c r="B38" s="74" t="s">
        <v>72</v>
      </c>
      <c r="C38" s="18">
        <f>SUM(D38:T38)</f>
        <v>196132607.79999998</v>
      </c>
      <c r="D38" s="18">
        <f>D12-D37</f>
        <v>2253549.37</v>
      </c>
      <c r="E38" s="18">
        <f>E12-E37</f>
        <v>6690046.4300000006</v>
      </c>
      <c r="F38" s="18">
        <f>F12-F37</f>
        <v>10962706.66</v>
      </c>
      <c r="G38" s="18">
        <f t="shared" ref="G38:P38" si="6">G12-G37</f>
        <v>6639327.0899999999</v>
      </c>
      <c r="H38" s="18">
        <f t="shared" si="6"/>
        <v>7935301.5399999963</v>
      </c>
      <c r="I38" s="18">
        <f t="shared" si="6"/>
        <v>3869336.0599999996</v>
      </c>
      <c r="J38" s="18">
        <f t="shared" si="6"/>
        <v>2003174.9000000006</v>
      </c>
      <c r="K38" s="18">
        <f>K12-K37</f>
        <v>1365732.4900000005</v>
      </c>
      <c r="L38" s="18">
        <f t="shared" si="6"/>
        <v>7884356.0699999956</v>
      </c>
      <c r="M38" s="18">
        <f t="shared" si="6"/>
        <v>5648713.5900000036</v>
      </c>
      <c r="N38" s="18">
        <f t="shared" si="6"/>
        <v>81625610.449999988</v>
      </c>
      <c r="O38" s="18">
        <f t="shared" si="6"/>
        <v>24587839.140000001</v>
      </c>
      <c r="P38" s="18">
        <f t="shared" si="6"/>
        <v>4800415.0499999989</v>
      </c>
      <c r="Q38" s="18">
        <f>Q12-Q37</f>
        <v>19778097.75</v>
      </c>
      <c r="R38" s="18">
        <f>R12-R37</f>
        <v>379836.92000000004</v>
      </c>
      <c r="S38" s="18">
        <f>S12-S37</f>
        <v>7857731.21</v>
      </c>
      <c r="T38" s="18">
        <f>T12-T37</f>
        <v>1850833.0799999996</v>
      </c>
      <c r="U38" s="49"/>
      <c r="V38" s="30"/>
      <c r="W38" s="52"/>
      <c r="X38" s="30"/>
      <c r="Y38" s="40"/>
      <c r="Z38" s="56"/>
    </row>
    <row r="39" spans="1:26" ht="42.6" customHeight="1" x14ac:dyDescent="0.25">
      <c r="A39" s="25">
        <v>34</v>
      </c>
      <c r="B39" s="100" t="s">
        <v>88</v>
      </c>
      <c r="C39" s="100"/>
      <c r="D39" s="100"/>
      <c r="E39" s="100"/>
      <c r="F39" s="100"/>
      <c r="G39" s="100"/>
      <c r="H39" s="100"/>
      <c r="I39" s="100"/>
      <c r="J39" s="100"/>
      <c r="K39" s="100"/>
      <c r="L39" s="64"/>
      <c r="M39" s="64"/>
      <c r="N39" s="64"/>
      <c r="O39" s="64"/>
      <c r="P39" s="64"/>
      <c r="Q39" s="64"/>
      <c r="R39" s="64"/>
      <c r="S39" s="64"/>
      <c r="T39" s="64"/>
      <c r="U39" s="49"/>
      <c r="V39" s="30"/>
      <c r="W39" s="52"/>
    </row>
    <row r="40" spans="1:26" ht="18" customHeight="1" x14ac:dyDescent="0.25">
      <c r="A40" s="25">
        <v>35</v>
      </c>
      <c r="B40" s="78" t="s">
        <v>60</v>
      </c>
      <c r="C40" s="23">
        <f>SUM(D40:T40)</f>
        <v>178490122</v>
      </c>
      <c r="D40" s="23">
        <v>1116697</v>
      </c>
      <c r="E40" s="23">
        <v>4563108</v>
      </c>
      <c r="F40" s="23">
        <v>47853365</v>
      </c>
      <c r="G40" s="23">
        <v>3895420</v>
      </c>
      <c r="H40" s="23">
        <v>6771792</v>
      </c>
      <c r="I40" s="23">
        <v>1363556</v>
      </c>
      <c r="J40" s="23">
        <v>996281</v>
      </c>
      <c r="K40" s="23">
        <v>2335635</v>
      </c>
      <c r="L40" s="23">
        <v>11074033</v>
      </c>
      <c r="M40" s="23">
        <v>3908304</v>
      </c>
      <c r="N40" s="23">
        <v>62963446</v>
      </c>
      <c r="O40" s="23">
        <v>13646209</v>
      </c>
      <c r="P40" s="23">
        <v>2792862</v>
      </c>
      <c r="Q40" s="23">
        <v>6675591</v>
      </c>
      <c r="R40" s="23">
        <v>312633</v>
      </c>
      <c r="S40" s="23">
        <v>6528662</v>
      </c>
      <c r="T40" s="23">
        <v>1692528</v>
      </c>
      <c r="U40" s="49"/>
      <c r="V40" s="30"/>
      <c r="W40" s="52"/>
    </row>
    <row r="41" spans="1:26" ht="15.9" customHeight="1" x14ac:dyDescent="0.25">
      <c r="A41" s="25">
        <v>36</v>
      </c>
      <c r="B41" s="78" t="s">
        <v>61</v>
      </c>
      <c r="C41" s="23">
        <f>SUM(D41:T41)</f>
        <v>4444326</v>
      </c>
      <c r="D41" s="23">
        <v>125000</v>
      </c>
      <c r="E41" s="23">
        <v>125000</v>
      </c>
      <c r="F41" s="23">
        <v>312000</v>
      </c>
      <c r="G41" s="23">
        <v>125000</v>
      </c>
      <c r="H41" s="23">
        <v>131000</v>
      </c>
      <c r="I41" s="23">
        <v>125000</v>
      </c>
      <c r="J41" s="23">
        <v>125000</v>
      </c>
      <c r="K41" s="23">
        <v>125000</v>
      </c>
      <c r="L41" s="23">
        <v>300000</v>
      </c>
      <c r="M41" s="23">
        <v>0</v>
      </c>
      <c r="N41" s="23">
        <v>1888903</v>
      </c>
      <c r="O41" s="23">
        <v>394585</v>
      </c>
      <c r="P41" s="23">
        <v>90570</v>
      </c>
      <c r="Q41" s="23">
        <v>200268</v>
      </c>
      <c r="R41" s="23">
        <v>125000</v>
      </c>
      <c r="S41" s="23">
        <v>202000</v>
      </c>
      <c r="T41" s="23">
        <v>50000</v>
      </c>
      <c r="U41" s="49"/>
      <c r="V41" s="30"/>
      <c r="W41" s="52"/>
    </row>
    <row r="42" spans="1:26" ht="15.9" customHeight="1" x14ac:dyDescent="0.25">
      <c r="A42" s="25">
        <v>37</v>
      </c>
      <c r="B42" s="78" t="s">
        <v>62</v>
      </c>
      <c r="C42" s="23">
        <f>SUM(D42:T42)</f>
        <v>-10192394</v>
      </c>
      <c r="D42" s="23">
        <v>-54893</v>
      </c>
      <c r="E42" s="23">
        <v>-196918</v>
      </c>
      <c r="F42" s="23">
        <v>0</v>
      </c>
      <c r="G42" s="23">
        <v>-142260</v>
      </c>
      <c r="H42" s="23">
        <v>-96125</v>
      </c>
      <c r="I42" s="23">
        <v>-71664</v>
      </c>
      <c r="J42" s="23">
        <v>-106919</v>
      </c>
      <c r="K42" s="23">
        <v>-14010</v>
      </c>
      <c r="L42" s="23">
        <v>-2303473</v>
      </c>
      <c r="M42" s="23">
        <v>-197160</v>
      </c>
      <c r="N42" s="23">
        <v>-6453987</v>
      </c>
      <c r="O42" s="23">
        <v>-14717</v>
      </c>
      <c r="P42" s="23">
        <v>-514</v>
      </c>
      <c r="Q42" s="23">
        <v>-83893</v>
      </c>
      <c r="R42" s="23">
        <v>0</v>
      </c>
      <c r="S42" s="23">
        <v>-396952</v>
      </c>
      <c r="T42" s="23">
        <v>-58909</v>
      </c>
      <c r="U42" s="49"/>
      <c r="V42" s="30"/>
      <c r="W42" s="52"/>
    </row>
    <row r="43" spans="1:26" ht="17.25" customHeight="1" x14ac:dyDescent="0.25">
      <c r="A43" s="25">
        <v>38</v>
      </c>
      <c r="B43" s="78" t="s">
        <v>63</v>
      </c>
      <c r="C43" s="23"/>
      <c r="D43" s="23"/>
      <c r="E43" s="23"/>
      <c r="F43" s="23"/>
      <c r="G43" s="23"/>
      <c r="H43" s="23"/>
      <c r="I43" s="23"/>
      <c r="J43" s="23"/>
      <c r="K43" s="23"/>
      <c r="L43" s="23"/>
      <c r="M43" s="23"/>
      <c r="N43" s="23"/>
      <c r="O43" s="23"/>
      <c r="P43" s="23"/>
      <c r="Q43" s="23"/>
      <c r="R43" s="23"/>
      <c r="S43" s="23"/>
      <c r="T43" s="23"/>
      <c r="U43" s="49"/>
      <c r="V43" s="30"/>
      <c r="W43" s="52"/>
    </row>
    <row r="44" spans="1:26" ht="16.5" customHeight="1" x14ac:dyDescent="0.25">
      <c r="A44" s="25">
        <v>39</v>
      </c>
      <c r="B44" s="81" t="s">
        <v>64</v>
      </c>
      <c r="C44" s="23">
        <f>SUM(D44:T44)</f>
        <v>0</v>
      </c>
      <c r="D44" s="23"/>
      <c r="E44" s="23"/>
      <c r="F44" s="23"/>
      <c r="G44" s="23"/>
      <c r="H44" s="23"/>
      <c r="I44" s="23"/>
      <c r="J44" s="23"/>
      <c r="K44" s="23"/>
      <c r="L44" s="23"/>
      <c r="M44" s="23"/>
      <c r="N44" s="23"/>
      <c r="O44" s="23"/>
      <c r="P44" s="23"/>
      <c r="Q44" s="23"/>
      <c r="R44" s="23"/>
      <c r="S44" s="23"/>
      <c r="T44" s="23"/>
      <c r="U44" s="49"/>
      <c r="V44" s="30"/>
      <c r="W44" s="52"/>
    </row>
    <row r="45" spans="1:26" ht="18" customHeight="1" x14ac:dyDescent="0.25">
      <c r="A45" s="25">
        <v>40</v>
      </c>
      <c r="B45" s="81" t="s">
        <v>65</v>
      </c>
      <c r="C45" s="23">
        <f>SUM(D45:T45)</f>
        <v>0</v>
      </c>
      <c r="D45" s="23"/>
      <c r="E45" s="23"/>
      <c r="F45" s="23"/>
      <c r="G45" s="23"/>
      <c r="H45" s="23"/>
      <c r="I45" s="23"/>
      <c r="J45" s="23"/>
      <c r="K45" s="23"/>
      <c r="L45" s="23"/>
      <c r="M45" s="23"/>
      <c r="N45" s="23"/>
      <c r="O45" s="23"/>
      <c r="P45" s="23"/>
      <c r="Q45" s="23"/>
      <c r="R45" s="23"/>
      <c r="S45" s="23"/>
      <c r="T45" s="23"/>
      <c r="U45" s="49"/>
      <c r="V45" s="30"/>
      <c r="W45" s="52"/>
    </row>
    <row r="46" spans="1:26" ht="18" customHeight="1" x14ac:dyDescent="0.25">
      <c r="A46" s="25">
        <v>41</v>
      </c>
      <c r="B46" s="82" t="s">
        <v>73</v>
      </c>
      <c r="C46" s="11">
        <f>SUM(D46:T46)</f>
        <v>172742054</v>
      </c>
      <c r="D46" s="11">
        <f>SUM(D40:D45)</f>
        <v>1186804</v>
      </c>
      <c r="E46" s="11">
        <f>SUM(E40:E45)</f>
        <v>4491190</v>
      </c>
      <c r="F46" s="11">
        <f t="shared" ref="F46:Q46" si="7">SUM(F40:F45)</f>
        <v>48165365</v>
      </c>
      <c r="G46" s="11">
        <f t="shared" si="7"/>
        <v>3878160</v>
      </c>
      <c r="H46" s="11">
        <f t="shared" si="7"/>
        <v>6806667</v>
      </c>
      <c r="I46" s="11">
        <f t="shared" si="7"/>
        <v>1416892</v>
      </c>
      <c r="J46" s="11">
        <f t="shared" si="7"/>
        <v>1014362</v>
      </c>
      <c r="K46" s="11">
        <f>SUM(K40:K45)</f>
        <v>2446625</v>
      </c>
      <c r="L46" s="11">
        <f>SUM(L40:L45)</f>
        <v>9070560</v>
      </c>
      <c r="M46" s="11">
        <f t="shared" si="7"/>
        <v>3711144</v>
      </c>
      <c r="N46" s="11">
        <f t="shared" si="7"/>
        <v>58398362</v>
      </c>
      <c r="O46" s="11">
        <f t="shared" si="7"/>
        <v>14026077</v>
      </c>
      <c r="P46" s="11">
        <f>SUM(P40:P45)</f>
        <v>2882918</v>
      </c>
      <c r="Q46" s="11">
        <f t="shared" si="7"/>
        <v>6791966</v>
      </c>
      <c r="R46" s="11">
        <f>SUM(R40:R45)</f>
        <v>437633</v>
      </c>
      <c r="S46" s="11">
        <f>SUM(S40:S45)</f>
        <v>6333710</v>
      </c>
      <c r="T46" s="11">
        <f>SUM(T40:T45)</f>
        <v>1683619</v>
      </c>
      <c r="U46" s="49"/>
      <c r="V46" s="30"/>
      <c r="W46" s="52"/>
      <c r="X46" s="30"/>
      <c r="Y46" s="40"/>
      <c r="Z46" s="56"/>
    </row>
    <row r="47" spans="1:26" ht="18.75" customHeight="1" x14ac:dyDescent="0.25">
      <c r="A47" s="25">
        <v>42</v>
      </c>
      <c r="B47" s="89" t="s">
        <v>87</v>
      </c>
      <c r="C47" s="89"/>
      <c r="D47" s="89"/>
      <c r="E47" s="89"/>
      <c r="F47" s="89"/>
      <c r="G47" s="89"/>
      <c r="H47" s="89"/>
      <c r="I47" s="89"/>
      <c r="J47" s="89"/>
      <c r="K47" s="89"/>
      <c r="L47" s="67"/>
      <c r="M47" s="67"/>
      <c r="N47" s="67"/>
      <c r="O47" s="67"/>
      <c r="P47" s="67"/>
      <c r="Q47" s="67"/>
      <c r="R47" s="67"/>
      <c r="S47" s="67"/>
      <c r="T47" s="67"/>
      <c r="U47" s="49"/>
      <c r="V47" s="30"/>
      <c r="W47" s="52"/>
    </row>
    <row r="48" spans="1:26" ht="18" customHeight="1" x14ac:dyDescent="0.25">
      <c r="A48" s="25">
        <v>43</v>
      </c>
      <c r="B48" s="78" t="s">
        <v>60</v>
      </c>
      <c r="C48" s="23">
        <f>SUM(D48:T48)</f>
        <v>129564973.22</v>
      </c>
      <c r="D48" s="23">
        <f>D40+D42</f>
        <v>1061804</v>
      </c>
      <c r="E48" s="23">
        <f>E40+E42</f>
        <v>4366190</v>
      </c>
      <c r="F48" s="23">
        <f>F38</f>
        <v>10962706.66</v>
      </c>
      <c r="G48" s="23">
        <f>G40+G42</f>
        <v>3753160</v>
      </c>
      <c r="H48" s="23">
        <f>H40+H42</f>
        <v>6675667</v>
      </c>
      <c r="I48" s="23">
        <f>I40+I42</f>
        <v>1291892</v>
      </c>
      <c r="J48" s="23">
        <f t="shared" ref="J48:T48" si="8">J40+J42</f>
        <v>889362</v>
      </c>
      <c r="K48" s="23">
        <f>K38</f>
        <v>1365732.4900000005</v>
      </c>
      <c r="L48" s="23">
        <f>L38</f>
        <v>7884356.0699999956</v>
      </c>
      <c r="M48" s="23">
        <f t="shared" si="8"/>
        <v>3711144</v>
      </c>
      <c r="N48" s="23">
        <f t="shared" si="8"/>
        <v>56509459</v>
      </c>
      <c r="O48" s="23">
        <f t="shared" si="8"/>
        <v>13631492</v>
      </c>
      <c r="P48" s="23">
        <f t="shared" si="8"/>
        <v>2792348</v>
      </c>
      <c r="Q48" s="23">
        <f t="shared" si="8"/>
        <v>6591698</v>
      </c>
      <c r="R48" s="23">
        <f t="shared" si="8"/>
        <v>312633</v>
      </c>
      <c r="S48" s="23">
        <f t="shared" si="8"/>
        <v>6131710</v>
      </c>
      <c r="T48" s="23">
        <f t="shared" si="8"/>
        <v>1633619</v>
      </c>
      <c r="U48" s="49"/>
      <c r="V48" s="30"/>
      <c r="W48" s="52"/>
    </row>
    <row r="49" spans="1:25" ht="16.95" customHeight="1" x14ac:dyDescent="0.25">
      <c r="A49" s="25">
        <v>44</v>
      </c>
      <c r="B49" s="78" t="s">
        <v>66</v>
      </c>
      <c r="C49" s="23">
        <f>SUM(D49:T49)</f>
        <v>3649529.92</v>
      </c>
      <c r="D49" s="8">
        <f>D41</f>
        <v>125000</v>
      </c>
      <c r="E49" s="8">
        <f>E41</f>
        <v>125000</v>
      </c>
      <c r="F49" s="3">
        <v>0</v>
      </c>
      <c r="G49" s="8">
        <f>G41</f>
        <v>125000</v>
      </c>
      <c r="H49" s="8">
        <f>H41</f>
        <v>131000</v>
      </c>
      <c r="I49" s="8">
        <f>I41</f>
        <v>125000</v>
      </c>
      <c r="J49" s="8">
        <f t="shared" ref="J49:T49" si="9">J41</f>
        <v>125000</v>
      </c>
      <c r="K49" s="3">
        <v>0</v>
      </c>
      <c r="L49" s="3">
        <v>0</v>
      </c>
      <c r="M49" s="8">
        <f t="shared" si="9"/>
        <v>0</v>
      </c>
      <c r="N49" s="8">
        <f t="shared" si="9"/>
        <v>1888903</v>
      </c>
      <c r="O49" s="8">
        <f t="shared" si="9"/>
        <v>394585</v>
      </c>
      <c r="P49" s="8">
        <f t="shared" si="9"/>
        <v>90570</v>
      </c>
      <c r="Q49" s="23">
        <f t="shared" si="9"/>
        <v>200268</v>
      </c>
      <c r="R49" s="23">
        <f>R38-R48</f>
        <v>67203.920000000042</v>
      </c>
      <c r="S49" s="23">
        <f t="shared" si="9"/>
        <v>202000</v>
      </c>
      <c r="T49" s="23">
        <f t="shared" si="9"/>
        <v>50000</v>
      </c>
      <c r="U49" s="49"/>
      <c r="V49" s="30"/>
      <c r="W49" s="52"/>
    </row>
    <row r="50" spans="1:25" ht="18.75" customHeight="1" thickBot="1" x14ac:dyDescent="0.3">
      <c r="A50" s="25">
        <v>45</v>
      </c>
      <c r="B50" s="70" t="s">
        <v>74</v>
      </c>
      <c r="C50" s="13">
        <f>SUM(D50:T50)</f>
        <v>133214503.14</v>
      </c>
      <c r="D50" s="13">
        <f>SUM(D48:D49)</f>
        <v>1186804</v>
      </c>
      <c r="E50" s="13">
        <f t="shared" ref="E50:Q50" si="10">SUM(E48:E49)</f>
        <v>4491190</v>
      </c>
      <c r="F50" s="13">
        <f>SUM(F48:F49)</f>
        <v>10962706.66</v>
      </c>
      <c r="G50" s="13">
        <f t="shared" si="10"/>
        <v>3878160</v>
      </c>
      <c r="H50" s="13">
        <f t="shared" si="10"/>
        <v>6806667</v>
      </c>
      <c r="I50" s="13">
        <f t="shared" si="10"/>
        <v>1416892</v>
      </c>
      <c r="J50" s="13">
        <f t="shared" si="10"/>
        <v>1014362</v>
      </c>
      <c r="K50" s="13">
        <f>SUM(K48:K49)</f>
        <v>1365732.4900000005</v>
      </c>
      <c r="L50" s="13">
        <f t="shared" si="10"/>
        <v>7884356.0699999956</v>
      </c>
      <c r="M50" s="13">
        <f t="shared" si="10"/>
        <v>3711144</v>
      </c>
      <c r="N50" s="13">
        <f t="shared" si="10"/>
        <v>58398362</v>
      </c>
      <c r="O50" s="13">
        <f t="shared" si="10"/>
        <v>14026077</v>
      </c>
      <c r="P50" s="13">
        <f>SUM(P48:P49)</f>
        <v>2882918</v>
      </c>
      <c r="Q50" s="13">
        <f t="shared" si="10"/>
        <v>6791966</v>
      </c>
      <c r="R50" s="13">
        <f>SUM(R48:R49)</f>
        <v>379836.92000000004</v>
      </c>
      <c r="S50" s="13">
        <f>SUM(S48:S49)</f>
        <v>6333710</v>
      </c>
      <c r="T50" s="13">
        <f>SUM(T48:T49)</f>
        <v>1683619</v>
      </c>
      <c r="U50" s="49"/>
      <c r="V50" s="30"/>
      <c r="W50" s="52"/>
      <c r="X50" s="30"/>
      <c r="Y50" s="40"/>
    </row>
    <row r="51" spans="1:25" ht="31.5" customHeight="1" thickTop="1" x14ac:dyDescent="0.25">
      <c r="A51" s="25">
        <v>46</v>
      </c>
      <c r="B51" s="83" t="s">
        <v>67</v>
      </c>
      <c r="C51" s="68">
        <f>SUM(D51:T51)</f>
        <v>0</v>
      </c>
      <c r="D51" s="68">
        <f>IF(((D38-D46)-(D50-D50))&lt;0,((D38-D46)-(D38-D50))-(D38-D46),((D38-D46)-(D38-D50)))</f>
        <v>0</v>
      </c>
      <c r="E51" s="68">
        <f t="shared" ref="E51:Q51" si="11">IF(((E38-E46)-(E50-E50))&lt;0,((E38-E46)-(E38-E50))-(E38-E46),((E38-E46)-(E38-E50)))</f>
        <v>0</v>
      </c>
      <c r="F51" s="68">
        <f>IF(((F38-F46)-(F50-F50))&lt;0,((F38-F46)-(F38-F50))-(F38-F46),((F38-F46)-(F38-F50)))</f>
        <v>0</v>
      </c>
      <c r="G51" s="68">
        <f>IF(((G38-G46)-(G50-G50))&lt;0,((G38-G46)-(G38-G50))-(G38-G46),((G38-G46)-(G38-G50)))</f>
        <v>0</v>
      </c>
      <c r="H51" s="68">
        <f t="shared" si="11"/>
        <v>0</v>
      </c>
      <c r="I51" s="68">
        <f t="shared" si="11"/>
        <v>0</v>
      </c>
      <c r="J51" s="68">
        <f t="shared" si="11"/>
        <v>0</v>
      </c>
      <c r="K51" s="68">
        <f t="shared" si="11"/>
        <v>0</v>
      </c>
      <c r="L51" s="68">
        <f>IF(((L38-L46)-(L50-L50))&lt;0,((L38-L46)-(L38-L50))-(L38-L46),((L38-L46)-(L38-L50)))</f>
        <v>0</v>
      </c>
      <c r="M51" s="68">
        <f t="shared" si="11"/>
        <v>0</v>
      </c>
      <c r="N51" s="68">
        <f t="shared" si="11"/>
        <v>0</v>
      </c>
      <c r="O51" s="68">
        <f>IF(((O38-O46)-(O50-O50))&lt;0,((O38-O46)-(O38-O50))-(O38-O46),((O38-O46)-(O38-O50)))</f>
        <v>0</v>
      </c>
      <c r="P51" s="68">
        <f>IF(((P38-P46)-(P50-P50))&lt;0,((P38-P46)-(P38-P50))-(P38-P46),((P38-P46)-(P38-P50)))</f>
        <v>0</v>
      </c>
      <c r="Q51" s="68">
        <f t="shared" si="11"/>
        <v>0</v>
      </c>
      <c r="R51" s="68">
        <f>IF(((R38-R46)-(R50-R50))&lt;0,((R38-R46)-(R38-R50))-(R38-R46),((R38-R46)-(R38-R50)))</f>
        <v>0</v>
      </c>
      <c r="S51" s="68">
        <f>IF(((S38-S46)-(S50-S50))&lt;0,((S38-S46)-(S38-S50))-(S38-S46),((S38-S46)-(S38-S50)))</f>
        <v>0</v>
      </c>
      <c r="T51" s="68">
        <f>IF(((T38-T46)-(T50-T50))&lt;0,((T38-T46)-(T38-T50))-(T38-T46),((T38-T46)-(T38-T50)))</f>
        <v>0</v>
      </c>
      <c r="U51" s="49"/>
      <c r="V51" s="30"/>
      <c r="W51" s="52"/>
    </row>
    <row r="52" spans="1:25" ht="27.6" customHeight="1" x14ac:dyDescent="0.25">
      <c r="A52" s="25">
        <v>47</v>
      </c>
      <c r="B52" s="84" t="s">
        <v>82</v>
      </c>
      <c r="C52" s="12">
        <f>SUM(D52:T52)</f>
        <v>62918104.659999989</v>
      </c>
      <c r="D52" s="12">
        <f>D38-D50</f>
        <v>1066745.3700000001</v>
      </c>
      <c r="E52" s="12">
        <f>E38-E50</f>
        <v>2198856.4300000006</v>
      </c>
      <c r="F52" s="12">
        <f>F38-F50</f>
        <v>0</v>
      </c>
      <c r="G52" s="12">
        <f>G38-G50</f>
        <v>2761167.09</v>
      </c>
      <c r="H52" s="12">
        <f t="shared" ref="H52:I52" si="12">H38-H50</f>
        <v>1128634.5399999963</v>
      </c>
      <c r="I52" s="12">
        <f t="shared" si="12"/>
        <v>2452444.0599999996</v>
      </c>
      <c r="J52" s="12">
        <f>J38-J50</f>
        <v>988812.90000000061</v>
      </c>
      <c r="K52" s="12">
        <f>K38-K50</f>
        <v>0</v>
      </c>
      <c r="L52" s="12">
        <f>L38-L50</f>
        <v>0</v>
      </c>
      <c r="M52" s="12">
        <f>M38-M50</f>
        <v>1937569.5900000036</v>
      </c>
      <c r="N52" s="12">
        <f t="shared" ref="N52" si="13">N38-N50</f>
        <v>23227248.449999988</v>
      </c>
      <c r="O52" s="12">
        <f t="shared" ref="O52:T52" si="14">O38-O50</f>
        <v>10561762.140000001</v>
      </c>
      <c r="P52" s="12">
        <f t="shared" si="14"/>
        <v>1917497.0499999989</v>
      </c>
      <c r="Q52" s="12">
        <f t="shared" si="14"/>
        <v>12986131.75</v>
      </c>
      <c r="R52" s="12">
        <f t="shared" si="14"/>
        <v>0</v>
      </c>
      <c r="S52" s="12">
        <f t="shared" si="14"/>
        <v>1524021.21</v>
      </c>
      <c r="T52" s="12">
        <f t="shared" si="14"/>
        <v>167214.07999999961</v>
      </c>
      <c r="U52" s="49"/>
      <c r="V52" s="30"/>
      <c r="W52" s="52"/>
    </row>
    <row r="53" spans="1:25" ht="26.25" customHeight="1" x14ac:dyDescent="0.25">
      <c r="A53" s="25">
        <v>48</v>
      </c>
      <c r="B53" s="100" t="s">
        <v>75</v>
      </c>
      <c r="C53" s="100"/>
      <c r="D53" s="100"/>
      <c r="E53" s="100"/>
      <c r="F53" s="100"/>
      <c r="G53" s="100"/>
      <c r="H53" s="100"/>
      <c r="I53" s="100"/>
      <c r="J53" s="100"/>
      <c r="K53" s="100"/>
      <c r="L53" s="64"/>
      <c r="M53" s="64"/>
      <c r="N53" s="64"/>
      <c r="O53" s="64"/>
      <c r="P53" s="64"/>
      <c r="Q53" s="64"/>
      <c r="R53" s="64"/>
      <c r="S53" s="64"/>
      <c r="T53" s="64"/>
      <c r="U53" s="49"/>
      <c r="V53" s="30"/>
      <c r="W53" s="52"/>
    </row>
    <row r="54" spans="1:25" ht="17.25" customHeight="1" x14ac:dyDescent="0.25">
      <c r="A54" s="25">
        <v>49</v>
      </c>
      <c r="B54" s="78" t="s">
        <v>68</v>
      </c>
      <c r="C54" s="23">
        <f>SUM(D54:T54)</f>
        <v>0</v>
      </c>
      <c r="D54" s="23"/>
      <c r="E54" s="23"/>
      <c r="F54" s="23"/>
      <c r="G54" s="23"/>
      <c r="H54" s="23"/>
      <c r="I54" s="23"/>
      <c r="J54" s="23"/>
      <c r="K54" s="23"/>
      <c r="L54" s="23"/>
      <c r="M54" s="23"/>
      <c r="N54" s="23"/>
      <c r="O54" s="23"/>
      <c r="P54" s="23"/>
      <c r="Q54" s="23"/>
      <c r="R54" s="23"/>
      <c r="S54" s="23"/>
      <c r="T54" s="23"/>
      <c r="U54" s="49"/>
      <c r="V54" s="30"/>
      <c r="W54" s="52"/>
    </row>
    <row r="55" spans="1:25" ht="16.5" customHeight="1" x14ac:dyDescent="0.25">
      <c r="A55" s="25">
        <v>50</v>
      </c>
      <c r="B55" s="78" t="s">
        <v>69</v>
      </c>
      <c r="C55" s="23">
        <f>SUM(D55:T55)</f>
        <v>0</v>
      </c>
      <c r="D55" s="23"/>
      <c r="E55" s="23"/>
      <c r="F55" s="23"/>
      <c r="G55" s="23"/>
      <c r="H55" s="23"/>
      <c r="I55" s="23"/>
      <c r="J55" s="23"/>
      <c r="K55" s="23"/>
      <c r="L55" s="23"/>
      <c r="M55" s="23"/>
      <c r="N55" s="23"/>
      <c r="O55" s="23"/>
      <c r="P55" s="23"/>
      <c r="Q55" s="23"/>
      <c r="R55" s="23"/>
      <c r="S55" s="23"/>
      <c r="T55" s="23"/>
      <c r="U55" s="49"/>
      <c r="V55" s="30"/>
      <c r="W55" s="52"/>
    </row>
    <row r="56" spans="1:25" ht="17.25" customHeight="1" x14ac:dyDescent="0.25">
      <c r="A56" s="25">
        <v>51</v>
      </c>
      <c r="B56" s="82" t="s">
        <v>76</v>
      </c>
      <c r="C56" s="69">
        <f>SUM(D56:T56)</f>
        <v>0</v>
      </c>
      <c r="D56" s="69">
        <f>SUM(D54:D55)</f>
        <v>0</v>
      </c>
      <c r="E56" s="69">
        <f t="shared" ref="E56:Q56" si="15">SUM(E54:E55)</f>
        <v>0</v>
      </c>
      <c r="F56" s="69">
        <f t="shared" si="15"/>
        <v>0</v>
      </c>
      <c r="G56" s="69">
        <f t="shared" si="15"/>
        <v>0</v>
      </c>
      <c r="H56" s="69">
        <f t="shared" si="15"/>
        <v>0</v>
      </c>
      <c r="I56" s="69">
        <f t="shared" si="15"/>
        <v>0</v>
      </c>
      <c r="J56" s="69">
        <f t="shared" si="15"/>
        <v>0</v>
      </c>
      <c r="K56" s="69">
        <f t="shared" si="15"/>
        <v>0</v>
      </c>
      <c r="L56" s="69">
        <f>SUM(L54:L55)</f>
        <v>0</v>
      </c>
      <c r="M56" s="69">
        <f t="shared" si="15"/>
        <v>0</v>
      </c>
      <c r="N56" s="69">
        <f t="shared" si="15"/>
        <v>0</v>
      </c>
      <c r="O56" s="69">
        <f t="shared" si="15"/>
        <v>0</v>
      </c>
      <c r="P56" s="69">
        <f>SUM(P54:P55)</f>
        <v>0</v>
      </c>
      <c r="Q56" s="69">
        <f t="shared" si="15"/>
        <v>0</v>
      </c>
      <c r="R56" s="69">
        <f>SUM(R54:R55)</f>
        <v>0</v>
      </c>
      <c r="S56" s="69">
        <f>SUM(S54:S55)</f>
        <v>0</v>
      </c>
      <c r="T56" s="69">
        <f>SUM(T54:T55)</f>
        <v>0</v>
      </c>
      <c r="U56" s="49"/>
      <c r="V56" s="30"/>
      <c r="W56" s="52"/>
    </row>
    <row r="57" spans="1:25" ht="27.75" customHeight="1" x14ac:dyDescent="0.25">
      <c r="A57" s="25">
        <v>52</v>
      </c>
      <c r="B57" s="84" t="s">
        <v>83</v>
      </c>
      <c r="C57" s="12">
        <f>SUM(D57:T57)</f>
        <v>62918104.659999989</v>
      </c>
      <c r="D57" s="12">
        <f>D52+D56</f>
        <v>1066745.3700000001</v>
      </c>
      <c r="E57" s="12">
        <f>E52+E56</f>
        <v>2198856.4300000006</v>
      </c>
      <c r="F57" s="12">
        <f>F52+F56</f>
        <v>0</v>
      </c>
      <c r="G57" s="12">
        <f t="shared" ref="G57:Q57" si="16">G52+G56</f>
        <v>2761167.09</v>
      </c>
      <c r="H57" s="12">
        <f t="shared" si="16"/>
        <v>1128634.5399999963</v>
      </c>
      <c r="I57" s="12">
        <f t="shared" si="16"/>
        <v>2452444.0599999996</v>
      </c>
      <c r="J57" s="12">
        <f>J52+J56</f>
        <v>988812.90000000061</v>
      </c>
      <c r="K57" s="12">
        <f t="shared" si="16"/>
        <v>0</v>
      </c>
      <c r="L57" s="12">
        <f>L52+L56</f>
        <v>0</v>
      </c>
      <c r="M57" s="12">
        <f t="shared" si="16"/>
        <v>1937569.5900000036</v>
      </c>
      <c r="N57" s="12">
        <f t="shared" si="16"/>
        <v>23227248.449999988</v>
      </c>
      <c r="O57" s="12">
        <f>O52+O56</f>
        <v>10561762.140000001</v>
      </c>
      <c r="P57" s="12">
        <f>P52+P56</f>
        <v>1917497.0499999989</v>
      </c>
      <c r="Q57" s="12">
        <f t="shared" si="16"/>
        <v>12986131.75</v>
      </c>
      <c r="R57" s="12">
        <f>R52+R56</f>
        <v>0</v>
      </c>
      <c r="S57" s="12">
        <f>S52+S56</f>
        <v>1524021.21</v>
      </c>
      <c r="T57" s="12">
        <f>T52+T56</f>
        <v>167214.07999999961</v>
      </c>
      <c r="U57" s="49"/>
      <c r="V57" s="30"/>
      <c r="W57" s="52"/>
      <c r="X57" s="30"/>
      <c r="Y57" s="40"/>
    </row>
    <row r="58" spans="1:25" ht="29.25" customHeight="1" x14ac:dyDescent="0.25">
      <c r="A58" s="25">
        <v>53</v>
      </c>
      <c r="B58" s="100" t="s">
        <v>77</v>
      </c>
      <c r="C58" s="100"/>
      <c r="D58" s="100"/>
      <c r="E58" s="100"/>
      <c r="F58" s="100"/>
      <c r="G58" s="100"/>
      <c r="H58" s="100"/>
      <c r="I58" s="100"/>
      <c r="J58" s="100"/>
      <c r="K58" s="100"/>
      <c r="L58" s="64"/>
      <c r="M58" s="64"/>
      <c r="N58" s="64"/>
      <c r="O58" s="64"/>
      <c r="P58" s="64"/>
      <c r="Q58" s="64"/>
      <c r="R58" s="64"/>
      <c r="S58" s="64"/>
      <c r="T58" s="64"/>
      <c r="U58" s="49"/>
      <c r="V58" s="30"/>
      <c r="W58" s="52"/>
    </row>
    <row r="59" spans="1:25" ht="15.9" customHeight="1" x14ac:dyDescent="0.25">
      <c r="A59" s="25">
        <v>54</v>
      </c>
      <c r="B59" s="85" t="s">
        <v>14</v>
      </c>
      <c r="C59" s="4">
        <f t="shared" ref="C59:C70" si="17">SUM(D59:T59)</f>
        <v>10560941.289999999</v>
      </c>
      <c r="D59" s="4">
        <v>206622.07999999999</v>
      </c>
      <c r="E59" s="4">
        <v>324475.63</v>
      </c>
      <c r="F59" s="4">
        <v>0</v>
      </c>
      <c r="G59" s="4">
        <v>301474.24</v>
      </c>
      <c r="H59" s="4">
        <v>119345.78</v>
      </c>
      <c r="I59" s="4">
        <v>509819.3</v>
      </c>
      <c r="J59" s="4">
        <v>110475.84</v>
      </c>
      <c r="K59" s="4">
        <v>0</v>
      </c>
      <c r="L59" s="4">
        <v>0</v>
      </c>
      <c r="M59" s="4">
        <v>383859.35</v>
      </c>
      <c r="N59" s="4">
        <v>4067657.42</v>
      </c>
      <c r="O59" s="73">
        <v>914911.69</v>
      </c>
      <c r="P59" s="4">
        <v>389292.35</v>
      </c>
      <c r="Q59" s="4">
        <v>3002980.94</v>
      </c>
      <c r="R59" s="4">
        <v>0</v>
      </c>
      <c r="S59" s="4">
        <v>219871.24</v>
      </c>
      <c r="T59" s="4">
        <v>10155.43</v>
      </c>
      <c r="U59" s="49"/>
      <c r="V59" s="30"/>
      <c r="W59" s="52"/>
    </row>
    <row r="60" spans="1:25" ht="15.9" customHeight="1" x14ac:dyDescent="0.25">
      <c r="A60" s="25">
        <v>55</v>
      </c>
      <c r="B60" s="85" t="s">
        <v>10</v>
      </c>
      <c r="C60" s="4">
        <f t="shared" si="17"/>
        <v>7247820.2999999998</v>
      </c>
      <c r="D60" s="4">
        <v>168509.09</v>
      </c>
      <c r="E60" s="4">
        <v>350637.52999999997</v>
      </c>
      <c r="F60" s="4">
        <v>0</v>
      </c>
      <c r="G60" s="4">
        <v>278788.96999999997</v>
      </c>
      <c r="H60" s="4">
        <v>177435.66</v>
      </c>
      <c r="I60" s="4">
        <v>354884.92000000004</v>
      </c>
      <c r="J60" s="4">
        <v>158727.4</v>
      </c>
      <c r="K60" s="4">
        <v>0</v>
      </c>
      <c r="L60" s="4">
        <v>0</v>
      </c>
      <c r="M60" s="4">
        <v>268667.02</v>
      </c>
      <c r="N60" s="4">
        <v>3626792.88</v>
      </c>
      <c r="O60" s="73">
        <v>469884.61</v>
      </c>
      <c r="P60" s="4">
        <v>306659.67</v>
      </c>
      <c r="Q60" s="4">
        <v>806685.01</v>
      </c>
      <c r="R60" s="4">
        <v>0</v>
      </c>
      <c r="S60" s="4">
        <v>257729.25</v>
      </c>
      <c r="T60" s="4">
        <v>22418.29</v>
      </c>
      <c r="U60" s="49"/>
      <c r="V60" s="30"/>
      <c r="W60" s="52"/>
    </row>
    <row r="61" spans="1:25" ht="15.9" customHeight="1" x14ac:dyDescent="0.25">
      <c r="A61" s="25">
        <v>56</v>
      </c>
      <c r="B61" s="85" t="s">
        <v>20</v>
      </c>
      <c r="C61" s="4">
        <f t="shared" si="17"/>
        <v>2272064.3099999996</v>
      </c>
      <c r="D61" s="4">
        <v>39188.58</v>
      </c>
      <c r="E61" s="4">
        <v>13455.14</v>
      </c>
      <c r="F61" s="4">
        <v>0</v>
      </c>
      <c r="G61" s="4">
        <v>93669.91</v>
      </c>
      <c r="H61" s="4">
        <v>35696.75</v>
      </c>
      <c r="I61" s="4">
        <v>53.43</v>
      </c>
      <c r="J61" s="4">
        <v>18619.990000000002</v>
      </c>
      <c r="K61" s="4">
        <v>0</v>
      </c>
      <c r="L61" s="4">
        <v>0</v>
      </c>
      <c r="M61" s="4">
        <v>39518.559999999998</v>
      </c>
      <c r="N61" s="4">
        <v>35950.28</v>
      </c>
      <c r="O61" s="73">
        <v>1450889.3299999998</v>
      </c>
      <c r="P61" s="4">
        <v>60373.75</v>
      </c>
      <c r="Q61" s="4">
        <v>422884.46000000008</v>
      </c>
      <c r="R61" s="4">
        <v>0</v>
      </c>
      <c r="S61" s="4">
        <v>41927.85</v>
      </c>
      <c r="T61" s="4">
        <v>19836.28</v>
      </c>
      <c r="U61" s="49"/>
      <c r="V61" s="30"/>
      <c r="W61" s="52"/>
    </row>
    <row r="62" spans="1:25" ht="15.9" customHeight="1" x14ac:dyDescent="0.25">
      <c r="A62" s="25">
        <v>57</v>
      </c>
      <c r="B62" s="85" t="s">
        <v>15</v>
      </c>
      <c r="C62" s="4">
        <f t="shared" si="17"/>
        <v>28120535.949999999</v>
      </c>
      <c r="D62" s="4">
        <v>364010.83</v>
      </c>
      <c r="E62" s="4">
        <v>1037205.4299999999</v>
      </c>
      <c r="F62" s="4">
        <v>0</v>
      </c>
      <c r="G62" s="4">
        <v>1393983.81</v>
      </c>
      <c r="H62" s="4">
        <v>545294.82999999996</v>
      </c>
      <c r="I62" s="4">
        <v>1068176.5900000001</v>
      </c>
      <c r="J62" s="4">
        <v>468627.81</v>
      </c>
      <c r="K62" s="4">
        <v>0</v>
      </c>
      <c r="L62" s="4">
        <v>0</v>
      </c>
      <c r="M62" s="4">
        <v>742958.92</v>
      </c>
      <c r="N62" s="4">
        <v>10365897.869999999</v>
      </c>
      <c r="O62" s="73">
        <v>4806205.41</v>
      </c>
      <c r="P62" s="4">
        <v>806451.63</v>
      </c>
      <c r="Q62" s="4">
        <v>5806253.9100000001</v>
      </c>
      <c r="R62" s="4">
        <v>0</v>
      </c>
      <c r="S62" s="4">
        <v>638629.42999999993</v>
      </c>
      <c r="T62" s="4">
        <v>76839.48000000001</v>
      </c>
      <c r="U62" s="49"/>
      <c r="V62" s="30"/>
      <c r="W62" s="52"/>
    </row>
    <row r="63" spans="1:25" ht="15.9" customHeight="1" x14ac:dyDescent="0.25">
      <c r="A63" s="25">
        <v>58</v>
      </c>
      <c r="B63" s="85" t="s">
        <v>16</v>
      </c>
      <c r="C63" s="4">
        <f t="shared" si="17"/>
        <v>4442841.99</v>
      </c>
      <c r="D63" s="4">
        <v>100000.52</v>
      </c>
      <c r="E63" s="4">
        <v>109505.88</v>
      </c>
      <c r="F63" s="4">
        <v>0</v>
      </c>
      <c r="G63" s="4">
        <v>275237.59999999998</v>
      </c>
      <c r="H63" s="4">
        <v>71065.759999999995</v>
      </c>
      <c r="I63" s="4">
        <v>103895.03999999999</v>
      </c>
      <c r="J63" s="4">
        <v>90163.06</v>
      </c>
      <c r="K63" s="4">
        <v>0</v>
      </c>
      <c r="L63" s="4">
        <v>0</v>
      </c>
      <c r="M63" s="4">
        <v>159437.69</v>
      </c>
      <c r="N63" s="4">
        <v>1485510.91</v>
      </c>
      <c r="O63" s="73">
        <v>824054.94</v>
      </c>
      <c r="P63" s="4">
        <v>129766.09</v>
      </c>
      <c r="Q63" s="4">
        <v>981602.07</v>
      </c>
      <c r="R63" s="4">
        <v>0</v>
      </c>
      <c r="S63" s="4">
        <v>99162.65</v>
      </c>
      <c r="T63" s="4">
        <v>13439.78</v>
      </c>
      <c r="U63" s="49"/>
      <c r="V63" s="30"/>
      <c r="W63" s="52"/>
    </row>
    <row r="64" spans="1:25" ht="15.9" customHeight="1" x14ac:dyDescent="0.25">
      <c r="A64" s="25">
        <v>59</v>
      </c>
      <c r="B64" s="78" t="s">
        <v>9</v>
      </c>
      <c r="C64" s="4">
        <f t="shared" si="17"/>
        <v>1294081.04</v>
      </c>
      <c r="D64" s="4">
        <v>30147.88</v>
      </c>
      <c r="E64" s="4">
        <v>37792.85</v>
      </c>
      <c r="F64" s="4">
        <v>0</v>
      </c>
      <c r="G64" s="4">
        <v>43166.84</v>
      </c>
      <c r="H64" s="4">
        <v>24811.91</v>
      </c>
      <c r="I64" s="4">
        <v>46319.4</v>
      </c>
      <c r="J64" s="4">
        <v>13743.04</v>
      </c>
      <c r="K64" s="4">
        <v>0</v>
      </c>
      <c r="L64" s="4">
        <v>0</v>
      </c>
      <c r="M64" s="4">
        <v>48054.42</v>
      </c>
      <c r="N64" s="4">
        <v>369007.86</v>
      </c>
      <c r="O64" s="73">
        <v>361530.57</v>
      </c>
      <c r="P64" s="4">
        <v>27452.47</v>
      </c>
      <c r="Q64" s="4">
        <v>246561.07</v>
      </c>
      <c r="R64" s="4">
        <v>0</v>
      </c>
      <c r="S64" s="4">
        <v>42841.25</v>
      </c>
      <c r="T64" s="4">
        <v>2651.48</v>
      </c>
      <c r="U64" s="49"/>
      <c r="V64" s="30"/>
      <c r="W64" s="52"/>
    </row>
    <row r="65" spans="1:26" ht="16.5" customHeight="1" x14ac:dyDescent="0.25">
      <c r="A65" s="25">
        <v>60</v>
      </c>
      <c r="B65" s="78" t="s">
        <v>78</v>
      </c>
      <c r="C65" s="4">
        <f t="shared" si="17"/>
        <v>8979819.7799999975</v>
      </c>
      <c r="D65" s="4">
        <v>158266.39000000001</v>
      </c>
      <c r="E65" s="4">
        <v>325783.96999999997</v>
      </c>
      <c r="F65" s="4">
        <v>0</v>
      </c>
      <c r="G65" s="4">
        <v>374845.72</v>
      </c>
      <c r="H65" s="4">
        <v>154983.85</v>
      </c>
      <c r="I65" s="4">
        <v>369295.38</v>
      </c>
      <c r="J65" s="4">
        <v>128455.76</v>
      </c>
      <c r="K65" s="4">
        <v>0</v>
      </c>
      <c r="L65" s="4">
        <v>0</v>
      </c>
      <c r="M65" s="4">
        <v>295073.63</v>
      </c>
      <c r="N65" s="4">
        <v>3276431.23</v>
      </c>
      <c r="O65" s="4">
        <v>1734285.59</v>
      </c>
      <c r="P65" s="4">
        <v>197501.09</v>
      </c>
      <c r="Q65" s="4">
        <v>1719164.29</v>
      </c>
      <c r="R65" s="4">
        <v>0</v>
      </c>
      <c r="S65" s="4">
        <v>223859.54</v>
      </c>
      <c r="T65" s="4">
        <v>21873.34</v>
      </c>
      <c r="U65" s="49"/>
      <c r="V65" s="30"/>
      <c r="W65" s="52"/>
    </row>
    <row r="66" spans="1:26" ht="15.9" customHeight="1" x14ac:dyDescent="0.25">
      <c r="A66" s="25">
        <v>61</v>
      </c>
      <c r="B66" s="86" t="s">
        <v>17</v>
      </c>
      <c r="C66" s="4">
        <f t="shared" si="17"/>
        <v>0</v>
      </c>
      <c r="D66" s="4"/>
      <c r="E66" s="4"/>
      <c r="F66" s="4"/>
      <c r="G66" s="4"/>
      <c r="H66" s="4"/>
      <c r="I66" s="4"/>
      <c r="J66" s="4"/>
      <c r="K66" s="4"/>
      <c r="L66" s="4"/>
      <c r="M66" s="4"/>
      <c r="N66" s="4"/>
      <c r="O66" s="4"/>
      <c r="P66" s="4"/>
      <c r="Q66" s="4"/>
      <c r="R66" s="4"/>
      <c r="S66" s="4"/>
      <c r="T66" s="4"/>
      <c r="U66" s="49"/>
      <c r="V66" s="30"/>
      <c r="W66" s="52"/>
    </row>
    <row r="67" spans="1:26" ht="15.9" customHeight="1" x14ac:dyDescent="0.25">
      <c r="A67" s="25">
        <v>62</v>
      </c>
      <c r="B67" s="86" t="s">
        <v>18</v>
      </c>
      <c r="C67" s="4">
        <f t="shared" si="17"/>
        <v>0</v>
      </c>
      <c r="D67" s="4"/>
      <c r="E67" s="4"/>
      <c r="F67" s="4"/>
      <c r="G67" s="4"/>
      <c r="H67" s="4"/>
      <c r="I67" s="4"/>
      <c r="J67" s="4"/>
      <c r="K67" s="4"/>
      <c r="L67" s="4"/>
      <c r="M67" s="4"/>
      <c r="N67" s="4"/>
      <c r="O67" s="4"/>
      <c r="P67" s="4"/>
      <c r="Q67" s="4"/>
      <c r="R67" s="4"/>
      <c r="S67" s="4"/>
      <c r="T67" s="4"/>
      <c r="U67" s="49"/>
      <c r="V67" s="30"/>
      <c r="W67" s="52"/>
    </row>
    <row r="68" spans="1:26" ht="15.9" customHeight="1" x14ac:dyDescent="0.25">
      <c r="A68" s="25">
        <v>63</v>
      </c>
      <c r="B68" s="86" t="s">
        <v>19</v>
      </c>
      <c r="C68" s="4">
        <f t="shared" si="17"/>
        <v>0</v>
      </c>
      <c r="D68" s="4"/>
      <c r="E68" s="4"/>
      <c r="F68" s="4"/>
      <c r="G68" s="4"/>
      <c r="H68" s="4"/>
      <c r="I68" s="4"/>
      <c r="J68" s="4"/>
      <c r="K68" s="4"/>
      <c r="L68" s="4"/>
      <c r="M68" s="4"/>
      <c r="N68" s="4"/>
      <c r="O68" s="4"/>
      <c r="P68" s="4"/>
      <c r="Q68" s="4"/>
      <c r="R68" s="4"/>
      <c r="S68" s="4"/>
      <c r="T68" s="4"/>
      <c r="U68" s="49"/>
      <c r="V68" s="30"/>
      <c r="W68" s="52"/>
    </row>
    <row r="69" spans="1:26" ht="30.75" customHeight="1" thickBot="1" x14ac:dyDescent="0.3">
      <c r="A69" s="25">
        <v>64</v>
      </c>
      <c r="B69" s="87" t="s">
        <v>79</v>
      </c>
      <c r="C69" s="9">
        <f t="shared" si="17"/>
        <v>62918104.659999996</v>
      </c>
      <c r="D69" s="9">
        <f>SUM(D59:D65)</f>
        <v>1066745.3700000001</v>
      </c>
      <c r="E69" s="9">
        <f>SUM(E59:E65)</f>
        <v>2198856.4299999997</v>
      </c>
      <c r="F69" s="9">
        <f>SUM(F59:F65)</f>
        <v>0</v>
      </c>
      <c r="G69" s="9">
        <f t="shared" ref="G69:N69" si="18">SUM(G59:G65)</f>
        <v>2761167.09</v>
      </c>
      <c r="H69" s="9">
        <f t="shared" si="18"/>
        <v>1128634.54</v>
      </c>
      <c r="I69" s="9">
        <f t="shared" si="18"/>
        <v>2452444.06</v>
      </c>
      <c r="J69" s="9">
        <f>SUM(J59:J65)</f>
        <v>988812.90000000014</v>
      </c>
      <c r="K69" s="9">
        <f>SUM(K59:K65)</f>
        <v>0</v>
      </c>
      <c r="L69" s="9">
        <f>SUM(L59:L65)</f>
        <v>0</v>
      </c>
      <c r="M69" s="9">
        <f t="shared" si="18"/>
        <v>1937569.5899999999</v>
      </c>
      <c r="N69" s="9">
        <f t="shared" si="18"/>
        <v>23227248.449999999</v>
      </c>
      <c r="O69" s="9">
        <f t="shared" ref="O69:T69" si="19">SUM(O59:O65)</f>
        <v>10561762.140000001</v>
      </c>
      <c r="P69" s="9">
        <f t="shared" si="19"/>
        <v>1917497.05</v>
      </c>
      <c r="Q69" s="9">
        <f t="shared" si="19"/>
        <v>12986131.75</v>
      </c>
      <c r="R69" s="9">
        <f t="shared" si="19"/>
        <v>0</v>
      </c>
      <c r="S69" s="9">
        <f t="shared" si="19"/>
        <v>1524021.21</v>
      </c>
      <c r="T69" s="9">
        <f t="shared" si="19"/>
        <v>167214.08000000002</v>
      </c>
      <c r="U69" s="49"/>
      <c r="V69" s="30"/>
      <c r="W69" s="52"/>
      <c r="X69" s="30"/>
      <c r="Y69" s="40"/>
    </row>
    <row r="70" spans="1:26" ht="15.9" customHeight="1" thickTop="1" x14ac:dyDescent="0.25">
      <c r="A70" s="25">
        <v>65</v>
      </c>
      <c r="B70" s="78" t="s">
        <v>80</v>
      </c>
      <c r="C70" s="16">
        <f t="shared" si="17"/>
        <v>42837278.759999998</v>
      </c>
      <c r="D70" s="16">
        <f>SUM(D62:D65)</f>
        <v>652425.62000000011</v>
      </c>
      <c r="E70" s="16">
        <f t="shared" ref="E70:O70" si="20">SUM(E62:E65)</f>
        <v>1510288.1300000001</v>
      </c>
      <c r="F70" s="16">
        <f t="shared" si="20"/>
        <v>0</v>
      </c>
      <c r="G70" s="16">
        <f t="shared" si="20"/>
        <v>2087233.9700000002</v>
      </c>
      <c r="H70" s="16">
        <f t="shared" si="20"/>
        <v>796156.35</v>
      </c>
      <c r="I70" s="16">
        <f t="shared" si="20"/>
        <v>1587686.4100000001</v>
      </c>
      <c r="J70" s="16">
        <f t="shared" si="20"/>
        <v>700989.67</v>
      </c>
      <c r="K70" s="16">
        <f t="shared" si="20"/>
        <v>0</v>
      </c>
      <c r="L70" s="16">
        <f t="shared" si="20"/>
        <v>0</v>
      </c>
      <c r="M70" s="16">
        <f t="shared" si="20"/>
        <v>1245524.6600000001</v>
      </c>
      <c r="N70" s="16">
        <f t="shared" si="20"/>
        <v>15496847.869999999</v>
      </c>
      <c r="O70" s="16">
        <f t="shared" si="20"/>
        <v>7726076.5099999998</v>
      </c>
      <c r="P70" s="16">
        <f>SUM(P62:P65)</f>
        <v>1161171.28</v>
      </c>
      <c r="Q70" s="16">
        <f>SUM(Q62:Q65)</f>
        <v>8753581.3399999999</v>
      </c>
      <c r="R70" s="16">
        <f>SUM(R62:R65)</f>
        <v>0</v>
      </c>
      <c r="S70" s="16">
        <f>SUM(S62:S65)</f>
        <v>1004492.87</v>
      </c>
      <c r="T70" s="16">
        <f>SUM(T62:T65)</f>
        <v>114804.08</v>
      </c>
      <c r="U70" s="49"/>
      <c r="V70" s="30"/>
      <c r="W70" s="52"/>
    </row>
    <row r="71" spans="1:26" ht="15.9" customHeight="1" x14ac:dyDescent="0.25">
      <c r="A71" s="25">
        <v>66</v>
      </c>
      <c r="B71" s="88" t="s">
        <v>21</v>
      </c>
      <c r="C71" s="17">
        <f>C70/C69</f>
        <v>0.68084184975828865</v>
      </c>
      <c r="D71" s="17">
        <f>D70/D69</f>
        <v>0.61160389193908571</v>
      </c>
      <c r="E71" s="17">
        <f>E70/E69</f>
        <v>0.68685163314641706</v>
      </c>
      <c r="F71" s="17"/>
      <c r="G71" s="17">
        <f t="shared" ref="G71:M71" si="21">G70/G69</f>
        <v>0.75592454276282151</v>
      </c>
      <c r="H71" s="17">
        <f t="shared" si="21"/>
        <v>0.70541554576204968</v>
      </c>
      <c r="I71" s="17">
        <f t="shared" si="21"/>
        <v>0.64738944952734212</v>
      </c>
      <c r="J71" s="17">
        <f t="shared" si="21"/>
        <v>0.70892043378479386</v>
      </c>
      <c r="K71" s="17"/>
      <c r="L71" s="17"/>
      <c r="M71" s="17">
        <f t="shared" si="21"/>
        <v>0.64282834868398209</v>
      </c>
      <c r="N71" s="17">
        <f>N70/N69</f>
        <v>0.66718397159091825</v>
      </c>
      <c r="O71" s="17">
        <f>O70/O69</f>
        <v>0.73151396590720796</v>
      </c>
      <c r="P71" s="17">
        <f>P70/P69</f>
        <v>0.60556613633382117</v>
      </c>
      <c r="Q71" s="17">
        <f>Q70/Q69</f>
        <v>0.674071502470318</v>
      </c>
      <c r="R71" s="17"/>
      <c r="S71" s="17">
        <f>S70/S69</f>
        <v>0.65910688342716706</v>
      </c>
      <c r="T71" s="17">
        <f>T70/T69</f>
        <v>0.68656945635200095</v>
      </c>
      <c r="U71" s="49"/>
      <c r="V71" s="30"/>
      <c r="W71" s="52"/>
    </row>
    <row r="72" spans="1:26" ht="69" customHeight="1" x14ac:dyDescent="0.25">
      <c r="A72" s="25">
        <v>67</v>
      </c>
      <c r="B72" s="63" t="s">
        <v>29</v>
      </c>
      <c r="C72" s="99" t="s">
        <v>90</v>
      </c>
      <c r="D72" s="99"/>
      <c r="E72" s="99"/>
      <c r="F72" s="99"/>
      <c r="G72" s="99"/>
      <c r="H72" s="99"/>
      <c r="I72" s="99"/>
      <c r="J72" s="99"/>
      <c r="K72" s="99"/>
      <c r="L72" s="99"/>
      <c r="M72" s="46"/>
      <c r="N72" s="46"/>
      <c r="O72" s="46"/>
      <c r="P72" s="46"/>
      <c r="Q72" s="24"/>
      <c r="R72" s="24"/>
      <c r="S72" s="24"/>
      <c r="T72" s="24"/>
      <c r="U72" s="49"/>
      <c r="V72" s="30"/>
      <c r="W72" s="52"/>
    </row>
    <row r="73" spans="1:26" x14ac:dyDescent="0.25">
      <c r="A73" s="1"/>
      <c r="B73" s="62"/>
      <c r="C73" s="2"/>
      <c r="D73" s="4"/>
      <c r="E73" s="4"/>
      <c r="F73" s="4"/>
      <c r="G73" s="4"/>
      <c r="H73" s="4"/>
      <c r="I73" s="4"/>
      <c r="J73" s="4"/>
      <c r="K73" s="4"/>
      <c r="L73" s="4"/>
      <c r="M73" s="4"/>
      <c r="N73" s="4"/>
      <c r="O73" s="4"/>
      <c r="P73" s="4"/>
      <c r="Q73" s="4"/>
      <c r="R73" s="4"/>
      <c r="S73" s="4"/>
      <c r="T73" s="4"/>
      <c r="U73" s="49"/>
      <c r="V73" s="30"/>
      <c r="W73" s="52"/>
    </row>
    <row r="74" spans="1:26" x14ac:dyDescent="0.25">
      <c r="A74" s="1"/>
      <c r="B74" s="6"/>
      <c r="C74" s="97"/>
      <c r="D74" s="97"/>
      <c r="E74" s="97"/>
      <c r="F74" s="3"/>
      <c r="G74" s="3"/>
      <c r="H74" s="3"/>
      <c r="I74" s="3"/>
      <c r="J74" s="3"/>
      <c r="K74" s="3"/>
      <c r="L74" s="3"/>
      <c r="M74" s="3"/>
      <c r="N74" s="3"/>
      <c r="O74" s="3"/>
      <c r="P74" s="3"/>
      <c r="Q74" s="3"/>
      <c r="R74" s="3"/>
      <c r="S74" s="3"/>
      <c r="T74" s="3"/>
      <c r="U74" s="49"/>
      <c r="V74" s="28"/>
    </row>
    <row r="75" spans="1:26" ht="20.399999999999999" customHeight="1" x14ac:dyDescent="0.25">
      <c r="A75" s="49"/>
      <c r="B75" s="57"/>
      <c r="C75" s="97"/>
      <c r="D75" s="58"/>
      <c r="E75" s="58"/>
      <c r="F75" s="58"/>
      <c r="G75" s="58"/>
      <c r="H75" s="58"/>
      <c r="I75" s="58"/>
      <c r="J75" s="58"/>
      <c r="K75" s="58"/>
      <c r="L75" s="58"/>
      <c r="M75" s="58"/>
      <c r="N75" s="58"/>
      <c r="O75" s="58"/>
      <c r="P75" s="58"/>
      <c r="Q75" s="58"/>
      <c r="R75" s="58"/>
      <c r="S75" s="58"/>
      <c r="T75" s="58"/>
      <c r="U75" s="49"/>
    </row>
    <row r="76" spans="1:26" ht="13.8" x14ac:dyDescent="0.3">
      <c r="A76" s="1"/>
      <c r="B76" s="60"/>
      <c r="C76" s="31"/>
      <c r="D76" s="32"/>
      <c r="E76" s="32"/>
      <c r="F76" s="32"/>
      <c r="G76" s="32"/>
      <c r="H76" s="32"/>
      <c r="I76" s="32"/>
      <c r="J76" s="32"/>
      <c r="K76" s="32"/>
      <c r="L76" s="32"/>
      <c r="M76" s="32"/>
      <c r="N76" s="32"/>
      <c r="O76" s="32"/>
      <c r="P76" s="32"/>
      <c r="Q76" s="32"/>
      <c r="R76" s="32"/>
      <c r="S76" s="32"/>
      <c r="T76" s="32"/>
      <c r="U76" s="33"/>
      <c r="V76" s="34"/>
      <c r="W76" s="34"/>
      <c r="X76" s="34"/>
      <c r="Y76" s="34"/>
      <c r="Z76" s="34"/>
    </row>
    <row r="77" spans="1:26" ht="13.8" x14ac:dyDescent="0.3">
      <c r="A77" s="1"/>
      <c r="B77" s="60"/>
      <c r="C77" s="31"/>
      <c r="D77" s="32"/>
      <c r="E77" s="32"/>
      <c r="F77" s="61"/>
      <c r="G77" s="32"/>
      <c r="H77" s="32"/>
      <c r="I77" s="32"/>
      <c r="J77" s="32"/>
      <c r="K77" s="32"/>
      <c r="L77" s="32"/>
      <c r="M77" s="32"/>
      <c r="N77" s="32"/>
      <c r="O77" s="32"/>
      <c r="P77" s="32"/>
      <c r="Q77" s="32"/>
      <c r="R77" s="32"/>
      <c r="S77" s="32"/>
      <c r="T77" s="32"/>
      <c r="U77" s="33"/>
      <c r="V77" s="30"/>
      <c r="W77" s="52"/>
      <c r="X77" s="30"/>
      <c r="Y77" s="40"/>
      <c r="Z77" s="56"/>
    </row>
    <row r="78" spans="1:26" ht="13.8" x14ac:dyDescent="0.3">
      <c r="A78" s="1"/>
      <c r="B78" s="60"/>
      <c r="C78" s="31"/>
      <c r="D78" s="32"/>
      <c r="E78" s="32"/>
      <c r="F78" s="32"/>
      <c r="G78" s="32"/>
      <c r="H78" s="32"/>
      <c r="I78" s="32"/>
      <c r="J78" s="32"/>
      <c r="K78" s="32"/>
      <c r="L78" s="32"/>
      <c r="M78" s="32"/>
      <c r="N78" s="32"/>
      <c r="O78" s="32"/>
      <c r="P78" s="32"/>
      <c r="Q78" s="32"/>
      <c r="R78" s="32"/>
      <c r="S78" s="32"/>
      <c r="T78" s="32"/>
      <c r="U78" s="5"/>
    </row>
    <row r="79" spans="1:26" ht="13.8" x14ac:dyDescent="0.3">
      <c r="A79" s="1"/>
      <c r="B79" s="60"/>
      <c r="C79" s="31"/>
      <c r="D79" s="32"/>
      <c r="E79" s="32"/>
      <c r="F79" s="32"/>
      <c r="G79" s="32"/>
      <c r="H79" s="32"/>
      <c r="I79" s="32"/>
      <c r="J79" s="32"/>
      <c r="K79" s="32"/>
      <c r="L79" s="32"/>
      <c r="M79" s="32"/>
      <c r="N79" s="32"/>
      <c r="O79" s="32"/>
      <c r="P79" s="32"/>
      <c r="Q79" s="32"/>
      <c r="R79" s="32"/>
      <c r="S79" s="32"/>
      <c r="T79" s="32"/>
      <c r="U79" s="33"/>
      <c r="V79" s="34"/>
      <c r="W79" s="34"/>
      <c r="X79" s="34"/>
      <c r="Y79" s="34"/>
      <c r="Z79" s="34"/>
    </row>
    <row r="81" spans="1:27" x14ac:dyDescent="0.25">
      <c r="B81" s="71"/>
      <c r="C81" s="72"/>
      <c r="D81" s="72"/>
      <c r="E81" s="72"/>
      <c r="F81" s="72"/>
      <c r="G81" s="72"/>
      <c r="H81" s="72"/>
      <c r="I81" s="72"/>
      <c r="J81" s="72"/>
      <c r="K81" s="72"/>
      <c r="L81" s="72"/>
      <c r="M81" s="72"/>
      <c r="N81" s="72"/>
      <c r="O81" s="72"/>
      <c r="P81" s="72"/>
      <c r="Q81" s="72"/>
      <c r="R81" s="72"/>
      <c r="S81" s="72"/>
      <c r="T81" s="72"/>
    </row>
    <row r="82" spans="1:27" ht="13.8" x14ac:dyDescent="0.3">
      <c r="A82" s="1"/>
      <c r="B82" s="71"/>
      <c r="C82" s="98"/>
      <c r="D82" s="98"/>
      <c r="E82" s="98"/>
      <c r="F82" s="98"/>
      <c r="G82" s="98"/>
      <c r="H82" s="98"/>
      <c r="I82" s="98"/>
      <c r="J82" s="98"/>
      <c r="K82" s="98"/>
      <c r="L82" s="98"/>
      <c r="M82" s="98"/>
      <c r="N82" s="98"/>
      <c r="O82" s="98"/>
      <c r="P82" s="98"/>
      <c r="Q82" s="98"/>
      <c r="R82" s="98"/>
      <c r="S82" s="98"/>
      <c r="T82" s="98"/>
      <c r="U82" s="5"/>
      <c r="V82" s="34"/>
      <c r="W82" s="53"/>
      <c r="X82" s="34"/>
      <c r="Y82" s="34"/>
      <c r="Z82" s="53"/>
      <c r="AA82" s="34"/>
    </row>
    <row r="83" spans="1:27" ht="13.8" x14ac:dyDescent="0.3">
      <c r="A83" s="1"/>
      <c r="B83" s="6"/>
      <c r="C83" s="2"/>
      <c r="D83" s="3"/>
      <c r="E83" s="3"/>
      <c r="F83" s="3"/>
      <c r="G83" s="3"/>
      <c r="H83" s="3"/>
      <c r="I83" s="3"/>
      <c r="J83" s="3"/>
      <c r="K83" s="3"/>
      <c r="L83" s="3"/>
      <c r="M83" s="3"/>
      <c r="N83" s="3"/>
      <c r="O83" s="3"/>
      <c r="P83" s="3"/>
      <c r="Q83" s="3"/>
      <c r="R83" s="3"/>
      <c r="S83" s="3"/>
      <c r="T83" s="3"/>
      <c r="U83" s="5"/>
      <c r="V83" s="34"/>
      <c r="W83" s="53"/>
      <c r="X83" s="34"/>
      <c r="Y83" s="34"/>
      <c r="Z83" s="53"/>
      <c r="AA83" s="34"/>
    </row>
    <row r="84" spans="1:27" ht="18" customHeight="1" x14ac:dyDescent="0.3">
      <c r="A84" s="1"/>
      <c r="B84" s="6"/>
      <c r="C84" s="2"/>
      <c r="D84" s="3"/>
      <c r="E84" s="3"/>
      <c r="F84" s="3"/>
      <c r="G84" s="3"/>
      <c r="H84" s="3"/>
      <c r="I84" s="3"/>
      <c r="J84" s="3"/>
      <c r="K84" s="3"/>
      <c r="L84" s="3"/>
      <c r="M84" s="3"/>
      <c r="N84" s="3"/>
      <c r="O84" s="3"/>
      <c r="P84" s="3"/>
      <c r="Q84" s="3"/>
      <c r="R84" s="3"/>
      <c r="S84" s="3"/>
      <c r="T84" s="3"/>
      <c r="U84" s="5"/>
      <c r="V84" s="30"/>
      <c r="W84" s="52"/>
      <c r="X84" s="30"/>
      <c r="Y84" s="40"/>
      <c r="Z84" s="56"/>
      <c r="AA84" s="34"/>
    </row>
    <row r="85" spans="1:27" ht="13.8" x14ac:dyDescent="0.3">
      <c r="A85" s="1"/>
      <c r="B85" s="6"/>
      <c r="C85" s="2"/>
      <c r="D85" s="3"/>
      <c r="E85" s="3"/>
      <c r="F85" s="3"/>
      <c r="G85" s="3"/>
      <c r="H85" s="3"/>
      <c r="I85" s="3"/>
      <c r="J85" s="3"/>
      <c r="K85" s="3"/>
      <c r="L85" s="3"/>
      <c r="M85" s="3"/>
      <c r="N85" s="3"/>
      <c r="O85" s="3"/>
      <c r="P85" s="3"/>
      <c r="Q85" s="3"/>
      <c r="R85" s="3"/>
      <c r="S85" s="3"/>
      <c r="T85" s="3"/>
      <c r="V85" s="34"/>
      <c r="W85" s="53"/>
      <c r="X85" s="34"/>
      <c r="Y85" s="34"/>
      <c r="Z85" s="53"/>
      <c r="AA85" s="34"/>
    </row>
    <row r="86" spans="1:27" ht="14.4" x14ac:dyDescent="0.3">
      <c r="A86" s="1"/>
      <c r="B86" s="6"/>
      <c r="C86" s="2"/>
      <c r="D86" s="3"/>
      <c r="E86" s="3"/>
      <c r="F86" s="3"/>
      <c r="G86" s="3"/>
      <c r="H86" s="3"/>
      <c r="I86" s="3"/>
      <c r="J86" s="3"/>
      <c r="K86" s="3"/>
      <c r="L86" s="3"/>
      <c r="M86" s="3"/>
      <c r="N86" s="3"/>
      <c r="O86" s="3"/>
      <c r="P86" s="3"/>
      <c r="Q86" s="3"/>
      <c r="R86" s="3"/>
      <c r="S86" s="3"/>
      <c r="T86" s="3"/>
      <c r="V86" s="37"/>
      <c r="W86" s="54"/>
      <c r="X86" s="37"/>
      <c r="Y86" s="37"/>
      <c r="Z86" s="54"/>
      <c r="AA86" s="37"/>
    </row>
    <row r="87" spans="1:27" ht="13.8" x14ac:dyDescent="0.3">
      <c r="A87" s="1"/>
      <c r="B87" s="6"/>
      <c r="C87" s="2"/>
      <c r="D87" s="3"/>
      <c r="E87" s="3"/>
      <c r="F87" s="3"/>
      <c r="G87" s="3"/>
      <c r="H87" s="3"/>
      <c r="I87" s="3"/>
      <c r="J87" s="3"/>
      <c r="K87" s="3"/>
      <c r="L87" s="3"/>
      <c r="M87" s="3"/>
      <c r="N87" s="3"/>
      <c r="O87" s="3"/>
      <c r="P87" s="3"/>
      <c r="Q87" s="3"/>
      <c r="R87" s="3"/>
      <c r="S87" s="3"/>
      <c r="T87" s="3"/>
      <c r="V87" s="35"/>
      <c r="W87" s="54"/>
      <c r="X87" s="35"/>
      <c r="Y87" s="35"/>
      <c r="Z87" s="54"/>
      <c r="AA87" s="35"/>
    </row>
    <row r="88" spans="1:27" ht="13.8" x14ac:dyDescent="0.3">
      <c r="A88" s="1"/>
      <c r="B88" s="6"/>
      <c r="C88" s="96"/>
      <c r="D88" s="3"/>
      <c r="E88" s="3"/>
      <c r="F88" s="3"/>
      <c r="G88" s="3"/>
      <c r="H88" s="3"/>
      <c r="I88" s="3"/>
      <c r="J88" s="3"/>
      <c r="K88" s="3"/>
      <c r="L88" s="3"/>
      <c r="M88" s="3"/>
      <c r="N88" s="3"/>
      <c r="O88" s="3"/>
      <c r="P88" s="3"/>
      <c r="Q88" s="3"/>
      <c r="R88" s="3"/>
      <c r="S88" s="3"/>
      <c r="T88" s="3"/>
      <c r="V88" s="35"/>
      <c r="W88" s="54"/>
      <c r="X88" s="35"/>
      <c r="Y88" s="35"/>
      <c r="Z88" s="54"/>
      <c r="AA88" s="35"/>
    </row>
    <row r="89" spans="1:27" ht="13.8" x14ac:dyDescent="0.3">
      <c r="A89" s="1"/>
      <c r="B89" s="6"/>
      <c r="C89" s="2"/>
      <c r="D89" s="3"/>
      <c r="E89" s="3"/>
      <c r="F89" s="3"/>
      <c r="G89" s="3"/>
      <c r="H89" s="3"/>
      <c r="I89" s="3"/>
      <c r="J89" s="3"/>
      <c r="K89" s="3"/>
      <c r="L89" s="3"/>
      <c r="M89" s="3"/>
      <c r="N89" s="3"/>
      <c r="O89" s="3"/>
      <c r="P89" s="3"/>
      <c r="Q89" s="3"/>
      <c r="R89" s="3"/>
      <c r="S89" s="3"/>
      <c r="T89" s="3"/>
      <c r="V89" s="35"/>
      <c r="W89" s="54"/>
      <c r="X89" s="35"/>
      <c r="Y89" s="35"/>
      <c r="Z89" s="54"/>
      <c r="AA89" s="35"/>
    </row>
    <row r="90" spans="1:27" ht="13.8" x14ac:dyDescent="0.3">
      <c r="A90" s="1"/>
      <c r="B90" s="6"/>
      <c r="C90" s="2"/>
      <c r="D90" s="3"/>
      <c r="E90" s="3"/>
      <c r="F90" s="3"/>
      <c r="G90" s="3"/>
      <c r="H90" s="3"/>
      <c r="I90" s="3"/>
      <c r="J90" s="3"/>
      <c r="K90" s="3"/>
      <c r="L90" s="3"/>
      <c r="M90" s="3"/>
      <c r="N90" s="3"/>
      <c r="O90" s="3"/>
      <c r="P90" s="3"/>
      <c r="Q90" s="3"/>
      <c r="R90" s="3"/>
      <c r="S90" s="3"/>
      <c r="T90" s="3"/>
      <c r="V90" s="35"/>
      <c r="W90" s="54"/>
      <c r="X90" s="35"/>
      <c r="Y90" s="35"/>
      <c r="Z90" s="54"/>
      <c r="AA90" s="35"/>
    </row>
    <row r="91" spans="1:27" ht="13.8" x14ac:dyDescent="0.3">
      <c r="A91" s="1"/>
      <c r="B91" s="6"/>
      <c r="C91" s="2"/>
      <c r="D91" s="3"/>
      <c r="E91" s="3"/>
      <c r="F91" s="3"/>
      <c r="G91" s="3"/>
      <c r="H91" s="3"/>
      <c r="I91" s="3"/>
      <c r="J91" s="3"/>
      <c r="K91" s="3"/>
      <c r="L91" s="3"/>
      <c r="M91" s="3"/>
      <c r="N91" s="3"/>
      <c r="O91" s="3"/>
      <c r="P91" s="3"/>
      <c r="Q91" s="3"/>
      <c r="R91" s="3"/>
      <c r="S91" s="3"/>
      <c r="T91" s="3"/>
      <c r="V91" s="35"/>
      <c r="W91" s="54"/>
      <c r="X91" s="35"/>
      <c r="Y91" s="35"/>
      <c r="Z91" s="54"/>
      <c r="AA91" s="35"/>
    </row>
    <row r="92" spans="1:27" ht="13.8" x14ac:dyDescent="0.3">
      <c r="A92" s="1"/>
      <c r="B92" s="6"/>
      <c r="C92" s="2"/>
      <c r="D92" s="3"/>
      <c r="E92" s="3"/>
      <c r="F92" s="3"/>
      <c r="G92" s="3"/>
      <c r="H92" s="3"/>
      <c r="I92" s="3"/>
      <c r="J92" s="3"/>
      <c r="K92" s="3"/>
      <c r="L92" s="3"/>
      <c r="M92" s="3"/>
      <c r="N92" s="3"/>
      <c r="O92" s="3"/>
      <c r="P92" s="3"/>
      <c r="Q92" s="3"/>
      <c r="R92" s="3"/>
      <c r="S92" s="3"/>
      <c r="T92" s="3"/>
      <c r="V92" s="35"/>
      <c r="W92" s="54"/>
      <c r="X92" s="35"/>
      <c r="Y92" s="35"/>
      <c r="Z92" s="54"/>
      <c r="AA92" s="35"/>
    </row>
    <row r="93" spans="1:27" ht="13.8" x14ac:dyDescent="0.3">
      <c r="A93" s="1"/>
      <c r="B93" s="6"/>
      <c r="C93" s="2"/>
      <c r="D93" s="3"/>
      <c r="E93" s="3"/>
      <c r="F93" s="3"/>
      <c r="G93" s="3"/>
      <c r="H93" s="3"/>
      <c r="I93" s="3"/>
      <c r="J93" s="3"/>
      <c r="K93" s="3"/>
      <c r="L93" s="3"/>
      <c r="M93" s="3"/>
      <c r="N93" s="3"/>
      <c r="O93" s="3"/>
      <c r="P93" s="3"/>
      <c r="Q93" s="3"/>
      <c r="R93" s="3"/>
      <c r="S93" s="3"/>
      <c r="T93" s="3"/>
      <c r="V93" s="36"/>
      <c r="W93" s="55"/>
      <c r="X93" s="36"/>
      <c r="Y93" s="36"/>
      <c r="Z93" s="55"/>
      <c r="AA93" s="36"/>
    </row>
    <row r="94" spans="1:27" x14ac:dyDescent="0.25">
      <c r="A94" s="1"/>
      <c r="B94" s="6"/>
      <c r="C94" s="2"/>
      <c r="D94" s="3"/>
      <c r="E94" s="3"/>
      <c r="F94" s="3"/>
      <c r="G94" s="3"/>
      <c r="H94" s="3"/>
      <c r="I94" s="3"/>
      <c r="J94" s="3"/>
      <c r="K94" s="3"/>
      <c r="L94" s="3"/>
      <c r="M94" s="3"/>
      <c r="N94" s="3"/>
      <c r="O94" s="3"/>
      <c r="P94" s="3"/>
      <c r="Q94" s="3"/>
      <c r="R94" s="3"/>
      <c r="S94" s="3"/>
      <c r="T94" s="3"/>
    </row>
    <row r="95" spans="1:27" x14ac:dyDescent="0.25">
      <c r="A95" s="1"/>
      <c r="B95" s="6"/>
      <c r="C95" s="2"/>
      <c r="D95" s="3"/>
      <c r="E95" s="3"/>
      <c r="F95" s="3"/>
      <c r="G95" s="3"/>
      <c r="H95" s="3"/>
      <c r="I95" s="3"/>
      <c r="J95" s="3"/>
      <c r="K95" s="3"/>
      <c r="L95" s="3"/>
      <c r="M95" s="3"/>
      <c r="N95" s="3"/>
      <c r="O95" s="3"/>
      <c r="P95" s="3"/>
      <c r="Q95" s="3"/>
      <c r="R95" s="3"/>
      <c r="S95" s="3"/>
      <c r="T95" s="3"/>
    </row>
    <row r="96" spans="1:27" x14ac:dyDescent="0.25">
      <c r="A96" s="1"/>
      <c r="B96" s="6"/>
      <c r="C96" s="2"/>
      <c r="D96" s="3"/>
      <c r="E96" s="3"/>
      <c r="F96" s="3"/>
      <c r="G96" s="3"/>
      <c r="H96" s="3"/>
      <c r="I96" s="3"/>
      <c r="J96" s="3"/>
      <c r="K96" s="3"/>
      <c r="L96" s="3"/>
      <c r="M96" s="3"/>
      <c r="N96" s="3"/>
      <c r="O96" s="3"/>
      <c r="P96" s="3"/>
      <c r="Q96" s="3"/>
      <c r="R96" s="3"/>
      <c r="S96" s="3"/>
      <c r="T96" s="3"/>
    </row>
    <row r="97" spans="1:20" x14ac:dyDescent="0.25">
      <c r="A97" s="1"/>
      <c r="B97" s="6"/>
      <c r="C97" s="2"/>
      <c r="D97" s="3"/>
      <c r="E97" s="3"/>
      <c r="F97" s="3"/>
      <c r="G97" s="3"/>
      <c r="H97" s="3"/>
      <c r="I97" s="3"/>
      <c r="J97" s="3"/>
      <c r="K97" s="3"/>
      <c r="L97" s="3"/>
      <c r="M97" s="3"/>
      <c r="N97" s="3"/>
      <c r="O97" s="3"/>
      <c r="P97" s="3"/>
      <c r="Q97" s="3"/>
      <c r="R97" s="3"/>
      <c r="S97" s="3"/>
      <c r="T97" s="3"/>
    </row>
    <row r="98" spans="1:20" x14ac:dyDescent="0.25">
      <c r="A98" s="1"/>
      <c r="B98" s="6"/>
      <c r="C98" s="2"/>
      <c r="D98" s="3"/>
      <c r="E98" s="3"/>
      <c r="F98" s="3"/>
      <c r="G98" s="3"/>
      <c r="H98" s="3"/>
      <c r="I98" s="3"/>
      <c r="J98" s="3"/>
      <c r="K98" s="3"/>
      <c r="L98" s="3"/>
      <c r="M98" s="3"/>
      <c r="N98" s="3"/>
      <c r="O98" s="3"/>
      <c r="P98" s="3"/>
      <c r="Q98" s="3"/>
      <c r="R98" s="3"/>
      <c r="S98" s="3"/>
      <c r="T98" s="3"/>
    </row>
    <row r="99" spans="1:20" x14ac:dyDescent="0.25">
      <c r="A99" s="1"/>
      <c r="B99" s="6"/>
      <c r="C99" s="2"/>
      <c r="D99" s="3"/>
      <c r="E99" s="3"/>
      <c r="F99" s="3"/>
      <c r="G99" s="3"/>
      <c r="H99" s="3"/>
      <c r="I99" s="3"/>
      <c r="J99" s="3"/>
      <c r="K99" s="3"/>
      <c r="L99" s="3"/>
      <c r="M99" s="3"/>
      <c r="N99" s="3"/>
      <c r="O99" s="3"/>
      <c r="P99" s="3"/>
      <c r="Q99" s="3"/>
      <c r="R99" s="3"/>
      <c r="S99" s="3"/>
      <c r="T99" s="3"/>
    </row>
    <row r="100" spans="1:20" x14ac:dyDescent="0.25">
      <c r="A100" s="1"/>
      <c r="B100" s="6"/>
      <c r="C100" s="2"/>
      <c r="D100" s="3"/>
      <c r="E100" s="3"/>
      <c r="F100" s="3"/>
      <c r="G100" s="3"/>
      <c r="H100" s="3"/>
      <c r="I100" s="3"/>
      <c r="J100" s="3"/>
      <c r="K100" s="3"/>
      <c r="L100" s="3"/>
      <c r="M100" s="3"/>
      <c r="N100" s="3"/>
      <c r="O100" s="3"/>
      <c r="P100" s="3"/>
      <c r="Q100" s="3"/>
      <c r="R100" s="3"/>
      <c r="S100" s="3"/>
      <c r="T100" s="3"/>
    </row>
    <row r="101" spans="1:20" x14ac:dyDescent="0.25">
      <c r="A101" s="1"/>
      <c r="B101" s="6"/>
      <c r="D101" s="3"/>
      <c r="E101" s="3"/>
      <c r="F101" s="3"/>
      <c r="G101" s="3"/>
      <c r="H101" s="3"/>
      <c r="I101" s="3"/>
      <c r="J101" s="3"/>
      <c r="K101" s="3"/>
      <c r="L101" s="3"/>
      <c r="M101" s="3"/>
      <c r="N101" s="3"/>
      <c r="O101" s="3"/>
      <c r="P101" s="3"/>
      <c r="Q101" s="3"/>
      <c r="R101" s="3"/>
      <c r="S101" s="3"/>
      <c r="T101" s="3"/>
    </row>
    <row r="102" spans="1:20" x14ac:dyDescent="0.25">
      <c r="A102" s="1"/>
      <c r="B102" s="6"/>
      <c r="D102" s="3"/>
      <c r="E102" s="3"/>
      <c r="F102" s="3"/>
      <c r="G102" s="3"/>
      <c r="H102" s="3"/>
      <c r="I102" s="3"/>
      <c r="J102" s="3"/>
      <c r="K102" s="3"/>
      <c r="L102" s="3"/>
      <c r="M102" s="3"/>
      <c r="N102" s="3"/>
      <c r="O102" s="3"/>
      <c r="P102" s="3"/>
      <c r="Q102" s="3"/>
      <c r="R102" s="3"/>
      <c r="S102" s="3"/>
      <c r="T102" s="3"/>
    </row>
    <row r="103" spans="1:20" x14ac:dyDescent="0.25">
      <c r="A103" s="1"/>
      <c r="B103" s="6"/>
      <c r="D103" s="3"/>
      <c r="E103" s="3"/>
      <c r="F103" s="3"/>
      <c r="G103" s="3"/>
      <c r="H103" s="3"/>
      <c r="I103" s="3"/>
      <c r="J103" s="3"/>
      <c r="K103" s="3"/>
      <c r="L103" s="3"/>
      <c r="M103" s="3"/>
      <c r="N103" s="3"/>
      <c r="O103" s="3"/>
      <c r="P103" s="3"/>
      <c r="Q103" s="3"/>
      <c r="R103" s="3"/>
      <c r="S103" s="3"/>
      <c r="T103" s="3"/>
    </row>
    <row r="104" spans="1:20" x14ac:dyDescent="0.25">
      <c r="A104" s="1"/>
      <c r="B104" s="6"/>
      <c r="D104" s="3"/>
      <c r="E104" s="3"/>
      <c r="F104" s="3"/>
      <c r="G104" s="3"/>
      <c r="H104" s="3"/>
      <c r="I104" s="3"/>
      <c r="J104" s="3"/>
      <c r="K104" s="3"/>
      <c r="L104" s="3"/>
      <c r="M104" s="3"/>
      <c r="N104" s="3"/>
      <c r="O104" s="3"/>
      <c r="P104" s="3"/>
      <c r="Q104" s="3"/>
      <c r="R104" s="3"/>
      <c r="S104" s="3"/>
      <c r="T104" s="3"/>
    </row>
  </sheetData>
  <mergeCells count="8">
    <mergeCell ref="C72:L72"/>
    <mergeCell ref="B58:K58"/>
    <mergeCell ref="B39:K39"/>
    <mergeCell ref="A1:T1"/>
    <mergeCell ref="A2:T2"/>
    <mergeCell ref="A3:T3"/>
    <mergeCell ref="A4:T4"/>
    <mergeCell ref="B53:K53"/>
  </mergeCells>
  <conditionalFormatting sqref="AA79 AA51:AA56 AA58:AA77 AA11:AA49">
    <cfRule type="containsText" dxfId="6" priority="17" operator="containsText" text="Pending">
      <formula>NOT(ISERROR(SEARCH("Pending",AA11)))</formula>
    </cfRule>
  </conditionalFormatting>
  <conditionalFormatting sqref="D81:T81">
    <cfRule type="cellIs" dxfId="5" priority="9" operator="notEqual">
      <formula>0</formula>
    </cfRule>
  </conditionalFormatting>
  <conditionalFormatting sqref="Z11:Z81">
    <cfRule type="containsText" dxfId="4" priority="7" operator="containsText" text="False">
      <formula>NOT(ISERROR(SEARCH("False",Z11)))</formula>
    </cfRule>
  </conditionalFormatting>
  <conditionalFormatting sqref="W11:W81">
    <cfRule type="containsText" dxfId="3" priority="6" operator="containsText" text="False">
      <formula>NOT(ISERROR(SEARCH("False",W11)))</formula>
    </cfRule>
  </conditionalFormatting>
  <conditionalFormatting sqref="AA57">
    <cfRule type="containsText" dxfId="2" priority="3" operator="containsText" text="Pending">
      <formula>NOT(ISERROR(SEARCH("Pending",AA57)))</formula>
    </cfRule>
  </conditionalFormatting>
  <conditionalFormatting sqref="AA50">
    <cfRule type="containsText" dxfId="1" priority="2" operator="containsText" text="Pending">
      <formula>NOT(ISERROR(SEARCH("Pending",AA50)))</formula>
    </cfRule>
  </conditionalFormatting>
  <conditionalFormatting sqref="C82:T82">
    <cfRule type="containsText" dxfId="0" priority="1" operator="containsText" text="false">
      <formula>NOT(ISERROR(SEARCH("false",C82)))</formula>
    </cfRule>
  </conditionalFormatting>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kerive</cp:lastModifiedBy>
  <cp:lastPrinted>2015-03-27T23:53:05Z</cp:lastPrinted>
  <dcterms:created xsi:type="dcterms:W3CDTF">2012-06-02T00:09:38Z</dcterms:created>
  <dcterms:modified xsi:type="dcterms:W3CDTF">2015-04-01T20:24:45Z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