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C_ALL\Website Redevelopment Dissolution Reports\FY 2018-19\2. DOF Reports\A. RPTTF Estimates\"/>
    </mc:Choice>
  </mc:AlternateContent>
  <bookViews>
    <workbookView xWindow="0" yWindow="0" windowWidth="24000" windowHeight="9420"/>
  </bookViews>
  <sheets>
    <sheet name="ROPS Rpt Form" sheetId="1" r:id="rId1"/>
  </sheets>
  <externalReferences>
    <externalReference r:id="rId2"/>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Rpt Form'!$A$1:$T$64</definedName>
    <definedName name="_xlnm.Print_Area">#REF!</definedName>
    <definedName name="Print_Area_MI" localSheetId="0">#REF!</definedName>
    <definedName name="Print_Area_MI">#REF!</definedName>
    <definedName name="_xlnm.Print_Titles" localSheetId="0">'ROPS Rpt Form'!$A:$B,'ROPS Rpt Form'!$1:$5</definedName>
    <definedName name="PRNTNAM">#N/A</definedName>
    <definedName name="Q" localSheetId="0">#REF!</definedName>
    <definedName name="Q">#REF!</definedName>
    <definedName name="RMASTR">#N/A</definedName>
    <definedName name="SRV">'[1]60476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1" l="1"/>
  <c r="N61" i="1"/>
  <c r="J61" i="1"/>
  <c r="F61" i="1"/>
  <c r="C60" i="1"/>
  <c r="C59" i="1"/>
  <c r="C58" i="1"/>
  <c r="C57" i="1"/>
  <c r="M62" i="1"/>
  <c r="C56" i="1"/>
  <c r="C55" i="1"/>
  <c r="T62" i="1"/>
  <c r="R62" i="1"/>
  <c r="Q62" i="1"/>
  <c r="P62" i="1"/>
  <c r="N62" i="1"/>
  <c r="L62" i="1"/>
  <c r="J62" i="1"/>
  <c r="I62" i="1"/>
  <c r="H62" i="1"/>
  <c r="F62" i="1"/>
  <c r="F63" i="1" s="1"/>
  <c r="C54" i="1"/>
  <c r="C53" i="1"/>
  <c r="T61" i="1"/>
  <c r="P61" i="1"/>
  <c r="L61" i="1"/>
  <c r="H61" i="1"/>
  <c r="D61" i="1"/>
  <c r="C51" i="1"/>
  <c r="C48" i="1"/>
  <c r="T45" i="1"/>
  <c r="P45" i="1"/>
  <c r="L45" i="1"/>
  <c r="H45" i="1"/>
  <c r="D45" i="1"/>
  <c r="R44" i="1"/>
  <c r="N44" i="1"/>
  <c r="J44" i="1"/>
  <c r="F44" i="1"/>
  <c r="S42" i="1"/>
  <c r="K42" i="1"/>
  <c r="S45" i="1"/>
  <c r="R45" i="1"/>
  <c r="Q45" i="1"/>
  <c r="O45" i="1"/>
  <c r="N45" i="1"/>
  <c r="M45" i="1"/>
  <c r="K45" i="1"/>
  <c r="J45" i="1"/>
  <c r="I45" i="1"/>
  <c r="G45" i="1"/>
  <c r="F45" i="1"/>
  <c r="E45" i="1"/>
  <c r="T44" i="1"/>
  <c r="S44" i="1"/>
  <c r="R42" i="1"/>
  <c r="P44" i="1"/>
  <c r="P47" i="1" s="1"/>
  <c r="O44" i="1"/>
  <c r="N42" i="1"/>
  <c r="L44" i="1"/>
  <c r="L47" i="1" s="1"/>
  <c r="K44" i="1"/>
  <c r="J42" i="1"/>
  <c r="H44" i="1"/>
  <c r="G44" i="1"/>
  <c r="F42" i="1"/>
  <c r="D44" i="1"/>
  <c r="C40" i="1"/>
  <c r="N36" i="1"/>
  <c r="C35" i="1"/>
  <c r="C34" i="1"/>
  <c r="C33" i="1"/>
  <c r="C32" i="1"/>
  <c r="C31" i="1"/>
  <c r="C30" i="1"/>
  <c r="C29" i="1"/>
  <c r="C28" i="1"/>
  <c r="C27" i="1"/>
  <c r="C26" i="1"/>
  <c r="C25" i="1"/>
  <c r="C24" i="1"/>
  <c r="C23" i="1"/>
  <c r="C22" i="1"/>
  <c r="C21" i="1"/>
  <c r="R36" i="1"/>
  <c r="Q36" i="1"/>
  <c r="M36" i="1"/>
  <c r="J36" i="1"/>
  <c r="I36" i="1"/>
  <c r="F36" i="1"/>
  <c r="E36" i="1"/>
  <c r="R18" i="1"/>
  <c r="N18" i="1"/>
  <c r="N37" i="1" s="1"/>
  <c r="J18" i="1"/>
  <c r="F18" i="1"/>
  <c r="C17" i="1"/>
  <c r="C16" i="1"/>
  <c r="T18" i="1"/>
  <c r="S18" i="1"/>
  <c r="Q18" i="1"/>
  <c r="P18" i="1"/>
  <c r="O18" i="1"/>
  <c r="M18" i="1"/>
  <c r="M37" i="1" s="1"/>
  <c r="L18" i="1"/>
  <c r="K18" i="1"/>
  <c r="I18" i="1"/>
  <c r="H18" i="1"/>
  <c r="G18" i="1"/>
  <c r="E18" i="1"/>
  <c r="C15" i="1"/>
  <c r="S12" i="1"/>
  <c r="Q12" i="1"/>
  <c r="O12" i="1"/>
  <c r="M12" i="1"/>
  <c r="K12" i="1"/>
  <c r="I12" i="1"/>
  <c r="G12" i="1"/>
  <c r="E12" i="1"/>
  <c r="T12" i="1"/>
  <c r="R12" i="1"/>
  <c r="P12" i="1"/>
  <c r="N12" i="1"/>
  <c r="L12" i="1"/>
  <c r="J12" i="1"/>
  <c r="H12" i="1"/>
  <c r="F12" i="1"/>
  <c r="D12" i="1"/>
  <c r="C10" i="1"/>
  <c r="C9" i="1"/>
  <c r="C8" i="1"/>
  <c r="C7" i="1"/>
  <c r="N38" i="1" l="1"/>
  <c r="I37" i="1"/>
  <c r="N63" i="1"/>
  <c r="D47" i="1"/>
  <c r="T47" i="1"/>
  <c r="J47" i="1"/>
  <c r="J46" i="1" s="1"/>
  <c r="E37" i="1"/>
  <c r="Q37" i="1"/>
  <c r="Q38" i="1" s="1"/>
  <c r="H47" i="1"/>
  <c r="R47" i="1"/>
  <c r="R46" i="1" s="1"/>
  <c r="J63" i="1"/>
  <c r="M38" i="1"/>
  <c r="P63" i="1"/>
  <c r="C11" i="1"/>
  <c r="G47" i="1"/>
  <c r="K47" i="1"/>
  <c r="K46" i="1" s="1"/>
  <c r="O47" i="1"/>
  <c r="S47" i="1"/>
  <c r="S46" i="1" s="1"/>
  <c r="G42" i="1"/>
  <c r="G46" i="1" s="1"/>
  <c r="N47" i="1"/>
  <c r="N46" i="1" s="1"/>
  <c r="E61" i="1"/>
  <c r="I61" i="1"/>
  <c r="I63" i="1" s="1"/>
  <c r="M61" i="1"/>
  <c r="M63" i="1" s="1"/>
  <c r="Q61" i="1"/>
  <c r="C52" i="1"/>
  <c r="I38" i="1"/>
  <c r="F37" i="1"/>
  <c r="F38" i="1" s="1"/>
  <c r="H63" i="1"/>
  <c r="T63" i="1"/>
  <c r="C20" i="1"/>
  <c r="K36" i="1"/>
  <c r="K37" i="1" s="1"/>
  <c r="K38" i="1" s="1"/>
  <c r="S36" i="1"/>
  <c r="R63" i="1"/>
  <c r="E62" i="1"/>
  <c r="E38" i="1"/>
  <c r="J37" i="1"/>
  <c r="J38" i="1" s="1"/>
  <c r="R37" i="1"/>
  <c r="R38" i="1" s="1"/>
  <c r="L63" i="1"/>
  <c r="D18" i="1"/>
  <c r="G36" i="1"/>
  <c r="G37" i="1" s="1"/>
  <c r="G38" i="1" s="1"/>
  <c r="O36" i="1"/>
  <c r="O37" i="1" s="1"/>
  <c r="O38" i="1" s="1"/>
  <c r="O49" i="1" s="1"/>
  <c r="D36" i="1"/>
  <c r="H36" i="1"/>
  <c r="H37" i="1" s="1"/>
  <c r="H38" i="1" s="1"/>
  <c r="L36" i="1"/>
  <c r="L37" i="1" s="1"/>
  <c r="L38" i="1" s="1"/>
  <c r="L49" i="1" s="1"/>
  <c r="P36" i="1"/>
  <c r="P37" i="1" s="1"/>
  <c r="P38" i="1" s="1"/>
  <c r="P49" i="1" s="1"/>
  <c r="T36" i="1"/>
  <c r="T37" i="1" s="1"/>
  <c r="T38" i="1" s="1"/>
  <c r="T49" i="1" s="1"/>
  <c r="E42" i="1"/>
  <c r="I42" i="1"/>
  <c r="M42" i="1"/>
  <c r="Q42" i="1"/>
  <c r="C41" i="1"/>
  <c r="O42" i="1"/>
  <c r="F47" i="1"/>
  <c r="F46" i="1" s="1"/>
  <c r="C45" i="1"/>
  <c r="G61" i="1"/>
  <c r="K61" i="1"/>
  <c r="O61" i="1"/>
  <c r="S61" i="1"/>
  <c r="G62" i="1"/>
  <c r="G63" i="1" s="1"/>
  <c r="K62" i="1"/>
  <c r="K63" i="1" s="1"/>
  <c r="O62" i="1"/>
  <c r="O63" i="1" s="1"/>
  <c r="S62" i="1"/>
  <c r="S63" i="1" s="1"/>
  <c r="E44" i="1"/>
  <c r="E47" i="1" s="1"/>
  <c r="I44" i="1"/>
  <c r="I47" i="1" s="1"/>
  <c r="M44" i="1"/>
  <c r="M47" i="1" s="1"/>
  <c r="Q44" i="1"/>
  <c r="Q47" i="1" s="1"/>
  <c r="D62" i="1"/>
  <c r="D42" i="1"/>
  <c r="H42" i="1"/>
  <c r="L42" i="1"/>
  <c r="P42" i="1"/>
  <c r="T42" i="1"/>
  <c r="J49" i="1" l="1"/>
  <c r="F49" i="1"/>
  <c r="K49" i="1"/>
  <c r="C47" i="1"/>
  <c r="H49" i="1"/>
  <c r="G49" i="1"/>
  <c r="R49" i="1"/>
  <c r="E63" i="1"/>
  <c r="T46" i="1"/>
  <c r="E46" i="1"/>
  <c r="C61" i="1"/>
  <c r="P46" i="1"/>
  <c r="C62" i="1"/>
  <c r="D63" i="1"/>
  <c r="Q46" i="1"/>
  <c r="C36" i="1"/>
  <c r="D37" i="1"/>
  <c r="C18" i="1"/>
  <c r="M49" i="1"/>
  <c r="S37" i="1"/>
  <c r="S38" i="1" s="1"/>
  <c r="S49" i="1" s="1"/>
  <c r="N49" i="1"/>
  <c r="D46" i="1"/>
  <c r="C42" i="1"/>
  <c r="L46" i="1"/>
  <c r="M46" i="1"/>
  <c r="Q49" i="1"/>
  <c r="H46" i="1"/>
  <c r="O46" i="1"/>
  <c r="I46" i="1"/>
  <c r="E49" i="1"/>
  <c r="C44" i="1"/>
  <c r="I49" i="1"/>
  <c r="C12" i="1"/>
  <c r="Q63" i="1"/>
  <c r="C63" i="1" l="1"/>
  <c r="C46" i="1"/>
  <c r="C37" i="1"/>
  <c r="D38" i="1"/>
  <c r="C38" i="1" l="1"/>
  <c r="D49" i="1"/>
  <c r="C49" i="1" l="1"/>
</calcChain>
</file>

<file path=xl/comments1.xml><?xml version="1.0" encoding="utf-8"?>
<comments xmlns="http://schemas.openxmlformats.org/spreadsheetml/2006/main">
  <authors>
    <author>Yu, Liz</author>
  </authors>
  <commentList>
    <comment ref="S49" authorId="0" shapeId="0">
      <text>
        <r>
          <rPr>
            <b/>
            <sz val="9"/>
            <color indexed="81"/>
            <rFont val="Tahoma"/>
            <family val="2"/>
          </rPr>
          <t>Yu, Liz: 5/17/16</t>
        </r>
        <r>
          <rPr>
            <sz val="9"/>
            <color indexed="81"/>
            <rFont val="Tahoma"/>
            <family val="2"/>
          </rPr>
          <t xml:space="preserve">
Rounded to 2-Digits Due to system limitation. All source date have 2-digits.</t>
        </r>
      </text>
    </comment>
    <comment ref="T49" authorId="0" shapeId="0">
      <text>
        <r>
          <rPr>
            <b/>
            <sz val="9"/>
            <color indexed="81"/>
            <rFont val="Tahoma"/>
            <family val="2"/>
          </rPr>
          <t>Yu, Liz: 5/17/16</t>
        </r>
        <r>
          <rPr>
            <sz val="9"/>
            <color indexed="81"/>
            <rFont val="Tahoma"/>
            <family val="2"/>
          </rPr>
          <t xml:space="preserve">
Rounded to 2-Digits Due to system limitation. All source date have 2-digits.</t>
        </r>
      </text>
    </comment>
  </commentList>
</comments>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<sst xmlns="http://schemas.openxmlformats.org/spreadsheetml/2006/main" count="84" uniqueCount="83">
  <si>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</si>
  <si>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</si>
  <si>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</si>
  <si>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</si>
  <si>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</si>
  <si>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</si>
  <si>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</si>
  <si>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</si>
  <si>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</si>
  <si>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</si>
  <si>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</si>
  <si>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</si>
  <si>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</si>
  <si>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</si>
  <si>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</si>
  <si>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</si>
  <si>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</si>
  <si>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</si>
  <si>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</si>
  <si>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</si>
  <si>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</si>
  <si>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</si>
  <si>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</si>
  <si>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</si>
  <si>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</si>
  <si>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</si>
  <si>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</si>
  <si>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</si>
  <si>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</si>
  <si>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</si>
  <si>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</si>
  <si>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</si>
  <si>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</si>
  <si>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37.</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</si>
  <si>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</si>
  <si>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</si>
  <si>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</si>
  <si>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</si>
  <si>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</si>
  <si>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</si>
  <si>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</si>
  <si>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</si>
  <si>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</si>
  <si>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</si>
  <si>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</si>
  <si>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</si>
  <si>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</si>
  <si>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</si>
  <si>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</si>
  <si>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</si>
  <si>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</si>
  <si>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</si>
  <si>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</si>
  <si>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</si>
  <si>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</si>
  <si>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</si>
  <si>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</si>
  <si>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</si>
  <si>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Total Finance Approved RPTTF for Distribution (sum of lines 35 plus 36)</t>
  </si>
  <si>
    <t>CAC Distributed ROPS RPTTF</t>
  </si>
  <si>
    <t xml:space="preserve">Admin EOs </t>
  </si>
  <si>
    <t xml:space="preserve">    Insufficient RPTTF available to fund Finance Approved items in "A" ROPS (line 37 minus 42)</t>
  </si>
  <si>
    <t>Total CAC Distributed RPTTF for SA EOs (sum of lines 39 plus 40)</t>
  </si>
  <si>
    <r>
      <rPr>
        <b/>
        <sz val="10"/>
        <rFont val="Arial"/>
        <family val="2"/>
      </rPr>
      <t>Pension Override/State Water Project Override Revenues</t>
    </r>
    <r>
      <rPr>
        <sz val="10"/>
        <rFont val="Arial"/>
        <family val="2"/>
      </rPr>
      <t xml:space="preserve"> pursuant to HSC 34183 (a) (1) (B)</t>
    </r>
  </si>
  <si>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</si>
  <si>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</si>
  <si>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</si>
  <si>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</si>
  <si>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</si>
  <si>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</si>
  <si>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</si>
  <si>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53:55)</t>
  </si>
  <si>
    <t>ERAF - K-12</t>
  </si>
  <si>
    <t>ERAF - Community Colleges</t>
  </si>
  <si>
    <t>ERAF - County Offices of Education</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</si>
  <si>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</si>
  <si>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</si>
  <si>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Percentage of Residual Distributions to K-14 Schools</t>
  </si>
  <si>
    <t xml:space="preserve">Comments: </t>
  </si>
  <si>
    <t xml:space="preserve">(1) ROPS estimates are based on the SA submitted ROPS, which are subject to Department of Finance’s (DOF) approval. 
(2) The total distribution to the SA is subject to change depending upon the actual RPTTF available amount and DOF approved ROPS.
</t>
  </si>
  <si>
    <t>Total ROPS Only RPTTF Balance Available for Distribution to ATEs (line 33 minus 42 minus 43)</t>
  </si>
  <si>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19-20A</t>
    </r>
  </si>
  <si>
    <r>
      <t>Allocation Period:</t>
    </r>
    <r>
      <rPr>
        <sz val="10"/>
        <rFont val="Arial"/>
        <family val="2"/>
      </rPr>
      <t xml:space="preserve"> July 2019 - December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</si>
</sst>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name val="Arial"/>
      <family val="2"/>
    </font>
    <font>
      <b/>
      <i/>
      <sz val="10"/>
      <color rgb="FFFF0000"/>
      <name val="Arial"/>
      <family val="2"/>
    </font>
    <font>
      <sz val="10"/>
      <color theme="1"/>
      <name val="Arial"/>
      <family val="2"/>
    </font>
    <font>
      <sz val="10"/>
      <color rgb="FFC00000"/>
      <name val="Arial"/>
      <family val="2"/>
    </font>
    <font>
      <b/>
      <sz val="9"/>
      <color indexed="81"/>
      <name val="Tahoma"/>
      <family val="2"/>
    </font>
    <font>
      <sz val="9"/>
      <color indexed="81"/>
      <name val="Tahoma"/>
      <family val="2"/>
    </font>
    <font>
      <sz val="11"/>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11" fillId="0" borderId="0"/>
  </cellStyleXfs>
  <cellXfs count="73">
    <xf numFmtId="0" fontId="0" fillId="0" borderId="0" xfId="0"/>
    <xf numFmtId="0" fontId="2" fillId="0" borderId="0" xfId="0" applyFont="1" applyAlignment="1"/>
    <xf numFmtId="0" fontId="5" fillId="0" borderId="0" xfId="0" applyFont="1" applyAlignment="1">
      <alignment horizontal="center"/>
    </xf>
    <xf numFmtId="0" fontId="5" fillId="0" borderId="0" xfId="0" applyFont="1" applyFill="1" applyAlignment="1"/>
    <xf numFmtId="0" fontId="5"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5"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7" fillId="0" borderId="0" xfId="1" applyNumberFormat="1" applyFont="1"/>
    <xf numFmtId="164" fontId="7" fillId="0" borderId="0" xfId="0" applyNumberFormat="1" applyFont="1"/>
    <xf numFmtId="41" fontId="2" fillId="0" borderId="0" xfId="0" applyNumberFormat="1" applyFont="1" applyBorder="1" applyAlignment="1"/>
    <xf numFmtId="0" fontId="5" fillId="3" borderId="3" xfId="0" applyNumberFormat="1" applyFont="1" applyFill="1" applyBorder="1" applyAlignment="1"/>
    <xf numFmtId="0" fontId="5" fillId="4" borderId="2" xfId="0" applyNumberFormat="1" applyFont="1" applyFill="1" applyBorder="1" applyAlignment="1">
      <alignment horizontal="left"/>
    </xf>
    <xf numFmtId="0" fontId="5" fillId="0" borderId="4" xfId="0" applyNumberFormat="1" applyFont="1" applyFill="1" applyBorder="1" applyAlignment="1"/>
    <xf numFmtId="41" fontId="5" fillId="0" borderId="4" xfId="0" applyNumberFormat="1" applyFont="1" applyFill="1" applyBorder="1" applyAlignment="1">
      <alignment wrapText="1"/>
    </xf>
    <xf numFmtId="0" fontId="5" fillId="0" borderId="0" xfId="0" applyNumberFormat="1" applyFont="1" applyFill="1" applyAlignment="1"/>
    <xf numFmtId="41" fontId="5"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5" borderId="2" xfId="0" applyNumberFormat="1" applyFont="1" applyFill="1" applyBorder="1" applyAlignment="1">
      <alignment horizontal="left"/>
    </xf>
    <xf numFmtId="0" fontId="5" fillId="0" borderId="0" xfId="0" applyNumberFormat="1" applyFont="1" applyFill="1" applyAlignment="1">
      <alignment wrapText="1"/>
    </xf>
    <xf numFmtId="0" fontId="2" fillId="0" borderId="0" xfId="0" applyFont="1" applyFill="1" applyAlignment="1">
      <alignment horizontal="center"/>
    </xf>
    <xf numFmtId="0" fontId="2" fillId="6" borderId="0" xfId="0" applyNumberFormat="1" applyFont="1" applyFill="1" applyAlignment="1">
      <alignment horizontal="left" indent="2"/>
    </xf>
    <xf numFmtId="0" fontId="2" fillId="4" borderId="3" xfId="1" applyNumberFormat="1" applyFont="1" applyFill="1" applyBorder="1" applyAlignment="1"/>
    <xf numFmtId="0" fontId="5" fillId="7" borderId="2" xfId="0" applyNumberFormat="1" applyFont="1" applyFill="1" applyBorder="1" applyAlignment="1">
      <alignment horizontal="left" wrapText="1"/>
    </xf>
    <xf numFmtId="0" fontId="2" fillId="8" borderId="2" xfId="0" applyNumberFormat="1" applyFont="1" applyFill="1" applyBorder="1" applyAlignment="1">
      <alignment horizontal="left" wrapText="1"/>
    </xf>
    <xf numFmtId="0" fontId="2" fillId="9" borderId="2" xfId="0" applyFont="1" applyFill="1" applyBorder="1" applyAlignment="1">
      <alignment wrapText="1"/>
    </xf>
    <xf numFmtId="0" fontId="5" fillId="7" borderId="3" xfId="1" applyNumberFormat="1" applyFont="1" applyFill="1" applyBorder="1" applyAlignment="1"/>
    <xf numFmtId="0" fontId="2" fillId="5" borderId="0" xfId="0" applyFont="1" applyFill="1" applyBorder="1" applyAlignment="1">
      <alignment vertical="center" wrapText="1"/>
    </xf>
    <xf numFmtId="41" fontId="5" fillId="5" borderId="1" xfId="1" applyNumberFormat="1" applyFont="1" applyFill="1" applyBorder="1" applyAlignment="1"/>
    <xf numFmtId="0" fontId="5" fillId="10" borderId="2" xfId="0" applyNumberFormat="1" applyFont="1" applyFill="1" applyBorder="1" applyAlignment="1">
      <alignment wrapText="1"/>
    </xf>
    <xf numFmtId="0" fontId="2" fillId="0" borderId="0" xfId="0" applyNumberFormat="1" applyFont="1" applyAlignment="1">
      <alignment horizontal="left" wrapText="1" indent="2"/>
    </xf>
    <xf numFmtId="0" fontId="2" fillId="0" borderId="0" xfId="0" applyNumberFormat="1" applyFont="1" applyFill="1" applyAlignment="1">
      <alignment horizontal="left" indent="4"/>
    </xf>
    <xf numFmtId="0" fontId="5" fillId="10"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165" fontId="2" fillId="11" borderId="2" xfId="1" applyNumberFormat="1" applyFont="1" applyFill="1" applyBorder="1" applyAlignment="1"/>
    <xf numFmtId="0" fontId="8" fillId="0" borderId="0" xfId="0" applyFont="1" applyFill="1" applyBorder="1" applyAlignment="1">
      <alignment horizontal="left" vertical="top" wrapText="1"/>
    </xf>
    <xf numFmtId="0" fontId="8" fillId="0" borderId="0" xfId="1" applyNumberFormat="1" applyFont="1" applyFill="1" applyBorder="1" applyAlignment="1">
      <alignment horizontal="left" vertical="top"/>
    </xf>
    <xf numFmtId="49" fontId="8"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5" fillId="0" borderId="0" xfId="0" applyNumberFormat="1" applyFont="1" applyBorder="1" applyAlignment="1"/>
    <xf numFmtId="41" fontId="5" fillId="3" borderId="3" xfId="0" applyNumberFormat="1" applyFont="1" applyFill="1" applyBorder="1" applyAlignment="1"/>
    <xf numFmtId="41" fontId="5" fillId="4" borderId="2" xfId="1" applyNumberFormat="1" applyFont="1" applyFill="1" applyBorder="1" applyAlignment="1"/>
    <xf numFmtId="41" fontId="5" fillId="0" borderId="4" xfId="0" applyNumberFormat="1" applyFont="1" applyFill="1" applyBorder="1" applyAlignment="1"/>
    <xf numFmtId="41" fontId="2" fillId="0" borderId="0" xfId="3" applyNumberFormat="1" applyFont="1" applyFill="1" applyBorder="1" applyAlignment="1"/>
    <xf numFmtId="41" fontId="7" fillId="0" borderId="0" xfId="0" applyNumberFormat="1" applyFont="1"/>
    <xf numFmtId="41" fontId="2" fillId="5" borderId="2" xfId="1" applyNumberFormat="1" applyFont="1" applyFill="1" applyBorder="1" applyAlignment="1"/>
    <xf numFmtId="41" fontId="5" fillId="0" borderId="0" xfId="0" applyNumberFormat="1" applyFont="1" applyFill="1" applyAlignment="1">
      <alignment wrapText="1"/>
    </xf>
    <xf numFmtId="41" fontId="2" fillId="6" borderId="0" xfId="1" applyNumberFormat="1" applyFont="1" applyFill="1" applyBorder="1" applyAlignment="1"/>
    <xf numFmtId="41" fontId="7" fillId="6" borderId="0" xfId="0" applyNumberFormat="1" applyFont="1" applyFill="1"/>
    <xf numFmtId="41" fontId="5" fillId="4" borderId="3" xfId="1" applyNumberFormat="1" applyFont="1" applyFill="1" applyBorder="1" applyAlignment="1"/>
    <xf numFmtId="41" fontId="5" fillId="7" borderId="2" xfId="1" applyNumberFormat="1" applyFont="1" applyFill="1" applyBorder="1" applyAlignment="1"/>
    <xf numFmtId="41" fontId="2" fillId="0" borderId="0" xfId="0" applyNumberFormat="1" applyFont="1" applyFill="1" applyAlignment="1">
      <alignment horizontal="left" wrapText="1"/>
    </xf>
    <xf numFmtId="41" fontId="2" fillId="8" borderId="2" xfId="1" applyNumberFormat="1" applyFont="1" applyFill="1" applyBorder="1" applyAlignment="1"/>
    <xf numFmtId="41" fontId="5" fillId="9" borderId="2" xfId="1" applyNumberFormat="1" applyFont="1" applyFill="1" applyBorder="1" applyAlignment="1"/>
    <xf numFmtId="41" fontId="2" fillId="9" borderId="2" xfId="0" applyNumberFormat="1" applyFont="1" applyFill="1" applyBorder="1" applyAlignment="1"/>
    <xf numFmtId="41" fontId="5" fillId="7" borderId="3" xfId="1" applyNumberFormat="1" applyFont="1" applyFill="1" applyBorder="1" applyAlignment="1"/>
    <xf numFmtId="41" fontId="5" fillId="10" borderId="2" xfId="1" applyNumberFormat="1" applyFont="1" applyFill="1" applyBorder="1" applyAlignment="1"/>
    <xf numFmtId="41" fontId="5" fillId="10" borderId="3" xfId="1" applyNumberFormat="1" applyFont="1" applyFill="1" applyBorder="1" applyAlignment="1"/>
    <xf numFmtId="41" fontId="2" fillId="11" borderId="0" xfId="1" applyNumberFormat="1" applyFont="1" applyFill="1" applyBorder="1" applyAlignment="1"/>
    <xf numFmtId="0" fontId="2" fillId="0" borderId="0" xfId="0" applyFont="1" applyAlignment="1">
      <alignment horizontal="center" wrapText="1"/>
    </xf>
    <xf numFmtId="0" fontId="5" fillId="0" borderId="0" xfId="0" applyFont="1" applyAlignment="1">
      <alignment horizontal="left"/>
    </xf>
    <xf numFmtId="0" fontId="5" fillId="0" borderId="0" xfId="0" applyFont="1" applyFill="1" applyAlignment="1">
      <alignment horizontal="left"/>
    </xf>
    <xf numFmtId="0" fontId="2" fillId="0" borderId="0" xfId="0" applyFont="1" applyFill="1" applyBorder="1" applyAlignment="1">
      <alignment horizontal="left" vertical="top" wrapText="1"/>
    </xf>
  </cellXfs>
  <cellStyles count="6">
    <cellStyle name="Comma" xfId="1" builtinId="3"/>
    <cellStyle name="Comma 3 2" xfId="3"/>
    <cellStyle name="Normal" xfId="0" builtinId="0"/>
    <cellStyle name="Normal 10 2" xfId="2"/>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66"/>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D51" sqref="D51:T57"/>
    </sheetView>
  </sheetViews>
  <sheetFormatPr defaultColWidth="9.140625" defaultRowHeight="12.75" x14ac:dyDescent="0.2"/>
  <cols>
    <col min="1" max="1" width="7.28515625" style="8" customWidth="1"/>
    <col min="2" max="2" width="97.85546875" style="48" customWidth="1"/>
    <col min="3" max="3" width="21.28515625" style="49" bestFit="1" customWidth="1"/>
    <col min="4" max="8" width="18.7109375" style="15" customWidth="1"/>
    <col min="9" max="9" width="18.5703125" style="15" customWidth="1"/>
    <col min="10" max="20" width="18.7109375" style="15" customWidth="1"/>
    <col min="21" max="21" width="3.7109375" style="1" customWidth="1"/>
    <col min="22" max="262" width="9.140625" style="1"/>
    <col min="263" max="263" width="7.28515625" style="1" customWidth="1"/>
    <col min="264" max="264" width="97.85546875" style="1" customWidth="1"/>
    <col min="265" max="270" width="18.7109375" style="1" customWidth="1"/>
    <col min="271" max="518" width="9.140625" style="1"/>
    <col min="519" max="519" width="7.28515625" style="1" customWidth="1"/>
    <col min="520" max="520" width="97.85546875" style="1" customWidth="1"/>
    <col min="521" max="526" width="18.7109375" style="1" customWidth="1"/>
    <col min="527" max="774" width="9.140625" style="1"/>
    <col min="775" max="775" width="7.28515625" style="1" customWidth="1"/>
    <col min="776" max="776" width="97.85546875" style="1" customWidth="1"/>
    <col min="777" max="782" width="18.7109375" style="1" customWidth="1"/>
    <col min="783" max="1030" width="9.140625" style="1"/>
    <col min="1031" max="1031" width="7.28515625" style="1" customWidth="1"/>
    <col min="1032" max="1032" width="97.85546875" style="1" customWidth="1"/>
    <col min="1033" max="1038" width="18.7109375" style="1" customWidth="1"/>
    <col min="1039" max="1286" width="9.140625" style="1"/>
    <col min="1287" max="1287" width="7.28515625" style="1" customWidth="1"/>
    <col min="1288" max="1288" width="97.85546875" style="1" customWidth="1"/>
    <col min="1289" max="1294" width="18.7109375" style="1" customWidth="1"/>
    <col min="1295" max="1542" width="9.140625" style="1"/>
    <col min="1543" max="1543" width="7.28515625" style="1" customWidth="1"/>
    <col min="1544" max="1544" width="97.85546875" style="1" customWidth="1"/>
    <col min="1545" max="1550" width="18.7109375" style="1" customWidth="1"/>
    <col min="1551" max="1798" width="9.140625" style="1"/>
    <col min="1799" max="1799" width="7.28515625" style="1" customWidth="1"/>
    <col min="1800" max="1800" width="97.85546875" style="1" customWidth="1"/>
    <col min="1801" max="1806" width="18.7109375" style="1" customWidth="1"/>
    <col min="1807" max="2054" width="9.140625" style="1"/>
    <col min="2055" max="2055" width="7.28515625" style="1" customWidth="1"/>
    <col min="2056" max="2056" width="97.85546875" style="1" customWidth="1"/>
    <col min="2057" max="2062" width="18.7109375" style="1" customWidth="1"/>
    <col min="2063" max="2310" width="9.140625" style="1"/>
    <col min="2311" max="2311" width="7.28515625" style="1" customWidth="1"/>
    <col min="2312" max="2312" width="97.85546875" style="1" customWidth="1"/>
    <col min="2313" max="2318" width="18.7109375" style="1" customWidth="1"/>
    <col min="2319" max="2566" width="9.140625" style="1"/>
    <col min="2567" max="2567" width="7.28515625" style="1" customWidth="1"/>
    <col min="2568" max="2568" width="97.85546875" style="1" customWidth="1"/>
    <col min="2569" max="2574" width="18.7109375" style="1" customWidth="1"/>
    <col min="2575" max="2822" width="9.140625" style="1"/>
    <col min="2823" max="2823" width="7.28515625" style="1" customWidth="1"/>
    <col min="2824" max="2824" width="97.85546875" style="1" customWidth="1"/>
    <col min="2825" max="2830" width="18.7109375" style="1" customWidth="1"/>
    <col min="2831" max="3078" width="9.140625" style="1"/>
    <col min="3079" max="3079" width="7.28515625" style="1" customWidth="1"/>
    <col min="3080" max="3080" width="97.85546875" style="1" customWidth="1"/>
    <col min="3081" max="3086" width="18.7109375" style="1" customWidth="1"/>
    <col min="3087" max="3334" width="9.140625" style="1"/>
    <col min="3335" max="3335" width="7.28515625" style="1" customWidth="1"/>
    <col min="3336" max="3336" width="97.85546875" style="1" customWidth="1"/>
    <col min="3337" max="3342" width="18.7109375" style="1" customWidth="1"/>
    <col min="3343" max="3590" width="9.140625" style="1"/>
    <col min="3591" max="3591" width="7.28515625" style="1" customWidth="1"/>
    <col min="3592" max="3592" width="97.85546875" style="1" customWidth="1"/>
    <col min="3593" max="3598" width="18.7109375" style="1" customWidth="1"/>
    <col min="3599" max="3846" width="9.140625" style="1"/>
    <col min="3847" max="3847" width="7.28515625" style="1" customWidth="1"/>
    <col min="3848" max="3848" width="97.85546875" style="1" customWidth="1"/>
    <col min="3849" max="3854" width="18.7109375" style="1" customWidth="1"/>
    <col min="3855" max="4102" width="9.140625" style="1"/>
    <col min="4103" max="4103" width="7.28515625" style="1" customWidth="1"/>
    <col min="4104" max="4104" width="97.85546875" style="1" customWidth="1"/>
    <col min="4105" max="4110" width="18.7109375" style="1" customWidth="1"/>
    <col min="4111" max="4358" width="9.140625" style="1"/>
    <col min="4359" max="4359" width="7.28515625" style="1" customWidth="1"/>
    <col min="4360" max="4360" width="97.85546875" style="1" customWidth="1"/>
    <col min="4361" max="4366" width="18.7109375" style="1" customWidth="1"/>
    <col min="4367" max="4614" width="9.140625" style="1"/>
    <col min="4615" max="4615" width="7.28515625" style="1" customWidth="1"/>
    <col min="4616" max="4616" width="97.85546875" style="1" customWidth="1"/>
    <col min="4617" max="4622" width="18.7109375" style="1" customWidth="1"/>
    <col min="4623" max="4870" width="9.140625" style="1"/>
    <col min="4871" max="4871" width="7.28515625" style="1" customWidth="1"/>
    <col min="4872" max="4872" width="97.85546875" style="1" customWidth="1"/>
    <col min="4873" max="4878" width="18.7109375" style="1" customWidth="1"/>
    <col min="4879" max="5126" width="9.140625" style="1"/>
    <col min="5127" max="5127" width="7.28515625" style="1" customWidth="1"/>
    <col min="5128" max="5128" width="97.85546875" style="1" customWidth="1"/>
    <col min="5129" max="5134" width="18.7109375" style="1" customWidth="1"/>
    <col min="5135" max="5382" width="9.140625" style="1"/>
    <col min="5383" max="5383" width="7.28515625" style="1" customWidth="1"/>
    <col min="5384" max="5384" width="97.85546875" style="1" customWidth="1"/>
    <col min="5385" max="5390" width="18.7109375" style="1" customWidth="1"/>
    <col min="5391" max="5638" width="9.140625" style="1"/>
    <col min="5639" max="5639" width="7.28515625" style="1" customWidth="1"/>
    <col min="5640" max="5640" width="97.85546875" style="1" customWidth="1"/>
    <col min="5641" max="5646" width="18.7109375" style="1" customWidth="1"/>
    <col min="5647" max="5894" width="9.140625" style="1"/>
    <col min="5895" max="5895" width="7.28515625" style="1" customWidth="1"/>
    <col min="5896" max="5896" width="97.85546875" style="1" customWidth="1"/>
    <col min="5897" max="5902" width="18.7109375" style="1" customWidth="1"/>
    <col min="5903" max="6150" width="9.140625" style="1"/>
    <col min="6151" max="6151" width="7.28515625" style="1" customWidth="1"/>
    <col min="6152" max="6152" width="97.85546875" style="1" customWidth="1"/>
    <col min="6153" max="6158" width="18.7109375" style="1" customWidth="1"/>
    <col min="6159" max="6406" width="9.140625" style="1"/>
    <col min="6407" max="6407" width="7.28515625" style="1" customWidth="1"/>
    <col min="6408" max="6408" width="97.85546875" style="1" customWidth="1"/>
    <col min="6409" max="6414" width="18.7109375" style="1" customWidth="1"/>
    <col min="6415" max="6662" width="9.140625" style="1"/>
    <col min="6663" max="6663" width="7.28515625" style="1" customWidth="1"/>
    <col min="6664" max="6664" width="97.85546875" style="1" customWidth="1"/>
    <col min="6665" max="6670" width="18.7109375" style="1" customWidth="1"/>
    <col min="6671" max="6918" width="9.140625" style="1"/>
    <col min="6919" max="6919" width="7.28515625" style="1" customWidth="1"/>
    <col min="6920" max="6920" width="97.85546875" style="1" customWidth="1"/>
    <col min="6921" max="6926" width="18.7109375" style="1" customWidth="1"/>
    <col min="6927" max="7174" width="9.140625" style="1"/>
    <col min="7175" max="7175" width="7.28515625" style="1" customWidth="1"/>
    <col min="7176" max="7176" width="97.85546875" style="1" customWidth="1"/>
    <col min="7177" max="7182" width="18.7109375" style="1" customWidth="1"/>
    <col min="7183" max="7430" width="9.140625" style="1"/>
    <col min="7431" max="7431" width="7.28515625" style="1" customWidth="1"/>
    <col min="7432" max="7432" width="97.85546875" style="1" customWidth="1"/>
    <col min="7433" max="7438" width="18.7109375" style="1" customWidth="1"/>
    <col min="7439" max="7686" width="9.140625" style="1"/>
    <col min="7687" max="7687" width="7.28515625" style="1" customWidth="1"/>
    <col min="7688" max="7688" width="97.85546875" style="1" customWidth="1"/>
    <col min="7689" max="7694" width="18.7109375" style="1" customWidth="1"/>
    <col min="7695" max="7942" width="9.140625" style="1"/>
    <col min="7943" max="7943" width="7.28515625" style="1" customWidth="1"/>
    <col min="7944" max="7944" width="97.85546875" style="1" customWidth="1"/>
    <col min="7945" max="7950" width="18.7109375" style="1" customWidth="1"/>
    <col min="7951" max="8198" width="9.140625" style="1"/>
    <col min="8199" max="8199" width="7.28515625" style="1" customWidth="1"/>
    <col min="8200" max="8200" width="97.85546875" style="1" customWidth="1"/>
    <col min="8201" max="8206" width="18.7109375" style="1" customWidth="1"/>
    <col min="8207" max="8454" width="9.140625" style="1"/>
    <col min="8455" max="8455" width="7.28515625" style="1" customWidth="1"/>
    <col min="8456" max="8456" width="97.85546875" style="1" customWidth="1"/>
    <col min="8457" max="8462" width="18.7109375" style="1" customWidth="1"/>
    <col min="8463" max="8710" width="9.140625" style="1"/>
    <col min="8711" max="8711" width="7.28515625" style="1" customWidth="1"/>
    <col min="8712" max="8712" width="97.85546875" style="1" customWidth="1"/>
    <col min="8713" max="8718" width="18.7109375" style="1" customWidth="1"/>
    <col min="8719" max="8966" width="9.140625" style="1"/>
    <col min="8967" max="8967" width="7.28515625" style="1" customWidth="1"/>
    <col min="8968" max="8968" width="97.85546875" style="1" customWidth="1"/>
    <col min="8969" max="8974" width="18.7109375" style="1" customWidth="1"/>
    <col min="8975" max="9222" width="9.140625" style="1"/>
    <col min="9223" max="9223" width="7.28515625" style="1" customWidth="1"/>
    <col min="9224" max="9224" width="97.85546875" style="1" customWidth="1"/>
    <col min="9225" max="9230" width="18.7109375" style="1" customWidth="1"/>
    <col min="9231" max="9478" width="9.140625" style="1"/>
    <col min="9479" max="9479" width="7.28515625" style="1" customWidth="1"/>
    <col min="9480" max="9480" width="97.85546875" style="1" customWidth="1"/>
    <col min="9481" max="9486" width="18.7109375" style="1" customWidth="1"/>
    <col min="9487" max="9734" width="9.140625" style="1"/>
    <col min="9735" max="9735" width="7.28515625" style="1" customWidth="1"/>
    <col min="9736" max="9736" width="97.85546875" style="1" customWidth="1"/>
    <col min="9737" max="9742" width="18.7109375" style="1" customWidth="1"/>
    <col min="9743" max="9990" width="9.140625" style="1"/>
    <col min="9991" max="9991" width="7.28515625" style="1" customWidth="1"/>
    <col min="9992" max="9992" width="97.85546875" style="1" customWidth="1"/>
    <col min="9993" max="9998" width="18.7109375" style="1" customWidth="1"/>
    <col min="9999" max="10246" width="9.140625" style="1"/>
    <col min="10247" max="10247" width="7.28515625" style="1" customWidth="1"/>
    <col min="10248" max="10248" width="97.85546875" style="1" customWidth="1"/>
    <col min="10249" max="10254" width="18.7109375" style="1" customWidth="1"/>
    <col min="10255" max="10502" width="9.140625" style="1"/>
    <col min="10503" max="10503" width="7.28515625" style="1" customWidth="1"/>
    <col min="10504" max="10504" width="97.85546875" style="1" customWidth="1"/>
    <col min="10505" max="10510" width="18.7109375" style="1" customWidth="1"/>
    <col min="10511" max="10758" width="9.140625" style="1"/>
    <col min="10759" max="10759" width="7.28515625" style="1" customWidth="1"/>
    <col min="10760" max="10760" width="97.85546875" style="1" customWidth="1"/>
    <col min="10761" max="10766" width="18.7109375" style="1" customWidth="1"/>
    <col min="10767" max="11014" width="9.140625" style="1"/>
    <col min="11015" max="11015" width="7.28515625" style="1" customWidth="1"/>
    <col min="11016" max="11016" width="97.85546875" style="1" customWidth="1"/>
    <col min="11017" max="11022" width="18.7109375" style="1" customWidth="1"/>
    <col min="11023" max="11270" width="9.140625" style="1"/>
    <col min="11271" max="11271" width="7.28515625" style="1" customWidth="1"/>
    <col min="11272" max="11272" width="97.85546875" style="1" customWidth="1"/>
    <col min="11273" max="11278" width="18.7109375" style="1" customWidth="1"/>
    <col min="11279" max="11526" width="9.140625" style="1"/>
    <col min="11527" max="11527" width="7.28515625" style="1" customWidth="1"/>
    <col min="11528" max="11528" width="97.85546875" style="1" customWidth="1"/>
    <col min="11529" max="11534" width="18.7109375" style="1" customWidth="1"/>
    <col min="11535" max="11782" width="9.140625" style="1"/>
    <col min="11783" max="11783" width="7.28515625" style="1" customWidth="1"/>
    <col min="11784" max="11784" width="97.85546875" style="1" customWidth="1"/>
    <col min="11785" max="11790" width="18.7109375" style="1" customWidth="1"/>
    <col min="11791" max="12038" width="9.140625" style="1"/>
    <col min="12039" max="12039" width="7.28515625" style="1" customWidth="1"/>
    <col min="12040" max="12040" width="97.85546875" style="1" customWidth="1"/>
    <col min="12041" max="12046" width="18.7109375" style="1" customWidth="1"/>
    <col min="12047" max="12294" width="9.140625" style="1"/>
    <col min="12295" max="12295" width="7.28515625" style="1" customWidth="1"/>
    <col min="12296" max="12296" width="97.85546875" style="1" customWidth="1"/>
    <col min="12297" max="12302" width="18.7109375" style="1" customWidth="1"/>
    <col min="12303" max="12550" width="9.140625" style="1"/>
    <col min="12551" max="12551" width="7.28515625" style="1" customWidth="1"/>
    <col min="12552" max="12552" width="97.85546875" style="1" customWidth="1"/>
    <col min="12553" max="12558" width="18.7109375" style="1" customWidth="1"/>
    <col min="12559" max="12806" width="9.140625" style="1"/>
    <col min="12807" max="12807" width="7.28515625" style="1" customWidth="1"/>
    <col min="12808" max="12808" width="97.85546875" style="1" customWidth="1"/>
    <col min="12809" max="12814" width="18.7109375" style="1" customWidth="1"/>
    <col min="12815" max="13062" width="9.140625" style="1"/>
    <col min="13063" max="13063" width="7.28515625" style="1" customWidth="1"/>
    <col min="13064" max="13064" width="97.85546875" style="1" customWidth="1"/>
    <col min="13065" max="13070" width="18.7109375" style="1" customWidth="1"/>
    <col min="13071" max="13318" width="9.140625" style="1"/>
    <col min="13319" max="13319" width="7.28515625" style="1" customWidth="1"/>
    <col min="13320" max="13320" width="97.85546875" style="1" customWidth="1"/>
    <col min="13321" max="13326" width="18.7109375" style="1" customWidth="1"/>
    <col min="13327" max="13574" width="9.140625" style="1"/>
    <col min="13575" max="13575" width="7.28515625" style="1" customWidth="1"/>
    <col min="13576" max="13576" width="97.85546875" style="1" customWidth="1"/>
    <col min="13577" max="13582" width="18.7109375" style="1" customWidth="1"/>
    <col min="13583" max="13830" width="9.140625" style="1"/>
    <col min="13831" max="13831" width="7.28515625" style="1" customWidth="1"/>
    <col min="13832" max="13832" width="97.85546875" style="1" customWidth="1"/>
    <col min="13833" max="13838" width="18.7109375" style="1" customWidth="1"/>
    <col min="13839" max="14086" width="9.140625" style="1"/>
    <col min="14087" max="14087" width="7.28515625" style="1" customWidth="1"/>
    <col min="14088" max="14088" width="97.85546875" style="1" customWidth="1"/>
    <col min="14089" max="14094" width="18.7109375" style="1" customWidth="1"/>
    <col min="14095" max="14342" width="9.140625" style="1"/>
    <col min="14343" max="14343" width="7.28515625" style="1" customWidth="1"/>
    <col min="14344" max="14344" width="97.85546875" style="1" customWidth="1"/>
    <col min="14345" max="14350" width="18.7109375" style="1" customWidth="1"/>
    <col min="14351" max="14598" width="9.140625" style="1"/>
    <col min="14599" max="14599" width="7.28515625" style="1" customWidth="1"/>
    <col min="14600" max="14600" width="97.85546875" style="1" customWidth="1"/>
    <col min="14601" max="14606" width="18.7109375" style="1" customWidth="1"/>
    <col min="14607" max="14854" width="9.140625" style="1"/>
    <col min="14855" max="14855" width="7.28515625" style="1" customWidth="1"/>
    <col min="14856" max="14856" width="97.85546875" style="1" customWidth="1"/>
    <col min="14857" max="14862" width="18.7109375" style="1" customWidth="1"/>
    <col min="14863" max="15110" width="9.140625" style="1"/>
    <col min="15111" max="15111" width="7.28515625" style="1" customWidth="1"/>
    <col min="15112" max="15112" width="97.85546875" style="1" customWidth="1"/>
    <col min="15113" max="15118" width="18.7109375" style="1" customWidth="1"/>
    <col min="15119" max="15366" width="9.140625" style="1"/>
    <col min="15367" max="15367" width="7.28515625" style="1" customWidth="1"/>
    <col min="15368" max="15368" width="97.85546875" style="1" customWidth="1"/>
    <col min="15369" max="15374" width="18.7109375" style="1" customWidth="1"/>
    <col min="15375" max="15622" width="9.140625" style="1"/>
    <col min="15623" max="15623" width="7.28515625" style="1" customWidth="1"/>
    <col min="15624" max="15624" width="97.85546875" style="1" customWidth="1"/>
    <col min="15625" max="15630" width="18.7109375" style="1" customWidth="1"/>
    <col min="15631" max="15878" width="9.140625" style="1"/>
    <col min="15879" max="15879" width="7.28515625" style="1" customWidth="1"/>
    <col min="15880" max="15880" width="97.85546875" style="1" customWidth="1"/>
    <col min="15881" max="15886" width="18.7109375" style="1" customWidth="1"/>
    <col min="15887" max="16134" width="9.140625" style="1"/>
    <col min="16135" max="16135" width="7.28515625" style="1" customWidth="1"/>
    <col min="16136" max="16136" width="97.85546875" style="1" customWidth="1"/>
    <col min="16137" max="16142" width="18.7109375" style="1" customWidth="1"/>
    <col min="16143" max="16384" width="9.140625" style="1"/>
  </cols>
  <sheetData>
    <row r="1" spans="1:21" ht="28.5" customHeight="1" x14ac:dyDescent="0.2">
      <c r="A1" s="69" t="s">
        <v>0</v>
      </c>
      <c r="B1" s="69"/>
      <c r="C1" s="69"/>
      <c r="D1" s="69"/>
      <c r="E1" s="69"/>
      <c r="F1" s="69"/>
      <c r="G1" s="69"/>
      <c r="H1" s="69"/>
      <c r="I1" s="69"/>
      <c r="J1" s="69"/>
      <c r="K1" s="69"/>
      <c r="L1" s="69"/>
      <c r="M1" s="69"/>
      <c r="N1" s="69"/>
      <c r="O1" s="69"/>
      <c r="P1" s="69"/>
      <c r="Q1" s="69"/>
      <c r="R1" s="69"/>
      <c r="S1" s="69"/>
      <c r="T1" s="69"/>
    </row>
    <row r="2" spans="1:21" ht="17.100000000000001" customHeight="1" x14ac:dyDescent="0.2">
      <c r="A2" s="70" t="s">
        <v>82</v>
      </c>
      <c r="B2" s="70"/>
      <c r="C2" s="70"/>
      <c r="D2" s="70"/>
      <c r="E2" s="70"/>
      <c r="F2" s="70"/>
      <c r="G2" s="70"/>
      <c r="H2" s="70"/>
      <c r="I2" s="70"/>
      <c r="J2" s="70"/>
      <c r="K2" s="70"/>
      <c r="L2" s="70"/>
      <c r="M2" s="70"/>
      <c r="N2" s="70"/>
      <c r="O2" s="70"/>
      <c r="P2" s="70"/>
      <c r="Q2" s="70"/>
      <c r="R2" s="70"/>
      <c r="S2" s="70"/>
      <c r="T2" s="70"/>
    </row>
    <row r="3" spans="1:21" ht="17.100000000000001" customHeight="1" x14ac:dyDescent="0.2">
      <c r="A3" s="70" t="s">
        <v>81</v>
      </c>
      <c r="B3" s="70"/>
      <c r="C3" s="70"/>
      <c r="D3" s="70"/>
      <c r="E3" s="70"/>
      <c r="F3" s="70"/>
      <c r="G3" s="70"/>
      <c r="H3" s="70"/>
      <c r="I3" s="70"/>
      <c r="J3" s="70"/>
      <c r="K3" s="70"/>
      <c r="L3" s="70"/>
      <c r="M3" s="70"/>
      <c r="N3" s="70"/>
      <c r="O3" s="70"/>
      <c r="P3" s="70"/>
      <c r="Q3" s="70"/>
      <c r="R3" s="70"/>
      <c r="S3" s="70"/>
      <c r="T3" s="70"/>
    </row>
    <row r="4" spans="1:21" ht="17.100000000000001" customHeight="1" x14ac:dyDescent="0.2">
      <c r="A4" s="71" t="s">
        <v>1</v>
      </c>
      <c r="B4" s="71"/>
      <c r="C4" s="71"/>
      <c r="D4" s="71"/>
      <c r="E4" s="71"/>
      <c r="F4" s="71"/>
      <c r="G4" s="71"/>
      <c r="H4" s="71"/>
      <c r="I4" s="71"/>
      <c r="J4" s="71"/>
      <c r="K4" s="71"/>
      <c r="L4" s="71"/>
      <c r="M4" s="71"/>
      <c r="N4" s="71"/>
      <c r="O4" s="71"/>
      <c r="P4" s="71"/>
      <c r="Q4" s="71"/>
      <c r="R4" s="71"/>
      <c r="S4" s="71"/>
      <c r="T4" s="71"/>
    </row>
    <row r="5" spans="1:21" ht="25.5" x14ac:dyDescent="0.2">
      <c r="A5" s="2" t="s">
        <v>2</v>
      </c>
      <c r="B5" s="3" t="s">
        <v>3</v>
      </c>
      <c r="C5" s="4" t="s">
        <v>4</v>
      </c>
      <c r="D5" s="5" t="s">
        <v>5</v>
      </c>
      <c r="E5" s="5" t="s">
        <v>6</v>
      </c>
      <c r="F5" s="5" t="s">
        <v>7</v>
      </c>
      <c r="G5" s="5" t="s">
        <v>8</v>
      </c>
      <c r="H5" s="5" t="s">
        <v>9</v>
      </c>
      <c r="I5" s="5" t="s">
        <v>10</v>
      </c>
      <c r="J5" s="5" t="s">
        <v>11</v>
      </c>
      <c r="K5" s="5" t="s">
        <v>12</v>
      </c>
      <c r="L5" s="5" t="s">
        <v>13</v>
      </c>
      <c r="M5" s="5" t="s">
        <v>14</v>
      </c>
      <c r="N5" s="6" t="s">
        <v>15</v>
      </c>
      <c r="O5" s="5" t="s">
        <v>16</v>
      </c>
      <c r="P5" s="5" t="s">
        <v>17</v>
      </c>
      <c r="Q5" s="5" t="s">
        <v>18</v>
      </c>
      <c r="R5" s="5" t="s">
        <v>19</v>
      </c>
      <c r="S5" s="5" t="s">
        <v>20</v>
      </c>
      <c r="T5" s="6" t="s">
        <v>21</v>
      </c>
      <c r="U5" s="7"/>
    </row>
    <row r="6" spans="1:21" ht="15.95" hidden="1" customHeight="1" x14ac:dyDescent="0.2">
      <c r="A6" s="8">
        <v>1</v>
      </c>
      <c r="B6" s="9" t="s">
        <v>22</v>
      </c>
      <c r="C6" s="9"/>
      <c r="D6" s="9"/>
      <c r="E6" s="9"/>
      <c r="F6" s="9"/>
      <c r="G6" s="9"/>
      <c r="H6" s="9"/>
      <c r="I6" s="9"/>
      <c r="J6" s="9"/>
      <c r="K6" s="9"/>
      <c r="L6" s="9"/>
      <c r="M6" s="9"/>
      <c r="N6" s="9"/>
      <c r="O6" s="9"/>
      <c r="P6" s="9"/>
      <c r="Q6" s="9"/>
      <c r="R6" s="9"/>
      <c r="S6" s="9"/>
      <c r="T6" s="9"/>
      <c r="U6" s="7"/>
    </row>
    <row r="7" spans="1:21" ht="15.95" hidden="1" customHeight="1" x14ac:dyDescent="0.2">
      <c r="A7" s="8">
        <v>2</v>
      </c>
      <c r="B7" s="10" t="s">
        <v>23</v>
      </c>
      <c r="C7" s="11">
        <f>SUM(D7:T7)</f>
        <v>0</v>
      </c>
      <c r="D7" s="11"/>
      <c r="E7" s="11"/>
      <c r="F7" s="11"/>
      <c r="G7" s="11"/>
      <c r="H7" s="11"/>
      <c r="I7" s="11"/>
      <c r="J7" s="11"/>
      <c r="K7" s="11"/>
      <c r="L7" s="11"/>
      <c r="M7" s="11"/>
      <c r="N7" s="11"/>
      <c r="O7" s="11"/>
      <c r="P7" s="11"/>
      <c r="Q7" s="12"/>
      <c r="R7" s="13"/>
      <c r="S7" s="14"/>
      <c r="T7" s="14"/>
      <c r="U7" s="7"/>
    </row>
    <row r="8" spans="1:21" ht="15.95" hidden="1" customHeight="1" x14ac:dyDescent="0.2">
      <c r="A8" s="8">
        <v>3</v>
      </c>
      <c r="B8" s="10" t="s">
        <v>24</v>
      </c>
      <c r="C8" s="11">
        <f>SUM(D8:T8)</f>
        <v>0</v>
      </c>
      <c r="D8" s="11"/>
      <c r="E8" s="11"/>
      <c r="F8" s="11"/>
      <c r="G8" s="11"/>
      <c r="H8" s="11"/>
      <c r="I8" s="11"/>
      <c r="J8" s="11"/>
      <c r="K8" s="11"/>
      <c r="L8" s="11"/>
      <c r="M8" s="11"/>
      <c r="N8" s="11"/>
      <c r="O8" s="11"/>
      <c r="P8" s="11"/>
      <c r="Q8" s="12"/>
      <c r="R8" s="13"/>
      <c r="S8" s="11"/>
      <c r="T8" s="11"/>
      <c r="U8" s="7"/>
    </row>
    <row r="9" spans="1:21" ht="15.95" hidden="1" customHeight="1" x14ac:dyDescent="0.2">
      <c r="A9" s="8">
        <v>4</v>
      </c>
      <c r="B9" s="10" t="s">
        <v>25</v>
      </c>
      <c r="C9" s="11">
        <f>SUM(D9:T9)</f>
        <v>0</v>
      </c>
      <c r="D9" s="11"/>
      <c r="E9" s="11"/>
      <c r="F9" s="11"/>
      <c r="G9" s="11"/>
      <c r="H9" s="11"/>
      <c r="I9" s="11"/>
      <c r="J9" s="11"/>
      <c r="K9" s="11"/>
      <c r="L9" s="11"/>
      <c r="M9" s="11"/>
      <c r="N9" s="11"/>
      <c r="O9" s="11"/>
      <c r="P9" s="11"/>
      <c r="R9" s="11"/>
      <c r="S9" s="11"/>
      <c r="T9" s="11"/>
      <c r="U9" s="7"/>
    </row>
    <row r="10" spans="1:21" ht="15.95" hidden="1" customHeight="1" x14ac:dyDescent="0.2">
      <c r="A10" s="8">
        <v>5</v>
      </c>
      <c r="B10" s="10" t="s">
        <v>26</v>
      </c>
      <c r="C10" s="11">
        <f>SUM(D10:T10)</f>
        <v>0</v>
      </c>
      <c r="D10" s="11"/>
      <c r="E10" s="11"/>
      <c r="F10" s="11"/>
      <c r="G10" s="11"/>
      <c r="H10" s="11"/>
      <c r="I10" s="11"/>
      <c r="J10" s="11"/>
      <c r="K10" s="11"/>
      <c r="L10" s="11"/>
      <c r="M10" s="11"/>
      <c r="N10" s="11"/>
      <c r="O10" s="11"/>
      <c r="P10" s="11"/>
      <c r="Q10" s="12"/>
      <c r="R10" s="11"/>
      <c r="S10" s="11"/>
      <c r="T10" s="11"/>
      <c r="U10" s="7"/>
    </row>
    <row r="11" spans="1:21" ht="15.95" customHeight="1" thickBot="1" x14ac:dyDescent="0.25">
      <c r="A11" s="8">
        <v>6</v>
      </c>
      <c r="B11" s="16" t="s">
        <v>27</v>
      </c>
      <c r="C11" s="50">
        <f>SUM(D11:T11)</f>
        <v>365948141.41000003</v>
      </c>
      <c r="D11" s="50">
        <v>7776644.0299999975</v>
      </c>
      <c r="E11" s="50">
        <v>11397824.629999997</v>
      </c>
      <c r="F11" s="50">
        <v>15939991.890000006</v>
      </c>
      <c r="G11" s="50">
        <v>11886538.07</v>
      </c>
      <c r="H11" s="50">
        <v>20042459.799999997</v>
      </c>
      <c r="I11" s="50">
        <v>8643473.370000001</v>
      </c>
      <c r="J11" s="50">
        <v>2696666.9499999997</v>
      </c>
      <c r="K11" s="50">
        <v>2621057.52</v>
      </c>
      <c r="L11" s="50">
        <v>12054213.77</v>
      </c>
      <c r="M11" s="50">
        <v>8885223.3899999987</v>
      </c>
      <c r="N11" s="50">
        <v>156876231.82000002</v>
      </c>
      <c r="O11" s="50">
        <v>50737212.339999989</v>
      </c>
      <c r="P11" s="50">
        <v>7875196.6899999985</v>
      </c>
      <c r="Q11" s="50">
        <v>29529110.91</v>
      </c>
      <c r="R11" s="50">
        <v>902800.37999999966</v>
      </c>
      <c r="S11" s="50">
        <v>15563132.179999998</v>
      </c>
      <c r="T11" s="50">
        <v>2520363.6700000004</v>
      </c>
      <c r="U11" s="7"/>
    </row>
    <row r="12" spans="1:21" ht="15.95" customHeight="1" thickTop="1" x14ac:dyDescent="0.2">
      <c r="A12" s="8">
        <v>7</v>
      </c>
      <c r="B12" s="17" t="s">
        <v>28</v>
      </c>
      <c r="C12" s="51">
        <f t="shared" ref="C12:S12" si="0">C11</f>
        <v>365948141.41000003</v>
      </c>
      <c r="D12" s="51">
        <f t="shared" si="0"/>
        <v>7776644.0299999975</v>
      </c>
      <c r="E12" s="51">
        <f t="shared" si="0"/>
        <v>11397824.629999997</v>
      </c>
      <c r="F12" s="51">
        <f t="shared" si="0"/>
        <v>15939991.890000006</v>
      </c>
      <c r="G12" s="51">
        <f t="shared" si="0"/>
        <v>11886538.07</v>
      </c>
      <c r="H12" s="51">
        <f t="shared" si="0"/>
        <v>20042459.799999997</v>
      </c>
      <c r="I12" s="51">
        <f t="shared" si="0"/>
        <v>8643473.370000001</v>
      </c>
      <c r="J12" s="51">
        <f t="shared" si="0"/>
        <v>2696666.9499999997</v>
      </c>
      <c r="K12" s="51">
        <f>K11</f>
        <v>2621057.52</v>
      </c>
      <c r="L12" s="51">
        <f t="shared" si="0"/>
        <v>12054213.77</v>
      </c>
      <c r="M12" s="51">
        <f t="shared" si="0"/>
        <v>8885223.3899999987</v>
      </c>
      <c r="N12" s="51">
        <f t="shared" si="0"/>
        <v>156876231.82000002</v>
      </c>
      <c r="O12" s="51">
        <f t="shared" si="0"/>
        <v>50737212.339999989</v>
      </c>
      <c r="P12" s="51">
        <f t="shared" si="0"/>
        <v>7875196.6899999985</v>
      </c>
      <c r="Q12" s="51">
        <f t="shared" si="0"/>
        <v>29529110.91</v>
      </c>
      <c r="R12" s="51">
        <f t="shared" si="0"/>
        <v>902800.37999999966</v>
      </c>
      <c r="S12" s="51">
        <f t="shared" si="0"/>
        <v>15563132.179999998</v>
      </c>
      <c r="T12" s="51">
        <f>T11</f>
        <v>2520363.6700000004</v>
      </c>
      <c r="U12" s="7"/>
    </row>
    <row r="13" spans="1:21" ht="15" customHeight="1" x14ac:dyDescent="0.2">
      <c r="A13" s="8">
        <v>8</v>
      </c>
      <c r="B13" s="18" t="s">
        <v>29</v>
      </c>
      <c r="C13" s="52"/>
      <c r="D13" s="52"/>
      <c r="E13" s="52"/>
      <c r="F13" s="52"/>
      <c r="G13" s="52"/>
      <c r="H13" s="52"/>
      <c r="I13" s="52"/>
      <c r="J13" s="52"/>
      <c r="K13" s="52"/>
      <c r="L13" s="19"/>
      <c r="M13" s="19"/>
      <c r="N13" s="19"/>
      <c r="O13" s="19"/>
      <c r="P13" s="19"/>
      <c r="Q13" s="19"/>
      <c r="R13" s="19"/>
      <c r="S13" s="19"/>
      <c r="T13" s="19"/>
      <c r="U13" s="7"/>
    </row>
    <row r="14" spans="1:21" ht="15.95" customHeight="1" x14ac:dyDescent="0.2">
      <c r="A14" s="8">
        <v>9</v>
      </c>
      <c r="B14" s="20" t="s">
        <v>30</v>
      </c>
      <c r="C14" s="21"/>
      <c r="D14" s="21"/>
      <c r="E14" s="21"/>
      <c r="F14" s="21"/>
      <c r="G14" s="21"/>
      <c r="H14" s="21"/>
      <c r="I14" s="21"/>
      <c r="J14" s="21"/>
      <c r="K14" s="21"/>
      <c r="L14" s="21"/>
      <c r="M14" s="21"/>
      <c r="N14" s="21"/>
      <c r="O14" s="21"/>
      <c r="P14" s="21"/>
      <c r="Q14" s="21"/>
      <c r="R14" s="21"/>
      <c r="S14" s="21"/>
      <c r="T14" s="21"/>
      <c r="U14" s="7"/>
    </row>
    <row r="15" spans="1:21" ht="15.95" customHeight="1" x14ac:dyDescent="0.2">
      <c r="A15" s="8">
        <v>10</v>
      </c>
      <c r="B15" s="22" t="s">
        <v>31</v>
      </c>
      <c r="C15" s="46">
        <f>SUM(D15:T15)</f>
        <v>449689.10000000003</v>
      </c>
      <c r="D15" s="46">
        <v>13156.26</v>
      </c>
      <c r="E15" s="46">
        <v>56987.16</v>
      </c>
      <c r="F15" s="46">
        <v>8936.93</v>
      </c>
      <c r="G15" s="46">
        <v>14698.2</v>
      </c>
      <c r="H15" s="46">
        <v>10158.299999999999</v>
      </c>
      <c r="I15" s="46">
        <v>13527.08</v>
      </c>
      <c r="J15" s="46">
        <v>18447.619999999995</v>
      </c>
      <c r="K15" s="46">
        <v>6826.2900000000009</v>
      </c>
      <c r="L15" s="46">
        <v>44784.88</v>
      </c>
      <c r="M15" s="46">
        <v>7539.21</v>
      </c>
      <c r="N15" s="46">
        <v>161079.48000000001</v>
      </c>
      <c r="O15" s="46">
        <v>32310.29</v>
      </c>
      <c r="P15" s="46">
        <v>13315.78</v>
      </c>
      <c r="Q15" s="53">
        <v>12846.92</v>
      </c>
      <c r="R15" s="54">
        <v>6172.8199999999988</v>
      </c>
      <c r="S15" s="46">
        <v>15972.3</v>
      </c>
      <c r="T15" s="46">
        <v>12929.58</v>
      </c>
      <c r="U15" s="7"/>
    </row>
    <row r="16" spans="1:21" ht="15.95" customHeight="1" x14ac:dyDescent="0.2">
      <c r="A16" s="8">
        <v>11</v>
      </c>
      <c r="B16" s="22" t="s">
        <v>32</v>
      </c>
      <c r="C16" s="46">
        <f>SUM(D16:T16)</f>
        <v>2972130</v>
      </c>
      <c r="D16" s="46">
        <v>68706.5</v>
      </c>
      <c r="E16" s="46">
        <v>89020</v>
      </c>
      <c r="F16" s="46">
        <v>127833</v>
      </c>
      <c r="G16" s="46">
        <v>97244.5</v>
      </c>
      <c r="H16" s="46">
        <v>161989.5</v>
      </c>
      <c r="I16" s="46">
        <v>69646</v>
      </c>
      <c r="J16" s="46">
        <v>22326.5</v>
      </c>
      <c r="K16" s="46">
        <v>21283</v>
      </c>
      <c r="L16" s="46">
        <v>97412.5</v>
      </c>
      <c r="M16" s="46">
        <v>71364</v>
      </c>
      <c r="N16" s="46">
        <v>1271435.5</v>
      </c>
      <c r="O16" s="46">
        <v>415402</v>
      </c>
      <c r="P16" s="46">
        <v>64480</v>
      </c>
      <c r="Q16" s="46">
        <v>241303.5</v>
      </c>
      <c r="R16" s="46">
        <v>7158.5</v>
      </c>
      <c r="S16" s="46">
        <v>124590</v>
      </c>
      <c r="T16" s="46">
        <v>20935</v>
      </c>
      <c r="U16" s="7"/>
    </row>
    <row r="17" spans="1:21" ht="26.25" customHeight="1" x14ac:dyDescent="0.2">
      <c r="A17" s="8">
        <v>12</v>
      </c>
      <c r="B17" s="23" t="s">
        <v>33</v>
      </c>
      <c r="C17" s="46">
        <f>SUM(D17:T17)</f>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7"/>
    </row>
    <row r="18" spans="1:21" ht="15.95" customHeight="1" x14ac:dyDescent="0.2">
      <c r="A18" s="8">
        <v>13</v>
      </c>
      <c r="B18" s="24" t="s">
        <v>34</v>
      </c>
      <c r="C18" s="55">
        <f>SUM(D18:T18)</f>
        <v>3421819.0999999996</v>
      </c>
      <c r="D18" s="55">
        <f>SUM(D15:D17)</f>
        <v>81862.759999999995</v>
      </c>
      <c r="E18" s="55">
        <f t="shared" ref="E18:Q18" si="1">SUM(E15:E17)</f>
        <v>146007.16</v>
      </c>
      <c r="F18" s="55">
        <f t="shared" si="1"/>
        <v>136769.93</v>
      </c>
      <c r="G18" s="55">
        <f>SUM(G15:G17)</f>
        <v>111942.7</v>
      </c>
      <c r="H18" s="55">
        <f t="shared" si="1"/>
        <v>172147.8</v>
      </c>
      <c r="I18" s="55">
        <f>SUM(I15:I17)</f>
        <v>83173.08</v>
      </c>
      <c r="J18" s="55">
        <f t="shared" si="1"/>
        <v>40774.119999999995</v>
      </c>
      <c r="K18" s="55">
        <f>SUM(K15:K17)</f>
        <v>28109.29</v>
      </c>
      <c r="L18" s="55">
        <f t="shared" si="1"/>
        <v>142197.38</v>
      </c>
      <c r="M18" s="55">
        <f t="shared" si="1"/>
        <v>78903.210000000006</v>
      </c>
      <c r="N18" s="55">
        <f t="shared" si="1"/>
        <v>1432514.98</v>
      </c>
      <c r="O18" s="55">
        <f t="shared" si="1"/>
        <v>447712.29</v>
      </c>
      <c r="P18" s="55">
        <f>SUM(P15:P17)</f>
        <v>77795.78</v>
      </c>
      <c r="Q18" s="55">
        <f t="shared" si="1"/>
        <v>254150.42</v>
      </c>
      <c r="R18" s="55">
        <f>SUM(R15:R17)</f>
        <v>13331.32</v>
      </c>
      <c r="S18" s="55">
        <f>SUM(S15:S17)</f>
        <v>140562.29999999999</v>
      </c>
      <c r="T18" s="55">
        <f>SUM(T15:T17)</f>
        <v>33864.58</v>
      </c>
      <c r="U18" s="7"/>
    </row>
    <row r="19" spans="1:21" ht="15.95" customHeight="1" x14ac:dyDescent="0.2">
      <c r="A19" s="8">
        <v>14</v>
      </c>
      <c r="B19" s="25" t="s">
        <v>35</v>
      </c>
      <c r="C19" s="56"/>
      <c r="D19" s="56"/>
      <c r="E19" s="56"/>
      <c r="F19" s="56"/>
      <c r="G19" s="56"/>
      <c r="H19" s="56"/>
      <c r="I19" s="56"/>
      <c r="J19" s="56"/>
      <c r="K19" s="56"/>
      <c r="L19" s="56"/>
      <c r="M19" s="56"/>
      <c r="N19" s="56"/>
      <c r="O19" s="56"/>
      <c r="P19" s="56"/>
      <c r="Q19" s="56"/>
      <c r="R19" s="56"/>
      <c r="S19" s="56"/>
      <c r="T19" s="56"/>
      <c r="U19" s="7"/>
    </row>
    <row r="20" spans="1:21" ht="15.95" customHeight="1" x14ac:dyDescent="0.2">
      <c r="A20" s="8">
        <v>15</v>
      </c>
      <c r="B20" s="22" t="s">
        <v>36</v>
      </c>
      <c r="C20" s="46">
        <f>SUM(D20:T20)</f>
        <v>5924931.0899999999</v>
      </c>
      <c r="D20" s="46">
        <v>179892.24</v>
      </c>
      <c r="E20" s="46">
        <v>126986.41</v>
      </c>
      <c r="F20" s="46">
        <v>0</v>
      </c>
      <c r="G20" s="46">
        <v>60477.3</v>
      </c>
      <c r="H20" s="46">
        <v>206785.04</v>
      </c>
      <c r="I20" s="46">
        <v>360944.44000000006</v>
      </c>
      <c r="J20" s="46">
        <v>0</v>
      </c>
      <c r="K20" s="46">
        <v>0</v>
      </c>
      <c r="L20" s="46">
        <v>253510.53000000003</v>
      </c>
      <c r="M20" s="46">
        <v>213775.97</v>
      </c>
      <c r="N20" s="46">
        <v>4253557.0299999993</v>
      </c>
      <c r="O20" s="46">
        <v>0</v>
      </c>
      <c r="P20" s="46">
        <v>237735.87</v>
      </c>
      <c r="Q20" s="46">
        <v>0</v>
      </c>
      <c r="R20" s="54">
        <v>31265.9</v>
      </c>
      <c r="S20" s="46">
        <v>0.36</v>
      </c>
      <c r="T20" s="54">
        <v>0</v>
      </c>
      <c r="U20" s="7"/>
    </row>
    <row r="21" spans="1:21" ht="15.95" customHeight="1" x14ac:dyDescent="0.2">
      <c r="A21" s="8">
        <v>16</v>
      </c>
      <c r="B21" s="22" t="s">
        <v>37</v>
      </c>
      <c r="C21" s="46">
        <f>SUM(D21:T21)</f>
        <v>42401986.109999999</v>
      </c>
      <c r="D21" s="46">
        <v>147118.76999999999</v>
      </c>
      <c r="E21" s="46">
        <v>793842.41000000015</v>
      </c>
      <c r="F21" s="46">
        <v>0</v>
      </c>
      <c r="G21" s="46">
        <v>1526676.4299999997</v>
      </c>
      <c r="H21" s="46">
        <v>2776314.21</v>
      </c>
      <c r="I21" s="46">
        <v>383491.02</v>
      </c>
      <c r="J21" s="46">
        <v>94282.05</v>
      </c>
      <c r="K21" s="46">
        <v>520246.67</v>
      </c>
      <c r="L21" s="46">
        <v>1689263.18</v>
      </c>
      <c r="M21" s="46">
        <v>219121.94</v>
      </c>
      <c r="N21" s="46">
        <v>18370746.049999997</v>
      </c>
      <c r="O21" s="46">
        <v>9316416.5600000005</v>
      </c>
      <c r="P21" s="46">
        <v>303245.92</v>
      </c>
      <c r="Q21" s="46">
        <v>4530398.79</v>
      </c>
      <c r="R21" s="54">
        <v>39309.020000000004</v>
      </c>
      <c r="S21" s="54">
        <v>1691513.0899999999</v>
      </c>
      <c r="T21" s="54">
        <v>0</v>
      </c>
      <c r="U21" s="7"/>
    </row>
    <row r="22" spans="1:21" ht="15.95" customHeight="1" x14ac:dyDescent="0.2">
      <c r="A22" s="8">
        <v>17</v>
      </c>
      <c r="B22" s="22" t="s">
        <v>38</v>
      </c>
      <c r="C22" s="46">
        <f t="shared" ref="C22:C35" si="2">SUM(D22:T22)</f>
        <v>3038102.5700000008</v>
      </c>
      <c r="D22" s="46">
        <v>35101.630000000005</v>
      </c>
      <c r="E22" s="46">
        <v>9959.9700000000012</v>
      </c>
      <c r="F22" s="46">
        <v>0</v>
      </c>
      <c r="G22" s="46">
        <v>23463.360000000004</v>
      </c>
      <c r="H22" s="46">
        <v>245576.61999999997</v>
      </c>
      <c r="I22" s="46">
        <v>29.62</v>
      </c>
      <c r="J22" s="46">
        <v>0</v>
      </c>
      <c r="K22" s="46">
        <v>5958.21</v>
      </c>
      <c r="L22" s="46">
        <v>8283.52</v>
      </c>
      <c r="M22" s="46">
        <v>32094.550000000003</v>
      </c>
      <c r="N22" s="46">
        <v>43161.2</v>
      </c>
      <c r="O22" s="46">
        <v>2456186.7000000002</v>
      </c>
      <c r="P22" s="46">
        <v>50842</v>
      </c>
      <c r="Q22" s="46">
        <v>69115.06</v>
      </c>
      <c r="R22" s="54">
        <v>6724.99</v>
      </c>
      <c r="S22" s="54">
        <v>36353.67</v>
      </c>
      <c r="T22" s="54">
        <v>15251.470000000001</v>
      </c>
      <c r="U22" s="7"/>
    </row>
    <row r="23" spans="1:21" ht="15.95" customHeight="1" x14ac:dyDescent="0.2">
      <c r="A23" s="26">
        <v>18</v>
      </c>
      <c r="B23" s="27" t="s">
        <v>39</v>
      </c>
      <c r="C23" s="57">
        <f t="shared" si="2"/>
        <v>3658829.32</v>
      </c>
      <c r="D23" s="57">
        <v>137949.25</v>
      </c>
      <c r="E23" s="57">
        <v>247196.37000000002</v>
      </c>
      <c r="F23" s="57">
        <v>0</v>
      </c>
      <c r="G23" s="57">
        <v>14345.73</v>
      </c>
      <c r="H23" s="57">
        <v>0</v>
      </c>
      <c r="I23" s="57">
        <v>499446.5</v>
      </c>
      <c r="J23" s="57">
        <v>0</v>
      </c>
      <c r="K23" s="57">
        <v>32806.86</v>
      </c>
      <c r="L23" s="57">
        <v>49934.25</v>
      </c>
      <c r="M23" s="57">
        <v>262376.53000000003</v>
      </c>
      <c r="N23" s="57">
        <v>1819787.06</v>
      </c>
      <c r="O23" s="57">
        <v>3780.16</v>
      </c>
      <c r="P23" s="57">
        <v>294733.5</v>
      </c>
      <c r="Q23" s="57">
        <v>0</v>
      </c>
      <c r="R23" s="58">
        <v>123603.32</v>
      </c>
      <c r="S23" s="58">
        <v>172869.79</v>
      </c>
      <c r="T23" s="58">
        <v>0</v>
      </c>
      <c r="U23" s="7"/>
    </row>
    <row r="24" spans="1:21" ht="15.95" customHeight="1" x14ac:dyDescent="0.2">
      <c r="A24" s="26">
        <v>19</v>
      </c>
      <c r="B24" s="22" t="s">
        <v>40</v>
      </c>
      <c r="C24" s="46">
        <f t="shared" si="2"/>
        <v>4682630.6999999993</v>
      </c>
      <c r="D24" s="46">
        <v>180640.24</v>
      </c>
      <c r="E24" s="46">
        <v>323695.92999999993</v>
      </c>
      <c r="F24" s="46">
        <v>0</v>
      </c>
      <c r="G24" s="46">
        <v>18785.290000000045</v>
      </c>
      <c r="H24" s="46">
        <v>0</v>
      </c>
      <c r="I24" s="46">
        <v>654009.62</v>
      </c>
      <c r="J24" s="46">
        <v>0</v>
      </c>
      <c r="K24" s="46">
        <v>42959.56</v>
      </c>
      <c r="L24" s="46">
        <v>65387.360000000015</v>
      </c>
      <c r="M24" s="46">
        <v>343573.88</v>
      </c>
      <c r="N24" s="46">
        <v>2382954.4299999997</v>
      </c>
      <c r="O24" s="46">
        <v>4950</v>
      </c>
      <c r="P24" s="46">
        <v>385944.32000000001</v>
      </c>
      <c r="Q24" s="46">
        <v>0</v>
      </c>
      <c r="R24" s="54">
        <v>53362.47</v>
      </c>
      <c r="S24" s="54">
        <v>226367.6</v>
      </c>
      <c r="T24" s="54">
        <v>0</v>
      </c>
      <c r="U24" s="7"/>
    </row>
    <row r="25" spans="1:21" ht="15.95" customHeight="1" x14ac:dyDescent="0.2">
      <c r="A25" s="26">
        <v>20</v>
      </c>
      <c r="B25" s="22" t="s">
        <v>41</v>
      </c>
      <c r="C25" s="46">
        <f>SUM(D25:T25)</f>
        <v>30894920.849999998</v>
      </c>
      <c r="D25" s="46">
        <v>0</v>
      </c>
      <c r="E25" s="46">
        <v>531254.14</v>
      </c>
      <c r="F25" s="46">
        <v>1200939.3799999999</v>
      </c>
      <c r="G25" s="46">
        <v>732654.02</v>
      </c>
      <c r="H25" s="46">
        <v>5265261.0599999996</v>
      </c>
      <c r="I25" s="46">
        <v>0</v>
      </c>
      <c r="J25" s="46">
        <v>0</v>
      </c>
      <c r="K25" s="46">
        <v>0</v>
      </c>
      <c r="L25" s="46">
        <v>0</v>
      </c>
      <c r="M25" s="46">
        <v>0</v>
      </c>
      <c r="N25" s="46">
        <v>15712956.83</v>
      </c>
      <c r="O25" s="46">
        <v>6047007.3200000003</v>
      </c>
      <c r="P25" s="46">
        <v>0</v>
      </c>
      <c r="Q25" s="46">
        <v>0</v>
      </c>
      <c r="R25" s="54">
        <v>0</v>
      </c>
      <c r="S25" s="54">
        <v>1151041.72</v>
      </c>
      <c r="T25" s="54">
        <v>253806.38</v>
      </c>
      <c r="U25" s="7"/>
    </row>
    <row r="26" spans="1:21" ht="15.95" customHeight="1" x14ac:dyDescent="0.2">
      <c r="A26" s="26">
        <v>21</v>
      </c>
      <c r="B26" s="22" t="s">
        <v>42</v>
      </c>
      <c r="C26" s="46">
        <f t="shared" si="2"/>
        <v>794326.90999999992</v>
      </c>
      <c r="D26" s="46">
        <v>0</v>
      </c>
      <c r="E26" s="46">
        <v>14369.14</v>
      </c>
      <c r="F26" s="46">
        <v>0</v>
      </c>
      <c r="G26" s="46">
        <v>502567.16</v>
      </c>
      <c r="H26" s="46">
        <v>0</v>
      </c>
      <c r="I26" s="46">
        <v>0</v>
      </c>
      <c r="J26" s="46">
        <v>45139.009999999995</v>
      </c>
      <c r="K26" s="46">
        <v>84492.67</v>
      </c>
      <c r="L26" s="46">
        <v>0</v>
      </c>
      <c r="M26" s="46">
        <v>0</v>
      </c>
      <c r="N26" s="46">
        <v>108604.11000000002</v>
      </c>
      <c r="O26" s="46">
        <v>1751.3200000000002</v>
      </c>
      <c r="P26" s="46">
        <v>0</v>
      </c>
      <c r="Q26" s="46">
        <v>0</v>
      </c>
      <c r="R26" s="54">
        <v>0</v>
      </c>
      <c r="S26" s="54">
        <v>37403.499999999993</v>
      </c>
      <c r="T26" s="54">
        <v>0</v>
      </c>
      <c r="U26" s="7"/>
    </row>
    <row r="27" spans="1:21" ht="15.95" customHeight="1" x14ac:dyDescent="0.2">
      <c r="A27" s="26">
        <v>22</v>
      </c>
      <c r="B27" s="27" t="s">
        <v>43</v>
      </c>
      <c r="C27" s="57">
        <f t="shared" si="2"/>
        <v>596366.56999999995</v>
      </c>
      <c r="D27" s="57">
        <v>41571.85</v>
      </c>
      <c r="E27" s="57">
        <v>28598.28</v>
      </c>
      <c r="F27" s="57">
        <v>0</v>
      </c>
      <c r="G27" s="57">
        <v>32720.52</v>
      </c>
      <c r="H27" s="57">
        <v>0</v>
      </c>
      <c r="I27" s="57">
        <v>53290.1</v>
      </c>
      <c r="J27" s="57">
        <v>0</v>
      </c>
      <c r="K27" s="57">
        <v>13637.24</v>
      </c>
      <c r="L27" s="57">
        <v>5603.33</v>
      </c>
      <c r="M27" s="57">
        <v>61766.9</v>
      </c>
      <c r="N27" s="57">
        <v>276010.86</v>
      </c>
      <c r="O27" s="57">
        <v>0</v>
      </c>
      <c r="P27" s="57">
        <v>52023.199999999997</v>
      </c>
      <c r="Q27" s="57">
        <v>0</v>
      </c>
      <c r="R27" s="58">
        <v>11547.06</v>
      </c>
      <c r="S27" s="58">
        <v>17062.330000000002</v>
      </c>
      <c r="T27" s="58">
        <v>2534.9</v>
      </c>
      <c r="U27" s="7"/>
    </row>
    <row r="28" spans="1:21" ht="15.95" customHeight="1" x14ac:dyDescent="0.2">
      <c r="A28" s="26">
        <v>23</v>
      </c>
      <c r="B28" s="22" t="s">
        <v>44</v>
      </c>
      <c r="C28" s="46">
        <f t="shared" si="2"/>
        <v>659142.01000000013</v>
      </c>
      <c r="D28" s="46">
        <v>45947.829999999994</v>
      </c>
      <c r="E28" s="46">
        <v>31608.630000000005</v>
      </c>
      <c r="F28" s="46">
        <v>0</v>
      </c>
      <c r="G28" s="46">
        <v>36164.789999999994</v>
      </c>
      <c r="H28" s="46">
        <v>0</v>
      </c>
      <c r="I28" s="46">
        <v>58899.580000000009</v>
      </c>
      <c r="J28" s="46">
        <v>0</v>
      </c>
      <c r="K28" s="46">
        <v>15072.74</v>
      </c>
      <c r="L28" s="46">
        <v>6193.15</v>
      </c>
      <c r="M28" s="46">
        <v>68268.670000000013</v>
      </c>
      <c r="N28" s="46">
        <v>305064.64</v>
      </c>
      <c r="O28" s="46">
        <v>0</v>
      </c>
      <c r="P28" s="46">
        <v>57499.320000000007</v>
      </c>
      <c r="Q28" s="46">
        <v>0</v>
      </c>
      <c r="R28" s="54">
        <v>12762.550000000001</v>
      </c>
      <c r="S28" s="54">
        <v>18858.369999999995</v>
      </c>
      <c r="T28" s="54">
        <v>2801.7399999999993</v>
      </c>
      <c r="U28" s="7"/>
    </row>
    <row r="29" spans="1:21" ht="15.95" customHeight="1" x14ac:dyDescent="0.2">
      <c r="A29" s="26">
        <v>24</v>
      </c>
      <c r="B29" s="22" t="s">
        <v>45</v>
      </c>
      <c r="C29" s="46">
        <f t="shared" si="2"/>
        <v>4492656.3199999994</v>
      </c>
      <c r="D29" s="46">
        <v>0</v>
      </c>
      <c r="E29" s="46">
        <v>56518.89</v>
      </c>
      <c r="F29" s="46">
        <v>0</v>
      </c>
      <c r="G29" s="46">
        <v>0</v>
      </c>
      <c r="H29" s="46">
        <v>539244.97</v>
      </c>
      <c r="I29" s="46">
        <v>0</v>
      </c>
      <c r="J29" s="46">
        <v>0</v>
      </c>
      <c r="K29" s="46">
        <v>0</v>
      </c>
      <c r="L29" s="46">
        <v>220098.47</v>
      </c>
      <c r="M29" s="46">
        <v>0</v>
      </c>
      <c r="N29" s="46">
        <v>1938588.5699999998</v>
      </c>
      <c r="O29" s="46">
        <v>902675.87999999989</v>
      </c>
      <c r="P29" s="46">
        <v>0</v>
      </c>
      <c r="Q29" s="46">
        <v>795592.08</v>
      </c>
      <c r="R29" s="54">
        <v>0</v>
      </c>
      <c r="S29" s="54">
        <v>39937.46</v>
      </c>
      <c r="T29" s="54">
        <v>0</v>
      </c>
      <c r="U29" s="7"/>
    </row>
    <row r="30" spans="1:21" ht="15.95" customHeight="1" x14ac:dyDescent="0.2">
      <c r="A30" s="26">
        <v>25</v>
      </c>
      <c r="B30" s="22" t="s">
        <v>46</v>
      </c>
      <c r="C30" s="46">
        <f t="shared" si="2"/>
        <v>256196.23</v>
      </c>
      <c r="D30" s="46">
        <v>0</v>
      </c>
      <c r="E30" s="46">
        <v>1514.76</v>
      </c>
      <c r="F30" s="46">
        <v>0</v>
      </c>
      <c r="G30" s="46">
        <v>181270.85</v>
      </c>
      <c r="H30" s="46">
        <v>0</v>
      </c>
      <c r="I30" s="46">
        <v>0</v>
      </c>
      <c r="J30" s="46">
        <v>8687.39</v>
      </c>
      <c r="K30" s="46">
        <v>32016.450000000004</v>
      </c>
      <c r="L30" s="46">
        <v>0</v>
      </c>
      <c r="M30" s="46">
        <v>0</v>
      </c>
      <c r="N30" s="46">
        <v>17116.940000000002</v>
      </c>
      <c r="O30" s="46">
        <v>0</v>
      </c>
      <c r="P30" s="46">
        <v>0</v>
      </c>
      <c r="Q30" s="46">
        <v>0</v>
      </c>
      <c r="R30" s="54">
        <v>0</v>
      </c>
      <c r="S30" s="54">
        <v>0</v>
      </c>
      <c r="T30" s="54">
        <v>15589.839999999998</v>
      </c>
      <c r="U30" s="7"/>
    </row>
    <row r="31" spans="1:21" ht="15.95" customHeight="1" x14ac:dyDescent="0.2">
      <c r="A31" s="26">
        <v>26</v>
      </c>
      <c r="B31" s="27" t="s">
        <v>47</v>
      </c>
      <c r="C31" s="57">
        <f t="shared" si="2"/>
        <v>71580.25</v>
      </c>
      <c r="D31" s="57">
        <v>5006.8</v>
      </c>
      <c r="E31" s="57">
        <v>3827.28</v>
      </c>
      <c r="F31" s="57">
        <v>0</v>
      </c>
      <c r="G31" s="57">
        <v>2050.23</v>
      </c>
      <c r="H31" s="57">
        <v>0</v>
      </c>
      <c r="I31" s="57">
        <v>9503.33</v>
      </c>
      <c r="J31" s="57">
        <v>0</v>
      </c>
      <c r="K31" s="57">
        <v>1178.42</v>
      </c>
      <c r="L31" s="57">
        <v>999.38</v>
      </c>
      <c r="M31" s="57">
        <v>7446.03</v>
      </c>
      <c r="N31" s="57">
        <v>28757.64</v>
      </c>
      <c r="O31" s="57">
        <v>0</v>
      </c>
      <c r="P31" s="57">
        <v>4373.25</v>
      </c>
      <c r="Q31" s="57">
        <v>0</v>
      </c>
      <c r="R31" s="58">
        <v>1359.06</v>
      </c>
      <c r="S31" s="58">
        <v>7078.83</v>
      </c>
      <c r="T31" s="58">
        <v>0</v>
      </c>
      <c r="U31" s="7"/>
    </row>
    <row r="32" spans="1:21" ht="15.95" customHeight="1" x14ac:dyDescent="0.2">
      <c r="A32" s="26">
        <v>27</v>
      </c>
      <c r="B32" s="22" t="s">
        <v>48</v>
      </c>
      <c r="C32" s="46">
        <f t="shared" si="2"/>
        <v>305157.89999999991</v>
      </c>
      <c r="D32" s="46">
        <v>21344.77</v>
      </c>
      <c r="E32" s="46">
        <v>16316.289999999999</v>
      </c>
      <c r="F32" s="46">
        <v>0</v>
      </c>
      <c r="G32" s="46">
        <v>8740.4500000000007</v>
      </c>
      <c r="H32" s="46">
        <v>0</v>
      </c>
      <c r="I32" s="46">
        <v>40514.19</v>
      </c>
      <c r="J32" s="46">
        <v>0</v>
      </c>
      <c r="K32" s="46">
        <v>5023.8099999999995</v>
      </c>
      <c r="L32" s="46">
        <v>4260.53</v>
      </c>
      <c r="M32" s="46">
        <v>31743.599999999999</v>
      </c>
      <c r="N32" s="46">
        <v>122598.34000000001</v>
      </c>
      <c r="O32" s="46">
        <v>0</v>
      </c>
      <c r="P32" s="46">
        <v>18643.86</v>
      </c>
      <c r="Q32" s="46">
        <v>0</v>
      </c>
      <c r="R32" s="54">
        <v>5793.91</v>
      </c>
      <c r="S32" s="54">
        <v>30178.149999999994</v>
      </c>
      <c r="T32" s="54">
        <v>0</v>
      </c>
      <c r="U32" s="7"/>
    </row>
    <row r="33" spans="1:21" ht="15.95" customHeight="1" x14ac:dyDescent="0.2">
      <c r="A33" s="26">
        <v>28</v>
      </c>
      <c r="B33" s="22" t="s">
        <v>49</v>
      </c>
      <c r="C33" s="46">
        <f t="shared" si="2"/>
        <v>1920363.4899999998</v>
      </c>
      <c r="D33" s="46">
        <v>0</v>
      </c>
      <c r="E33" s="46">
        <v>29619.759999999998</v>
      </c>
      <c r="F33" s="46">
        <v>0</v>
      </c>
      <c r="G33" s="46">
        <v>0</v>
      </c>
      <c r="H33" s="46">
        <v>240438.79</v>
      </c>
      <c r="I33" s="46">
        <v>0</v>
      </c>
      <c r="J33" s="46">
        <v>0</v>
      </c>
      <c r="K33" s="46">
        <v>0</v>
      </c>
      <c r="L33" s="46">
        <v>233339.93999999997</v>
      </c>
      <c r="M33" s="46">
        <v>0</v>
      </c>
      <c r="N33" s="46">
        <v>584748.20000000007</v>
      </c>
      <c r="O33" s="46">
        <v>622070.56999999995</v>
      </c>
      <c r="P33" s="46">
        <v>0</v>
      </c>
      <c r="Q33" s="46">
        <v>199789.3</v>
      </c>
      <c r="R33" s="54">
        <v>0</v>
      </c>
      <c r="S33" s="54">
        <v>0</v>
      </c>
      <c r="T33" s="54">
        <v>10356.93</v>
      </c>
      <c r="U33" s="7"/>
    </row>
    <row r="34" spans="1:21" ht="15.95" customHeight="1" x14ac:dyDescent="0.2">
      <c r="A34" s="26">
        <v>29</v>
      </c>
      <c r="B34" s="22" t="s">
        <v>50</v>
      </c>
      <c r="C34" s="46">
        <f>SUM(D34:T34)</f>
        <v>60573.600000000006</v>
      </c>
      <c r="D34" s="46">
        <v>0</v>
      </c>
      <c r="E34" s="46">
        <v>682.33</v>
      </c>
      <c r="F34" s="46">
        <v>0</v>
      </c>
      <c r="G34" s="46">
        <v>28484.06</v>
      </c>
      <c r="H34" s="46">
        <v>0</v>
      </c>
      <c r="I34" s="46">
        <v>0</v>
      </c>
      <c r="J34" s="46">
        <v>1333.02</v>
      </c>
      <c r="K34" s="46">
        <v>6787.6299999999992</v>
      </c>
      <c r="L34" s="46">
        <v>0</v>
      </c>
      <c r="M34" s="46">
        <v>0</v>
      </c>
      <c r="N34" s="46">
        <v>5625.98</v>
      </c>
      <c r="O34" s="46">
        <v>0</v>
      </c>
      <c r="P34" s="46">
        <v>0</v>
      </c>
      <c r="Q34" s="46">
        <v>0</v>
      </c>
      <c r="R34" s="54">
        <v>0</v>
      </c>
      <c r="S34" s="54">
        <v>17660.580000000002</v>
      </c>
      <c r="T34" s="54">
        <v>0</v>
      </c>
      <c r="U34" s="7"/>
    </row>
    <row r="35" spans="1:21" ht="15.95" customHeight="1" x14ac:dyDescent="0.2">
      <c r="A35" s="26">
        <v>30</v>
      </c>
      <c r="B35" s="27" t="s">
        <v>51</v>
      </c>
      <c r="C35" s="57">
        <f t="shared" si="2"/>
        <v>2685762.3400000003</v>
      </c>
      <c r="D35" s="57">
        <v>140233.62</v>
      </c>
      <c r="E35" s="57">
        <v>174188.77999999997</v>
      </c>
      <c r="F35" s="57">
        <v>0</v>
      </c>
      <c r="G35" s="57">
        <v>24727.370000000003</v>
      </c>
      <c r="H35" s="57">
        <v>0</v>
      </c>
      <c r="I35" s="57">
        <v>399464.60000000003</v>
      </c>
      <c r="J35" s="57">
        <v>0</v>
      </c>
      <c r="K35" s="57">
        <v>19333.349999999999</v>
      </c>
      <c r="L35" s="57">
        <v>33588.61</v>
      </c>
      <c r="M35" s="57">
        <v>240658.93</v>
      </c>
      <c r="N35" s="57">
        <v>1310783.1700000004</v>
      </c>
      <c r="O35" s="57">
        <v>2573.91</v>
      </c>
      <c r="P35" s="57">
        <v>173460.76</v>
      </c>
      <c r="Q35" s="57">
        <v>0</v>
      </c>
      <c r="R35" s="58">
        <v>30718.800000000007</v>
      </c>
      <c r="S35" s="57">
        <v>134704.25</v>
      </c>
      <c r="T35" s="57">
        <v>1326.19</v>
      </c>
      <c r="U35" s="7"/>
    </row>
    <row r="36" spans="1:21" ht="15.95" customHeight="1" x14ac:dyDescent="0.2">
      <c r="A36" s="8">
        <v>31</v>
      </c>
      <c r="B36" s="24" t="s">
        <v>52</v>
      </c>
      <c r="C36" s="55">
        <f>SUM(D36:T36)</f>
        <v>102443526.26000001</v>
      </c>
      <c r="D36" s="55">
        <f>SUM(D20:D35)</f>
        <v>934807</v>
      </c>
      <c r="E36" s="55">
        <f>SUM(E20:E35)</f>
        <v>2390179.3699999992</v>
      </c>
      <c r="F36" s="55">
        <f t="shared" ref="F36:P36" si="3">SUM(F20:F35)</f>
        <v>1200939.3799999999</v>
      </c>
      <c r="G36" s="55">
        <f t="shared" si="3"/>
        <v>3193127.5600000005</v>
      </c>
      <c r="H36" s="55">
        <f t="shared" si="3"/>
        <v>9273620.6899999995</v>
      </c>
      <c r="I36" s="55">
        <f t="shared" si="3"/>
        <v>2459593.0000000005</v>
      </c>
      <c r="J36" s="55">
        <f t="shared" si="3"/>
        <v>149441.47</v>
      </c>
      <c r="K36" s="55">
        <f>SUM(K20:K35)</f>
        <v>779513.6100000001</v>
      </c>
      <c r="L36" s="55">
        <f t="shared" si="3"/>
        <v>2570462.2499999995</v>
      </c>
      <c r="M36" s="55">
        <f t="shared" si="3"/>
        <v>1480827</v>
      </c>
      <c r="N36" s="55">
        <f t="shared" si="3"/>
        <v>47281061.049999997</v>
      </c>
      <c r="O36" s="55">
        <f t="shared" si="3"/>
        <v>19357412.420000002</v>
      </c>
      <c r="P36" s="55">
        <f t="shared" si="3"/>
        <v>1578502.0000000002</v>
      </c>
      <c r="Q36" s="55">
        <f>SUM(Q20:Q35)</f>
        <v>5594895.2299999995</v>
      </c>
      <c r="R36" s="55">
        <f>SUM(R20:R35)</f>
        <v>316447.08</v>
      </c>
      <c r="S36" s="55">
        <f>SUM(S20:S35)</f>
        <v>3581029.6999999997</v>
      </c>
      <c r="T36" s="55">
        <f>SUM(T20:T35)</f>
        <v>301667.45</v>
      </c>
      <c r="U36" s="7"/>
    </row>
    <row r="37" spans="1:21" ht="15.95" customHeight="1" thickBot="1" x14ac:dyDescent="0.25">
      <c r="A37" s="8">
        <v>32</v>
      </c>
      <c r="B37" s="28" t="s">
        <v>53</v>
      </c>
      <c r="C37" s="59">
        <f>SUM(D37:T37)</f>
        <v>105865345.36000001</v>
      </c>
      <c r="D37" s="59">
        <f>D18+D36</f>
        <v>1016669.76</v>
      </c>
      <c r="E37" s="59">
        <f>E18+E36</f>
        <v>2536186.5299999993</v>
      </c>
      <c r="F37" s="59">
        <f t="shared" ref="F37:P37" si="4">F18+F36</f>
        <v>1337709.3099999998</v>
      </c>
      <c r="G37" s="59">
        <f t="shared" si="4"/>
        <v>3305070.2600000007</v>
      </c>
      <c r="H37" s="59">
        <f t="shared" si="4"/>
        <v>9445768.4900000002</v>
      </c>
      <c r="I37" s="59">
        <f>I18+I36</f>
        <v>2542766.0800000005</v>
      </c>
      <c r="J37" s="59">
        <f t="shared" si="4"/>
        <v>190215.59</v>
      </c>
      <c r="K37" s="59">
        <f>K18+K36</f>
        <v>807622.90000000014</v>
      </c>
      <c r="L37" s="59">
        <f t="shared" si="4"/>
        <v>2712659.6299999994</v>
      </c>
      <c r="M37" s="59">
        <f t="shared" si="4"/>
        <v>1559730.21</v>
      </c>
      <c r="N37" s="59">
        <f t="shared" si="4"/>
        <v>48713576.029999994</v>
      </c>
      <c r="O37" s="59">
        <f>O18+O36</f>
        <v>19805124.710000001</v>
      </c>
      <c r="P37" s="59">
        <f t="shared" si="4"/>
        <v>1656297.7800000003</v>
      </c>
      <c r="Q37" s="59">
        <f>Q18+Q36</f>
        <v>5849045.6499999994</v>
      </c>
      <c r="R37" s="59">
        <f>R18+R36</f>
        <v>329778.40000000002</v>
      </c>
      <c r="S37" s="59">
        <f>S18+S36</f>
        <v>3721591.9999999995</v>
      </c>
      <c r="T37" s="59">
        <f>T18+T36</f>
        <v>335532.03000000003</v>
      </c>
      <c r="U37" s="7"/>
    </row>
    <row r="38" spans="1:21" ht="19.149999999999999" customHeight="1" thickTop="1" x14ac:dyDescent="0.2">
      <c r="A38" s="8">
        <v>33</v>
      </c>
      <c r="B38" s="29" t="s">
        <v>54</v>
      </c>
      <c r="C38" s="60">
        <f>SUM(D38:T38)</f>
        <v>260082796.04999995</v>
      </c>
      <c r="D38" s="60">
        <f>D12-D37</f>
        <v>6759974.2699999977</v>
      </c>
      <c r="E38" s="60">
        <f>E12-E37</f>
        <v>8861638.0999999978</v>
      </c>
      <c r="F38" s="60">
        <f>F12-F37</f>
        <v>14602282.580000006</v>
      </c>
      <c r="G38" s="60">
        <f t="shared" ref="G38:P38" si="5">G12-G37</f>
        <v>8581467.8099999987</v>
      </c>
      <c r="H38" s="60">
        <f t="shared" si="5"/>
        <v>10596691.309999997</v>
      </c>
      <c r="I38" s="60">
        <f>I12-I37</f>
        <v>6100707.290000001</v>
      </c>
      <c r="J38" s="60">
        <f t="shared" si="5"/>
        <v>2506451.36</v>
      </c>
      <c r="K38" s="60">
        <f>K12-K37</f>
        <v>1813434.6199999999</v>
      </c>
      <c r="L38" s="60">
        <f t="shared" si="5"/>
        <v>9341554.1400000006</v>
      </c>
      <c r="M38" s="60">
        <f t="shared" si="5"/>
        <v>7325493.1799999988</v>
      </c>
      <c r="N38" s="60">
        <f t="shared" si="5"/>
        <v>108162655.79000002</v>
      </c>
      <c r="O38" s="60">
        <f>O12-O37</f>
        <v>30932087.629999988</v>
      </c>
      <c r="P38" s="60">
        <f t="shared" si="5"/>
        <v>6218898.9099999983</v>
      </c>
      <c r="Q38" s="60">
        <f>Q12-Q37</f>
        <v>23680065.260000002</v>
      </c>
      <c r="R38" s="60">
        <f>R12-R37</f>
        <v>573021.97999999963</v>
      </c>
      <c r="S38" s="60">
        <f>S12-S37</f>
        <v>11841540.179999998</v>
      </c>
      <c r="T38" s="60">
        <f>T12-T37</f>
        <v>2184831.6400000006</v>
      </c>
      <c r="U38" s="7"/>
    </row>
    <row r="39" spans="1:21" ht="15" customHeight="1" x14ac:dyDescent="0.2">
      <c r="A39" s="8">
        <v>34</v>
      </c>
      <c r="B39" s="18" t="s">
        <v>55</v>
      </c>
      <c r="C39" s="52"/>
      <c r="D39" s="52"/>
      <c r="E39" s="52"/>
      <c r="F39" s="52"/>
      <c r="G39" s="52"/>
      <c r="H39" s="52"/>
      <c r="I39" s="52"/>
      <c r="J39" s="52"/>
      <c r="K39" s="52"/>
      <c r="L39" s="19"/>
      <c r="M39" s="19"/>
      <c r="N39" s="19"/>
      <c r="O39" s="19"/>
      <c r="P39" s="19"/>
      <c r="Q39" s="19"/>
      <c r="R39" s="19"/>
      <c r="S39" s="19"/>
      <c r="T39" s="19"/>
      <c r="U39" s="7"/>
    </row>
    <row r="40" spans="1:21" ht="18" customHeight="1" x14ac:dyDescent="0.2">
      <c r="A40" s="8">
        <v>35</v>
      </c>
      <c r="B40" s="23" t="s">
        <v>56</v>
      </c>
      <c r="C40" s="61">
        <f>SUM(D40:T40)</f>
        <v>120786635</v>
      </c>
      <c r="D40" s="61">
        <v>3376252</v>
      </c>
      <c r="E40" s="61">
        <v>4431807</v>
      </c>
      <c r="F40" s="61">
        <v>12270713</v>
      </c>
      <c r="G40" s="61">
        <v>3150439</v>
      </c>
      <c r="H40" s="61">
        <v>3322326</v>
      </c>
      <c r="I40" s="61">
        <v>106525</v>
      </c>
      <c r="J40" s="61">
        <v>953589</v>
      </c>
      <c r="K40" s="61">
        <v>1481693</v>
      </c>
      <c r="L40" s="61">
        <v>4339381</v>
      </c>
      <c r="M40" s="61">
        <v>3456894</v>
      </c>
      <c r="N40" s="61">
        <v>54308045</v>
      </c>
      <c r="O40" s="61">
        <v>13306359</v>
      </c>
      <c r="P40" s="61">
        <v>1623143</v>
      </c>
      <c r="Q40" s="61">
        <v>6827825</v>
      </c>
      <c r="R40" s="61">
        <v>106065</v>
      </c>
      <c r="S40" s="61">
        <v>5976009</v>
      </c>
      <c r="T40" s="61">
        <v>1749570</v>
      </c>
      <c r="U40" s="7"/>
    </row>
    <row r="41" spans="1:21" ht="15.95" customHeight="1" x14ac:dyDescent="0.2">
      <c r="A41" s="8">
        <v>36</v>
      </c>
      <c r="B41" s="23" t="s">
        <v>57</v>
      </c>
      <c r="C41" s="61">
        <f>SUM(D41:T41)</f>
        <v>3223724</v>
      </c>
      <c r="D41" s="61">
        <v>125000</v>
      </c>
      <c r="E41" s="61">
        <v>0</v>
      </c>
      <c r="F41" s="61">
        <v>389950</v>
      </c>
      <c r="G41" s="61">
        <v>75000</v>
      </c>
      <c r="H41" s="61">
        <v>125000</v>
      </c>
      <c r="I41" s="61">
        <v>125000</v>
      </c>
      <c r="J41" s="61">
        <v>83955</v>
      </c>
      <c r="K41" s="61">
        <v>50000</v>
      </c>
      <c r="L41" s="61">
        <v>250000</v>
      </c>
      <c r="M41" s="61">
        <v>0</v>
      </c>
      <c r="N41" s="61">
        <v>1363765</v>
      </c>
      <c r="O41" s="61">
        <v>287215</v>
      </c>
      <c r="P41" s="61">
        <v>18790</v>
      </c>
      <c r="Q41" s="61">
        <v>190049</v>
      </c>
      <c r="R41" s="61">
        <v>0</v>
      </c>
      <c r="S41" s="61">
        <v>125000</v>
      </c>
      <c r="T41" s="61">
        <v>15000</v>
      </c>
      <c r="U41" s="7"/>
    </row>
    <row r="42" spans="1:21" ht="18" customHeight="1" x14ac:dyDescent="0.2">
      <c r="A42" s="8">
        <v>37</v>
      </c>
      <c r="B42" s="30" t="s">
        <v>58</v>
      </c>
      <c r="C42" s="62">
        <f>SUM(D42:T42)</f>
        <v>124010359</v>
      </c>
      <c r="D42" s="62">
        <f t="shared" ref="D42:T42" si="6">SUM(D40:D41)</f>
        <v>3501252</v>
      </c>
      <c r="E42" s="62">
        <f t="shared" si="6"/>
        <v>4431807</v>
      </c>
      <c r="F42" s="62">
        <f t="shared" si="6"/>
        <v>12660663</v>
      </c>
      <c r="G42" s="62">
        <f t="shared" si="6"/>
        <v>3225439</v>
      </c>
      <c r="H42" s="62">
        <f t="shared" si="6"/>
        <v>3447326</v>
      </c>
      <c r="I42" s="62">
        <f t="shared" si="6"/>
        <v>231525</v>
      </c>
      <c r="J42" s="62">
        <f t="shared" si="6"/>
        <v>1037544</v>
      </c>
      <c r="K42" s="62">
        <f t="shared" si="6"/>
        <v>1531693</v>
      </c>
      <c r="L42" s="62">
        <f t="shared" si="6"/>
        <v>4589381</v>
      </c>
      <c r="M42" s="62">
        <f t="shared" si="6"/>
        <v>3456894</v>
      </c>
      <c r="N42" s="62">
        <f t="shared" si="6"/>
        <v>55671810</v>
      </c>
      <c r="O42" s="62">
        <f t="shared" si="6"/>
        <v>13593574</v>
      </c>
      <c r="P42" s="62">
        <f t="shared" si="6"/>
        <v>1641933</v>
      </c>
      <c r="Q42" s="62">
        <f t="shared" si="6"/>
        <v>7017874</v>
      </c>
      <c r="R42" s="62">
        <f t="shared" si="6"/>
        <v>106065</v>
      </c>
      <c r="S42" s="62">
        <f t="shared" si="6"/>
        <v>6101009</v>
      </c>
      <c r="T42" s="62">
        <f t="shared" si="6"/>
        <v>1764570</v>
      </c>
      <c r="U42" s="7"/>
    </row>
    <row r="43" spans="1:21" ht="18.75" customHeight="1" x14ac:dyDescent="0.2">
      <c r="A43" s="8">
        <v>38</v>
      </c>
      <c r="B43" s="20" t="s">
        <v>59</v>
      </c>
      <c r="C43" s="21"/>
      <c r="D43" s="21"/>
      <c r="E43" s="21"/>
      <c r="F43" s="21"/>
      <c r="G43" s="21"/>
      <c r="H43" s="21"/>
      <c r="I43" s="21"/>
      <c r="J43" s="21"/>
      <c r="K43" s="21"/>
      <c r="L43" s="56"/>
      <c r="M43" s="56"/>
      <c r="N43" s="56"/>
      <c r="O43" s="56"/>
      <c r="P43" s="56"/>
      <c r="Q43" s="56"/>
      <c r="R43" s="56"/>
      <c r="S43" s="56"/>
      <c r="T43" s="56"/>
      <c r="U43" s="7"/>
    </row>
    <row r="44" spans="1:21" ht="18" customHeight="1" x14ac:dyDescent="0.2">
      <c r="A44" s="8">
        <v>39</v>
      </c>
      <c r="B44" s="23" t="s">
        <v>56</v>
      </c>
      <c r="C44" s="61">
        <f t="shared" ref="C44:C49" si="7">SUM(D44:T44)</f>
        <v>120786635</v>
      </c>
      <c r="D44" s="61">
        <f>D40</f>
        <v>3376252</v>
      </c>
      <c r="E44" s="61">
        <f>E40</f>
        <v>4431807</v>
      </c>
      <c r="F44" s="61">
        <f t="shared" ref="F44:T45" si="8">F40</f>
        <v>12270713</v>
      </c>
      <c r="G44" s="61">
        <f t="shared" si="8"/>
        <v>3150439</v>
      </c>
      <c r="H44" s="61">
        <f t="shared" si="8"/>
        <v>3322326</v>
      </c>
      <c r="I44" s="61">
        <f t="shared" si="8"/>
        <v>106525</v>
      </c>
      <c r="J44" s="61">
        <f>J40</f>
        <v>953589</v>
      </c>
      <c r="K44" s="61">
        <f>K40</f>
        <v>1481693</v>
      </c>
      <c r="L44" s="61">
        <f t="shared" si="8"/>
        <v>4339381</v>
      </c>
      <c r="M44" s="61">
        <f t="shared" si="8"/>
        <v>3456894</v>
      </c>
      <c r="N44" s="61">
        <f t="shared" si="8"/>
        <v>54308045</v>
      </c>
      <c r="O44" s="61">
        <f t="shared" si="8"/>
        <v>13306359</v>
      </c>
      <c r="P44" s="61">
        <f t="shared" si="8"/>
        <v>1623143</v>
      </c>
      <c r="Q44" s="61">
        <f t="shared" si="8"/>
        <v>6827825</v>
      </c>
      <c r="R44" s="61">
        <f t="shared" si="8"/>
        <v>106065</v>
      </c>
      <c r="S44" s="61">
        <f t="shared" si="8"/>
        <v>5976009</v>
      </c>
      <c r="T44" s="61">
        <f t="shared" si="8"/>
        <v>1749570</v>
      </c>
      <c r="U44" s="7"/>
    </row>
    <row r="45" spans="1:21" ht="16.899999999999999" customHeight="1" x14ac:dyDescent="0.2">
      <c r="A45" s="8">
        <v>40</v>
      </c>
      <c r="B45" s="23" t="s">
        <v>60</v>
      </c>
      <c r="C45" s="61">
        <f t="shared" si="7"/>
        <v>3223724</v>
      </c>
      <c r="D45" s="15">
        <f>D41</f>
        <v>125000</v>
      </c>
      <c r="E45" s="15">
        <f>E41</f>
        <v>0</v>
      </c>
      <c r="F45" s="15">
        <f t="shared" si="8"/>
        <v>389950</v>
      </c>
      <c r="G45" s="15">
        <f>G41</f>
        <v>75000</v>
      </c>
      <c r="H45" s="15">
        <f>H41</f>
        <v>125000</v>
      </c>
      <c r="I45" s="15">
        <f>I41</f>
        <v>125000</v>
      </c>
      <c r="J45" s="15">
        <f>J41</f>
        <v>83955</v>
      </c>
      <c r="K45" s="11">
        <f>K41</f>
        <v>50000</v>
      </c>
      <c r="L45" s="11">
        <f t="shared" si="8"/>
        <v>250000</v>
      </c>
      <c r="M45" s="15">
        <f t="shared" si="8"/>
        <v>0</v>
      </c>
      <c r="N45" s="15">
        <f t="shared" si="8"/>
        <v>1363765</v>
      </c>
      <c r="O45" s="15">
        <f t="shared" si="8"/>
        <v>287215</v>
      </c>
      <c r="P45" s="15">
        <f t="shared" si="8"/>
        <v>18790</v>
      </c>
      <c r="Q45" s="61">
        <f t="shared" si="8"/>
        <v>190049</v>
      </c>
      <c r="R45" s="61">
        <f t="shared" si="8"/>
        <v>0</v>
      </c>
      <c r="S45" s="61">
        <f t="shared" si="8"/>
        <v>125000</v>
      </c>
      <c r="T45" s="61">
        <f t="shared" si="8"/>
        <v>15000</v>
      </c>
      <c r="U45" s="7"/>
    </row>
    <row r="46" spans="1:21" ht="16.899999999999999" customHeight="1" x14ac:dyDescent="0.2">
      <c r="A46" s="8">
        <v>41</v>
      </c>
      <c r="B46" s="31" t="s">
        <v>61</v>
      </c>
      <c r="C46" s="63">
        <f t="shared" si="7"/>
        <v>0</v>
      </c>
      <c r="D46" s="64">
        <f>D42-D47</f>
        <v>0</v>
      </c>
      <c r="E46" s="64">
        <f>E42-E47</f>
        <v>0</v>
      </c>
      <c r="F46" s="64">
        <f>F42-F47</f>
        <v>0</v>
      </c>
      <c r="G46" s="64">
        <f>G42-G47</f>
        <v>0</v>
      </c>
      <c r="H46" s="64">
        <f>H42-H47</f>
        <v>0</v>
      </c>
      <c r="I46" s="64">
        <f t="shared" ref="I46:T46" si="9">I42-I47</f>
        <v>0</v>
      </c>
      <c r="J46" s="64">
        <f t="shared" si="9"/>
        <v>0</v>
      </c>
      <c r="K46" s="64">
        <f t="shared" si="9"/>
        <v>0</v>
      </c>
      <c r="L46" s="64">
        <f t="shared" si="9"/>
        <v>0</v>
      </c>
      <c r="M46" s="64">
        <f t="shared" si="9"/>
        <v>0</v>
      </c>
      <c r="N46" s="64">
        <f t="shared" si="9"/>
        <v>0</v>
      </c>
      <c r="O46" s="63">
        <f t="shared" si="9"/>
        <v>0</v>
      </c>
      <c r="P46" s="64">
        <f t="shared" si="9"/>
        <v>0</v>
      </c>
      <c r="Q46" s="64">
        <f t="shared" si="9"/>
        <v>0</v>
      </c>
      <c r="R46" s="64">
        <f t="shared" si="9"/>
        <v>0</v>
      </c>
      <c r="S46" s="64">
        <f t="shared" si="9"/>
        <v>0</v>
      </c>
      <c r="T46" s="64">
        <f t="shared" si="9"/>
        <v>0</v>
      </c>
      <c r="U46" s="7"/>
    </row>
    <row r="47" spans="1:21" ht="18.600000000000001" customHeight="1" thickBot="1" x14ac:dyDescent="0.25">
      <c r="A47" s="8">
        <v>42</v>
      </c>
      <c r="B47" s="32" t="s">
        <v>62</v>
      </c>
      <c r="C47" s="65">
        <f t="shared" si="7"/>
        <v>124010359</v>
      </c>
      <c r="D47" s="65">
        <f>SUM(D44:D45)</f>
        <v>3501252</v>
      </c>
      <c r="E47" s="65">
        <f>SUM(E44:E45)</f>
        <v>4431807</v>
      </c>
      <c r="F47" s="65">
        <f>SUM(F44:F45)</f>
        <v>12660663</v>
      </c>
      <c r="G47" s="65">
        <f t="shared" ref="G47:Q47" si="10">SUM(G44:G45)</f>
        <v>3225439</v>
      </c>
      <c r="H47" s="65">
        <f t="shared" si="10"/>
        <v>3447326</v>
      </c>
      <c r="I47" s="65">
        <f>SUM(I44:I45)</f>
        <v>231525</v>
      </c>
      <c r="J47" s="65">
        <f t="shared" si="10"/>
        <v>1037544</v>
      </c>
      <c r="K47" s="65">
        <f>SUM(K44:K45)</f>
        <v>1531693</v>
      </c>
      <c r="L47" s="65">
        <f t="shared" si="10"/>
        <v>4589381</v>
      </c>
      <c r="M47" s="65">
        <f t="shared" si="10"/>
        <v>3456894</v>
      </c>
      <c r="N47" s="65">
        <f t="shared" si="10"/>
        <v>55671810</v>
      </c>
      <c r="O47" s="65">
        <f t="shared" si="10"/>
        <v>13593574</v>
      </c>
      <c r="P47" s="65">
        <f>SUM(P44:P45)</f>
        <v>1641933</v>
      </c>
      <c r="Q47" s="65">
        <f t="shared" si="10"/>
        <v>7017874</v>
      </c>
      <c r="R47" s="65">
        <f>SUM(R44:R45)</f>
        <v>106065</v>
      </c>
      <c r="S47" s="65">
        <f>SUM(S44:S45)</f>
        <v>6101009</v>
      </c>
      <c r="T47" s="65">
        <f>SUM(T44:T45)</f>
        <v>1764570</v>
      </c>
      <c r="U47" s="7"/>
    </row>
    <row r="48" spans="1:21" ht="18.600000000000001" customHeight="1" thickTop="1" x14ac:dyDescent="0.2">
      <c r="A48" s="8">
        <v>43</v>
      </c>
      <c r="B48" s="33" t="s">
        <v>63</v>
      </c>
      <c r="C48" s="34">
        <f t="shared" si="7"/>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7"/>
    </row>
    <row r="49" spans="1:21" ht="19.149999999999999" customHeight="1" x14ac:dyDescent="0.2">
      <c r="A49" s="8">
        <v>44</v>
      </c>
      <c r="B49" s="35" t="s">
        <v>80</v>
      </c>
      <c r="C49" s="66">
        <f t="shared" si="7"/>
        <v>136072437.04999998</v>
      </c>
      <c r="D49" s="66">
        <f>D38-D47-D48</f>
        <v>3258722.2699999977</v>
      </c>
      <c r="E49" s="66">
        <f>E38-E47-E48</f>
        <v>4429831.0999999978</v>
      </c>
      <c r="F49" s="66">
        <f t="shared" ref="F49:J49" si="11">F38-F47-F48</f>
        <v>1941619.5800000057</v>
      </c>
      <c r="G49" s="66">
        <f t="shared" si="11"/>
        <v>5356028.8099999987</v>
      </c>
      <c r="H49" s="66">
        <f>ROUND(H38-H47-H48,2)</f>
        <v>7149365.3099999996</v>
      </c>
      <c r="I49" s="66">
        <f t="shared" si="11"/>
        <v>5869182.290000001</v>
      </c>
      <c r="J49" s="66">
        <f t="shared" si="11"/>
        <v>1468907.3599999999</v>
      </c>
      <c r="K49" s="66">
        <f>ROUND(K38-K47-K48,2)</f>
        <v>281741.62</v>
      </c>
      <c r="L49" s="66">
        <f t="shared" ref="L49:Q49" si="12">L38-L47-L48</f>
        <v>4752173.1400000006</v>
      </c>
      <c r="M49" s="66">
        <f t="shared" si="12"/>
        <v>3868599.1799999988</v>
      </c>
      <c r="N49" s="66">
        <f>ROUND(N38-N47-N48,2)</f>
        <v>52490845.789999999</v>
      </c>
      <c r="O49" s="66">
        <f t="shared" si="12"/>
        <v>17338513.629999988</v>
      </c>
      <c r="P49" s="66">
        <f t="shared" si="12"/>
        <v>4576965.9099999983</v>
      </c>
      <c r="Q49" s="66">
        <f t="shared" si="12"/>
        <v>16662191.260000002</v>
      </c>
      <c r="R49" s="66">
        <f>R38-R47-R48</f>
        <v>466956.97999999963</v>
      </c>
      <c r="S49" s="66">
        <f>ROUND(S38-S47-S48,2)</f>
        <v>5740531.1799999997</v>
      </c>
      <c r="T49" s="66">
        <f>ROUND(T38-T47-T48,2)</f>
        <v>420261.64</v>
      </c>
      <c r="U49" s="7"/>
    </row>
    <row r="50" spans="1:21" ht="15.6" customHeight="1" x14ac:dyDescent="0.2">
      <c r="A50" s="8">
        <v>45</v>
      </c>
      <c r="B50" s="18" t="s">
        <v>64</v>
      </c>
      <c r="C50" s="52"/>
      <c r="D50" s="52"/>
      <c r="E50" s="52"/>
      <c r="F50" s="52"/>
      <c r="G50" s="52"/>
      <c r="H50" s="52"/>
      <c r="I50" s="52"/>
      <c r="J50" s="52"/>
      <c r="K50" s="52"/>
      <c r="L50" s="19"/>
      <c r="M50" s="19"/>
      <c r="N50" s="19"/>
      <c r="O50" s="19"/>
      <c r="P50" s="19"/>
      <c r="Q50" s="19"/>
      <c r="R50" s="19"/>
      <c r="S50" s="19"/>
      <c r="T50" s="19"/>
      <c r="U50" s="7"/>
    </row>
    <row r="51" spans="1:21" ht="15.95" customHeight="1" x14ac:dyDescent="0.2">
      <c r="A51" s="8">
        <v>46</v>
      </c>
      <c r="B51" s="36" t="s">
        <v>65</v>
      </c>
      <c r="C51" s="46">
        <f t="shared" ref="C51:C60" si="13">SUM(D51:T51)</f>
        <v>22945961.899999999</v>
      </c>
      <c r="D51" s="46">
        <v>628626.13</v>
      </c>
      <c r="E51" s="46">
        <v>658184.53</v>
      </c>
      <c r="F51" s="46">
        <v>0</v>
      </c>
      <c r="G51" s="46">
        <v>614983.34</v>
      </c>
      <c r="H51" s="46">
        <v>853677.1</v>
      </c>
      <c r="I51" s="46">
        <v>1222096.95</v>
      </c>
      <c r="J51" s="46">
        <v>164575.47</v>
      </c>
      <c r="K51" s="46">
        <v>47367.93</v>
      </c>
      <c r="L51" s="46">
        <v>1003572.82</v>
      </c>
      <c r="M51" s="46">
        <v>766490.66</v>
      </c>
      <c r="N51" s="46">
        <v>9627069.25</v>
      </c>
      <c r="O51" s="46">
        <v>1503673.56</v>
      </c>
      <c r="P51" s="46">
        <v>922020.55</v>
      </c>
      <c r="Q51" s="46">
        <v>3964634.44</v>
      </c>
      <c r="R51" s="46">
        <v>90151.81</v>
      </c>
      <c r="S51" s="46">
        <v>854148.57000000007</v>
      </c>
      <c r="T51" s="46">
        <v>24688.79</v>
      </c>
      <c r="U51" s="7"/>
    </row>
    <row r="52" spans="1:21" ht="15.95" customHeight="1" x14ac:dyDescent="0.2">
      <c r="A52" s="8">
        <v>47</v>
      </c>
      <c r="B52" s="36" t="s">
        <v>66</v>
      </c>
      <c r="C52" s="46">
        <f t="shared" si="13"/>
        <v>12892090.08</v>
      </c>
      <c r="D52" s="46">
        <v>513566.02</v>
      </c>
      <c r="E52" s="46">
        <v>705178.26</v>
      </c>
      <c r="F52" s="46">
        <v>0</v>
      </c>
      <c r="G52" s="46">
        <v>249526.87</v>
      </c>
      <c r="H52" s="46">
        <v>373480.41</v>
      </c>
      <c r="I52" s="46">
        <v>849174.35</v>
      </c>
      <c r="J52" s="46">
        <v>236034.17</v>
      </c>
      <c r="K52" s="46">
        <v>0</v>
      </c>
      <c r="L52" s="46">
        <v>115005.46</v>
      </c>
      <c r="M52" s="46">
        <v>536474.07999999996</v>
      </c>
      <c r="N52" s="46">
        <v>6110137.4800000004</v>
      </c>
      <c r="O52" s="46">
        <v>771818.73</v>
      </c>
      <c r="P52" s="46">
        <v>758857.64999999991</v>
      </c>
      <c r="Q52" s="46">
        <v>708984.88</v>
      </c>
      <c r="R52" s="46">
        <v>83581.36</v>
      </c>
      <c r="S52" s="46">
        <v>824176.76</v>
      </c>
      <c r="T52" s="46">
        <v>56093.599999999999</v>
      </c>
      <c r="U52" s="7"/>
    </row>
    <row r="53" spans="1:21" ht="15.95" customHeight="1" x14ac:dyDescent="0.2">
      <c r="A53" s="8">
        <v>48</v>
      </c>
      <c r="B53" s="36" t="s">
        <v>67</v>
      </c>
      <c r="C53" s="46">
        <f t="shared" si="13"/>
        <v>4118327.3</v>
      </c>
      <c r="D53" s="46">
        <v>121376.86</v>
      </c>
      <c r="E53" s="46">
        <v>25903.840000000004</v>
      </c>
      <c r="F53" s="46">
        <v>0</v>
      </c>
      <c r="G53" s="46">
        <v>196894.37</v>
      </c>
      <c r="H53" s="46">
        <v>255713.72999999998</v>
      </c>
      <c r="I53" s="46">
        <v>65.2</v>
      </c>
      <c r="J53" s="46">
        <v>27626.339999999997</v>
      </c>
      <c r="K53" s="46">
        <v>6203.23</v>
      </c>
      <c r="L53" s="46">
        <v>21993.45</v>
      </c>
      <c r="M53" s="46">
        <v>78576.78</v>
      </c>
      <c r="N53" s="46">
        <v>83906.89</v>
      </c>
      <c r="O53" s="46">
        <v>2373050.85</v>
      </c>
      <c r="P53" s="46">
        <v>142653.32999999999</v>
      </c>
      <c r="Q53" s="46">
        <v>557619.1</v>
      </c>
      <c r="R53" s="46">
        <v>14299.11</v>
      </c>
      <c r="S53" s="46">
        <v>161153.18999999997</v>
      </c>
      <c r="T53" s="46">
        <v>51291.029999999992</v>
      </c>
      <c r="U53" s="7"/>
    </row>
    <row r="54" spans="1:21" ht="15.95" customHeight="1" x14ac:dyDescent="0.2">
      <c r="A54" s="8">
        <v>49</v>
      </c>
      <c r="B54" s="36" t="s">
        <v>68</v>
      </c>
      <c r="C54" s="46">
        <f t="shared" si="13"/>
        <v>64176979.230000004</v>
      </c>
      <c r="D54" s="46">
        <v>1111116.43</v>
      </c>
      <c r="E54" s="46">
        <v>2086691.65</v>
      </c>
      <c r="F54" s="46">
        <v>1941619.58</v>
      </c>
      <c r="G54" s="46">
        <v>2868514.05</v>
      </c>
      <c r="H54" s="46">
        <v>3877319.4800000004</v>
      </c>
      <c r="I54" s="46">
        <v>2554117.08</v>
      </c>
      <c r="J54" s="46">
        <v>695390.01</v>
      </c>
      <c r="K54" s="46">
        <v>157892.6</v>
      </c>
      <c r="L54" s="46">
        <v>2589124.0700000003</v>
      </c>
      <c r="M54" s="46">
        <v>1483542.4</v>
      </c>
      <c r="N54" s="46">
        <v>24522562.5</v>
      </c>
      <c r="O54" s="46">
        <v>7893900.71</v>
      </c>
      <c r="P54" s="46">
        <v>1909053.87</v>
      </c>
      <c r="Q54" s="46">
        <v>7656991.5499999998</v>
      </c>
      <c r="R54" s="46">
        <v>146710.70000000001</v>
      </c>
      <c r="S54" s="46">
        <v>2489614.38</v>
      </c>
      <c r="T54" s="46">
        <v>192818.16999999998</v>
      </c>
      <c r="U54" s="7"/>
    </row>
    <row r="55" spans="1:21" ht="15.95" customHeight="1" x14ac:dyDescent="0.2">
      <c r="A55" s="8">
        <v>50</v>
      </c>
      <c r="B55" s="36" t="s">
        <v>69</v>
      </c>
      <c r="C55" s="46">
        <f t="shared" si="13"/>
        <v>9442763.3499999996</v>
      </c>
      <c r="D55" s="46">
        <v>305238.25</v>
      </c>
      <c r="E55" s="46">
        <v>220312.92</v>
      </c>
      <c r="F55" s="46">
        <v>0</v>
      </c>
      <c r="G55" s="46">
        <v>566529</v>
      </c>
      <c r="H55" s="46">
        <v>506345.47</v>
      </c>
      <c r="I55" s="46">
        <v>248423.47</v>
      </c>
      <c r="J55" s="46">
        <v>133784.01999999999</v>
      </c>
      <c r="K55" s="46">
        <v>29890.63</v>
      </c>
      <c r="L55" s="46">
        <v>264835.5</v>
      </c>
      <c r="M55" s="46">
        <v>318364.79999999999</v>
      </c>
      <c r="N55" s="46">
        <v>3517355.17</v>
      </c>
      <c r="O55" s="46">
        <v>1353535.12</v>
      </c>
      <c r="P55" s="46">
        <v>307181.71000000002</v>
      </c>
      <c r="Q55" s="46">
        <v>1205194.31</v>
      </c>
      <c r="R55" s="46">
        <v>51688.639999999999</v>
      </c>
      <c r="S55" s="46">
        <v>380412.43</v>
      </c>
      <c r="T55" s="46">
        <v>33671.910000000003</v>
      </c>
      <c r="U55" s="7"/>
    </row>
    <row r="56" spans="1:21" ht="15.95" customHeight="1" x14ac:dyDescent="0.2">
      <c r="A56" s="8">
        <v>51</v>
      </c>
      <c r="B56" s="23" t="s">
        <v>70</v>
      </c>
      <c r="C56" s="46">
        <f t="shared" si="13"/>
        <v>2703828.3600000008</v>
      </c>
      <c r="D56" s="46">
        <v>91948.84</v>
      </c>
      <c r="E56" s="46">
        <v>75610.960000000006</v>
      </c>
      <c r="F56" s="46">
        <v>0</v>
      </c>
      <c r="G56" s="46">
        <v>88788.6</v>
      </c>
      <c r="H56" s="46">
        <v>177004.66</v>
      </c>
      <c r="I56" s="46">
        <v>110754.62</v>
      </c>
      <c r="J56" s="46">
        <v>20377.060000000001</v>
      </c>
      <c r="K56" s="46">
        <v>6457.29</v>
      </c>
      <c r="L56" s="46">
        <v>16292.3</v>
      </c>
      <c r="M56" s="46">
        <v>95947.58</v>
      </c>
      <c r="N56" s="46">
        <v>872462.52</v>
      </c>
      <c r="O56" s="46">
        <v>593409.73</v>
      </c>
      <c r="P56" s="46">
        <v>64869.97</v>
      </c>
      <c r="Q56" s="46">
        <v>302806.09999999998</v>
      </c>
      <c r="R56" s="46">
        <v>15209.1</v>
      </c>
      <c r="S56" s="46">
        <v>165185.41</v>
      </c>
      <c r="T56" s="46">
        <v>6703.62</v>
      </c>
      <c r="U56" s="7"/>
    </row>
    <row r="57" spans="1:21" ht="16.5" customHeight="1" x14ac:dyDescent="0.2">
      <c r="A57" s="8">
        <v>52</v>
      </c>
      <c r="B57" s="23" t="s">
        <v>71</v>
      </c>
      <c r="C57" s="46">
        <f t="shared" si="13"/>
        <v>19792486.830000002</v>
      </c>
      <c r="D57" s="46">
        <v>486849.74</v>
      </c>
      <c r="E57" s="46">
        <v>657948.93999999994</v>
      </c>
      <c r="F57" s="46">
        <v>0</v>
      </c>
      <c r="G57" s="46">
        <v>770792.58</v>
      </c>
      <c r="H57" s="46">
        <v>1105824.46</v>
      </c>
      <c r="I57" s="46">
        <v>884550.62</v>
      </c>
      <c r="J57" s="46">
        <v>191120.29</v>
      </c>
      <c r="K57" s="46">
        <v>33929.94</v>
      </c>
      <c r="L57" s="46">
        <v>741349.54</v>
      </c>
      <c r="M57" s="46">
        <v>589202.88</v>
      </c>
      <c r="N57" s="46">
        <v>7757351.9800000004</v>
      </c>
      <c r="O57" s="46">
        <v>2849124.93</v>
      </c>
      <c r="P57" s="46">
        <v>472328.83</v>
      </c>
      <c r="Q57" s="46">
        <v>2265960.88</v>
      </c>
      <c r="R57" s="46">
        <v>65316.26</v>
      </c>
      <c r="S57" s="46">
        <v>865840.44</v>
      </c>
      <c r="T57" s="46">
        <v>54994.52</v>
      </c>
      <c r="U57" s="7"/>
    </row>
    <row r="58" spans="1:21" x14ac:dyDescent="0.2">
      <c r="A58" s="8">
        <v>53</v>
      </c>
      <c r="B58" s="37" t="s">
        <v>72</v>
      </c>
      <c r="C58" s="46">
        <f t="shared" si="13"/>
        <v>0</v>
      </c>
      <c r="D58" s="46"/>
      <c r="E58" s="46"/>
      <c r="F58" s="46"/>
      <c r="G58" s="46"/>
      <c r="H58" s="46"/>
      <c r="I58" s="46"/>
      <c r="J58" s="46"/>
      <c r="K58" s="46"/>
      <c r="L58" s="46"/>
      <c r="M58" s="46"/>
      <c r="N58" s="46"/>
      <c r="O58" s="46"/>
      <c r="P58" s="46"/>
      <c r="Q58" s="46"/>
      <c r="R58" s="46"/>
      <c r="S58" s="46"/>
      <c r="T58" s="46"/>
      <c r="U58" s="7"/>
    </row>
    <row r="59" spans="1:21" x14ac:dyDescent="0.2">
      <c r="A59" s="8">
        <v>54</v>
      </c>
      <c r="B59" s="37" t="s">
        <v>73</v>
      </c>
      <c r="C59" s="46">
        <f t="shared" si="13"/>
        <v>0</v>
      </c>
      <c r="D59" s="46"/>
      <c r="E59" s="46"/>
      <c r="F59" s="46"/>
      <c r="G59" s="46"/>
      <c r="H59" s="46"/>
      <c r="I59" s="46"/>
      <c r="J59" s="46"/>
      <c r="K59" s="46"/>
      <c r="L59" s="46"/>
      <c r="M59" s="46"/>
      <c r="N59" s="46"/>
      <c r="O59" s="46"/>
      <c r="P59" s="46"/>
      <c r="Q59" s="46"/>
      <c r="R59" s="46"/>
      <c r="S59" s="46"/>
      <c r="T59" s="46"/>
      <c r="U59" s="7"/>
    </row>
    <row r="60" spans="1:21" x14ac:dyDescent="0.2">
      <c r="A60" s="8">
        <v>55</v>
      </c>
      <c r="B60" s="37" t="s">
        <v>74</v>
      </c>
      <c r="C60" s="46">
        <f t="shared" si="13"/>
        <v>0</v>
      </c>
      <c r="D60" s="46"/>
      <c r="E60" s="46"/>
      <c r="F60" s="46"/>
      <c r="G60" s="46"/>
      <c r="H60" s="46"/>
      <c r="I60" s="46"/>
      <c r="J60" s="46"/>
      <c r="K60" s="46"/>
      <c r="L60" s="46"/>
      <c r="M60" s="46"/>
      <c r="N60" s="46"/>
      <c r="O60" s="46"/>
      <c r="P60" s="46"/>
      <c r="Q60" s="46"/>
      <c r="R60" s="46"/>
      <c r="S60" s="46"/>
      <c r="T60" s="46"/>
      <c r="U60" s="7"/>
    </row>
    <row r="61" spans="1:21" ht="30.6" customHeight="1" thickBot="1" x14ac:dyDescent="0.25">
      <c r="A61" s="8">
        <v>56</v>
      </c>
      <c r="B61" s="38" t="s">
        <v>75</v>
      </c>
      <c r="C61" s="67">
        <f>SUM(D61:T61)</f>
        <v>136072437.04999998</v>
      </c>
      <c r="D61" s="67">
        <f>SUM(D51:D57)</f>
        <v>3258722.2699999996</v>
      </c>
      <c r="E61" s="67">
        <f>SUM(E51:E57)</f>
        <v>4429831.0999999996</v>
      </c>
      <c r="F61" s="67">
        <f>SUM(F51:F57)</f>
        <v>1941619.58</v>
      </c>
      <c r="G61" s="67">
        <f t="shared" ref="G61:T61" si="14">SUM(G51:G57)</f>
        <v>5356028.8099999996</v>
      </c>
      <c r="H61" s="67">
        <f t="shared" si="14"/>
        <v>7149365.3100000005</v>
      </c>
      <c r="I61" s="67">
        <f t="shared" si="14"/>
        <v>5869182.29</v>
      </c>
      <c r="J61" s="67">
        <f>SUM(J51:J57)</f>
        <v>1468907.36</v>
      </c>
      <c r="K61" s="67">
        <f>SUM(K51:K57)</f>
        <v>281741.62</v>
      </c>
      <c r="L61" s="67">
        <f>SUM(L51:L57)</f>
        <v>4752173.1400000006</v>
      </c>
      <c r="M61" s="67">
        <f>SUM(M51:M57)</f>
        <v>3868599.1799999997</v>
      </c>
      <c r="N61" s="67">
        <f t="shared" si="14"/>
        <v>52490845.790000007</v>
      </c>
      <c r="O61" s="67">
        <f t="shared" si="14"/>
        <v>17338513.630000003</v>
      </c>
      <c r="P61" s="67">
        <f t="shared" si="14"/>
        <v>4576965.91</v>
      </c>
      <c r="Q61" s="67">
        <f t="shared" si="14"/>
        <v>16662191.259999998</v>
      </c>
      <c r="R61" s="67">
        <f>SUM(R51:R57)</f>
        <v>466956.98</v>
      </c>
      <c r="S61" s="67">
        <f t="shared" si="14"/>
        <v>5740531.1799999997</v>
      </c>
      <c r="T61" s="67">
        <f t="shared" si="14"/>
        <v>420261.64</v>
      </c>
      <c r="U61" s="7"/>
    </row>
    <row r="62" spans="1:21" ht="15.95" customHeight="1" thickTop="1" x14ac:dyDescent="0.2">
      <c r="A62" s="8">
        <v>57</v>
      </c>
      <c r="B62" s="23" t="s">
        <v>76</v>
      </c>
      <c r="C62" s="68">
        <f>SUM(D62:T62)</f>
        <v>96116057.769999996</v>
      </c>
      <c r="D62" s="68">
        <f>SUM(D54:D57)</f>
        <v>1995153.26</v>
      </c>
      <c r="E62" s="68">
        <f t="shared" ref="E62:O62" si="15">SUM(E54:E57)</f>
        <v>3040564.4699999997</v>
      </c>
      <c r="F62" s="68">
        <f t="shared" si="15"/>
        <v>1941619.58</v>
      </c>
      <c r="G62" s="68">
        <f t="shared" si="15"/>
        <v>4294624.2299999995</v>
      </c>
      <c r="H62" s="68">
        <f t="shared" si="15"/>
        <v>5666494.0700000003</v>
      </c>
      <c r="I62" s="68">
        <f t="shared" si="15"/>
        <v>3797845.7900000005</v>
      </c>
      <c r="J62" s="68">
        <f t="shared" si="15"/>
        <v>1040671.3800000001</v>
      </c>
      <c r="K62" s="68">
        <f t="shared" si="15"/>
        <v>228170.46000000002</v>
      </c>
      <c r="L62" s="68">
        <f t="shared" si="15"/>
        <v>3611601.41</v>
      </c>
      <c r="M62" s="68">
        <f t="shared" si="15"/>
        <v>2487057.66</v>
      </c>
      <c r="N62" s="68">
        <f t="shared" si="15"/>
        <v>36669732.170000002</v>
      </c>
      <c r="O62" s="68">
        <f t="shared" si="15"/>
        <v>12689970.49</v>
      </c>
      <c r="P62" s="68">
        <f>SUM(P54:P57)</f>
        <v>2753434.3800000004</v>
      </c>
      <c r="Q62" s="68">
        <f>SUM(Q54:Q57)</f>
        <v>11430952.84</v>
      </c>
      <c r="R62" s="68">
        <f>SUM(R54:R57)</f>
        <v>278924.7</v>
      </c>
      <c r="S62" s="68">
        <f>SUM(S54:S57)</f>
        <v>3901052.66</v>
      </c>
      <c r="T62" s="68">
        <f>SUM(T54:T57)</f>
        <v>288188.21999999997</v>
      </c>
      <c r="U62" s="7"/>
    </row>
    <row r="63" spans="1:21" ht="15.95" customHeight="1" x14ac:dyDescent="0.2">
      <c r="A63" s="8">
        <v>58</v>
      </c>
      <c r="B63" s="39" t="s">
        <v>77</v>
      </c>
      <c r="C63" s="40">
        <f>C62/C61</f>
        <v>0.7063594939119231</v>
      </c>
      <c r="D63" s="40">
        <f>D62/D61</f>
        <v>0.61225016883687977</v>
      </c>
      <c r="E63" s="40">
        <f>E62/E61</f>
        <v>0.68638383752373766</v>
      </c>
      <c r="F63" s="40">
        <f>F62/F61</f>
        <v>1</v>
      </c>
      <c r="G63" s="40">
        <f t="shared" ref="G63:M63" si="16">G62/G61</f>
        <v>0.80182993451822004</v>
      </c>
      <c r="H63" s="40">
        <f t="shared" si="16"/>
        <v>0.79258700937747995</v>
      </c>
      <c r="I63" s="40">
        <f t="shared" si="16"/>
        <v>0.64708260918575089</v>
      </c>
      <c r="J63" s="40">
        <f t="shared" si="16"/>
        <v>0.70846631199397081</v>
      </c>
      <c r="K63" s="40">
        <f t="shared" si="16"/>
        <v>0.8098571307994894</v>
      </c>
      <c r="L63" s="40">
        <f t="shared" si="16"/>
        <v>0.75998944137797131</v>
      </c>
      <c r="M63" s="40">
        <f t="shared" si="16"/>
        <v>0.64288326194599466</v>
      </c>
      <c r="N63" s="40">
        <f>N62/N61</f>
        <v>0.69859289973540351</v>
      </c>
      <c r="O63" s="40">
        <f>O62/O61</f>
        <v>0.73189494559920931</v>
      </c>
      <c r="P63" s="40">
        <f t="shared" ref="P63:S63" si="17">P62/P61</f>
        <v>0.60158507494760871</v>
      </c>
      <c r="Q63" s="40">
        <f t="shared" si="17"/>
        <v>0.68604138925242431</v>
      </c>
      <c r="R63" s="40">
        <f t="shared" si="17"/>
        <v>0.59732419033547801</v>
      </c>
      <c r="S63" s="40">
        <f t="shared" si="17"/>
        <v>0.67956301214620363</v>
      </c>
      <c r="T63" s="40">
        <f>T62/T61</f>
        <v>0.68573524816588061</v>
      </c>
      <c r="U63" s="7"/>
    </row>
    <row r="64" spans="1:21" ht="30" customHeight="1" x14ac:dyDescent="0.2">
      <c r="A64" s="8">
        <v>59</v>
      </c>
      <c r="B64" s="41" t="s">
        <v>78</v>
      </c>
      <c r="C64" s="72" t="s">
        <v>79</v>
      </c>
      <c r="D64" s="72"/>
      <c r="E64" s="72"/>
      <c r="F64" s="72"/>
      <c r="G64" s="72"/>
      <c r="H64" s="72"/>
      <c r="I64" s="72"/>
      <c r="J64" s="72"/>
      <c r="K64" s="72"/>
      <c r="L64" s="72"/>
      <c r="M64" s="42"/>
      <c r="N64" s="42"/>
      <c r="O64" s="42"/>
      <c r="P64" s="42"/>
      <c r="Q64" s="43"/>
      <c r="R64" s="43"/>
      <c r="S64" s="43"/>
      <c r="T64" s="43"/>
      <c r="U64" s="7"/>
    </row>
    <row r="65" spans="1:21" x14ac:dyDescent="0.2">
      <c r="A65" s="1"/>
      <c r="B65" s="44"/>
      <c r="C65" s="45"/>
      <c r="D65" s="45"/>
      <c r="E65" s="45"/>
      <c r="F65" s="46"/>
      <c r="G65" s="46"/>
      <c r="H65" s="46"/>
      <c r="I65" s="46"/>
      <c r="J65" s="46"/>
      <c r="K65" s="46"/>
      <c r="L65" s="46"/>
      <c r="M65" s="46"/>
      <c r="N65" s="46"/>
      <c r="O65" s="46"/>
      <c r="P65" s="46"/>
      <c r="Q65" s="46"/>
      <c r="R65" s="46"/>
      <c r="S65" s="46"/>
      <c r="T65" s="46"/>
      <c r="U65" s="7"/>
    </row>
    <row r="66" spans="1:21" x14ac:dyDescent="0.2">
      <c r="A66" s="1"/>
      <c r="B66" s="47"/>
      <c r="D66" s="11"/>
      <c r="E66" s="11"/>
      <c r="F66" s="11"/>
      <c r="G66" s="11"/>
      <c r="H66" s="11"/>
      <c r="I66" s="11"/>
      <c r="J66" s="11"/>
      <c r="K66" s="11"/>
      <c r="L66" s="11"/>
      <c r="M66" s="11"/>
      <c r="N66" s="11"/>
      <c r="O66" s="11"/>
      <c r="P66" s="11"/>
      <c r="Q66" s="11"/>
      <c r="R66" s="11"/>
      <c r="S66" s="11"/>
      <c r="T66" s="11"/>
    </row>
  </sheetData>
  <mergeCells count="5">
    <mergeCell ref="A1:T1"/>
    <mergeCell ref="A2:T2"/>
    <mergeCell ref="A3:T3"/>
    <mergeCell ref="A4:T4"/>
    <mergeCell ref="C64:L64"/>
  </mergeCells>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AQC</dc:creator>
  <cp:lastModifiedBy>Oksana Glukhikh</cp:lastModifiedBy>
  <cp:lastPrinted>2018-03-22T21:29:32Z</cp:lastPrinted>
  <dcterms:created xsi:type="dcterms:W3CDTF">2017-03-08T16:53:53Z</dcterms:created>
  <dcterms:modified xsi:type="dcterms:W3CDTF">2019-03-18T18:51:17Z</dcterms:modified>
</cp:coreProperties>
</file>