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S:\PTS\CRA\RDA Successor Agency\RPTTF\Fiscal Year 2020-21\2021-04-01 Estimate\Report Filed with DOF\"/>
    </mc:Choice>
  </mc:AlternateContent>
  <xr:revisionPtr revIDLastSave="0" documentId="13_ncr:1_{84D6E8C9-4C6E-4D66-BFCB-F0C3C01C5944}" xr6:coauthVersionLast="46" xr6:coauthVersionMax="46" xr10:uidLastSave="{00000000-0000-0000-0000-000000000000}"/>
  <bookViews>
    <workbookView xWindow="-108" yWindow="-108" windowWidth="23256" windowHeight="12576" xr2:uid="{04E7D642-CC5F-4854-8177-FD0885C8BCBF}"/>
  </bookViews>
  <sheets>
    <sheet name="ROPS Rpt Form" sheetId="1"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Rpt Form'!$A$1:$T$65</definedName>
    <definedName name="_xlnm.Print_Area">#REF!</definedName>
    <definedName name="Print_Area_MI">#REF!</definedName>
    <definedName name="_xlnm.Print_Titles" localSheetId="0">'ROPS Rpt Form'!$A:$B,'ROPS Rpt Form'!$1:$5</definedName>
    <definedName name="PRNTNAM">#N/A</definedName>
    <definedName name="Q">#REF!</definedName>
    <definedName name="RMASTR">#N/A</definedName>
    <definedName name="ROPS">#REF!</definedName>
    <definedName name="SRV">'[1]60476 (B)'!$B$3:$H$42</definedName>
    <definedName name="SUPP619">#N/A</definedName>
    <definedName name="SWEETWATER">#REF!</definedName>
    <definedName name="TAXBYCITY">#REF!</definedName>
    <definedName name="UpperSD">#N/A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1" l="1"/>
  <c r="T63" i="1" l="1"/>
  <c r="L63" i="1"/>
  <c r="D63" i="1"/>
  <c r="C61" i="1"/>
  <c r="C60" i="1"/>
  <c r="C59" i="1"/>
  <c r="C58" i="1"/>
  <c r="C57" i="1"/>
  <c r="C56" i="1"/>
  <c r="S63" i="1"/>
  <c r="S64" i="1" s="1"/>
  <c r="R63" i="1"/>
  <c r="Q63" i="1"/>
  <c r="P63" i="1"/>
  <c r="O63" i="1"/>
  <c r="N63" i="1"/>
  <c r="M63" i="1"/>
  <c r="K63" i="1"/>
  <c r="K64" i="1" s="1"/>
  <c r="J63" i="1"/>
  <c r="I63" i="1"/>
  <c r="H63" i="1"/>
  <c r="G63" i="1"/>
  <c r="F63" i="1"/>
  <c r="E63" i="1"/>
  <c r="C54" i="1"/>
  <c r="C53" i="1"/>
  <c r="T62" i="1"/>
  <c r="S62" i="1"/>
  <c r="R62" i="1"/>
  <c r="Q62" i="1"/>
  <c r="P62" i="1"/>
  <c r="O62" i="1"/>
  <c r="N62" i="1"/>
  <c r="M62" i="1"/>
  <c r="L62" i="1"/>
  <c r="K62" i="1"/>
  <c r="J62" i="1"/>
  <c r="I62" i="1"/>
  <c r="H62" i="1"/>
  <c r="G62" i="1"/>
  <c r="F62" i="1"/>
  <c r="E62" i="1"/>
  <c r="D62" i="1"/>
  <c r="C49" i="1"/>
  <c r="P46" i="1"/>
  <c r="H46" i="1"/>
  <c r="R45" i="1"/>
  <c r="J45" i="1"/>
  <c r="O43" i="1"/>
  <c r="G43" i="1"/>
  <c r="C42" i="1"/>
  <c r="T46" i="1"/>
  <c r="S46" i="1"/>
  <c r="R46" i="1"/>
  <c r="Q46" i="1"/>
  <c r="O46" i="1"/>
  <c r="N46" i="1"/>
  <c r="M46" i="1"/>
  <c r="L46" i="1"/>
  <c r="K46" i="1"/>
  <c r="J46" i="1"/>
  <c r="G46" i="1"/>
  <c r="F46" i="1"/>
  <c r="E46" i="1"/>
  <c r="D46" i="1"/>
  <c r="C41" i="1"/>
  <c r="T43" i="1"/>
  <c r="S43" i="1"/>
  <c r="R43" i="1"/>
  <c r="Q45" i="1"/>
  <c r="Q48" i="1" s="1"/>
  <c r="P45" i="1"/>
  <c r="O45" i="1"/>
  <c r="O48" i="1" s="1"/>
  <c r="N43" i="1"/>
  <c r="M43" i="1"/>
  <c r="L43" i="1"/>
  <c r="K43" i="1"/>
  <c r="J43" i="1"/>
  <c r="I48" i="1"/>
  <c r="H45" i="1"/>
  <c r="G45" i="1"/>
  <c r="F43" i="1"/>
  <c r="E43" i="1"/>
  <c r="D43" i="1"/>
  <c r="C35" i="1"/>
  <c r="C34" i="1"/>
  <c r="C33" i="1"/>
  <c r="C32" i="1"/>
  <c r="C31" i="1"/>
  <c r="C30" i="1"/>
  <c r="C29" i="1"/>
  <c r="C28" i="1"/>
  <c r="C27" i="1"/>
  <c r="C26" i="1"/>
  <c r="C25" i="1"/>
  <c r="C24" i="1"/>
  <c r="C23" i="1"/>
  <c r="C22" i="1"/>
  <c r="C21" i="1"/>
  <c r="T36" i="1"/>
  <c r="S36" i="1"/>
  <c r="R36" i="1"/>
  <c r="Q36" i="1"/>
  <c r="P36" i="1"/>
  <c r="O36" i="1"/>
  <c r="N36" i="1"/>
  <c r="M36" i="1"/>
  <c r="L36" i="1"/>
  <c r="K36" i="1"/>
  <c r="J36" i="1"/>
  <c r="I36" i="1"/>
  <c r="H36" i="1"/>
  <c r="G36" i="1"/>
  <c r="F36" i="1"/>
  <c r="E36" i="1"/>
  <c r="C20" i="1"/>
  <c r="Q18" i="1"/>
  <c r="I18" i="1"/>
  <c r="C17" i="1"/>
  <c r="C16" i="1"/>
  <c r="T18" i="1"/>
  <c r="T37" i="1" s="1"/>
  <c r="S18" i="1"/>
  <c r="R18" i="1"/>
  <c r="P18" i="1"/>
  <c r="P37" i="1" s="1"/>
  <c r="O18" i="1"/>
  <c r="O37" i="1" s="1"/>
  <c r="N18" i="1"/>
  <c r="M18" i="1"/>
  <c r="M37" i="1" s="1"/>
  <c r="L18" i="1"/>
  <c r="L37" i="1" s="1"/>
  <c r="K18" i="1"/>
  <c r="J18" i="1"/>
  <c r="H18" i="1"/>
  <c r="H37" i="1" s="1"/>
  <c r="G18" i="1"/>
  <c r="F18" i="1"/>
  <c r="E18" i="1"/>
  <c r="E37" i="1" s="1"/>
  <c r="C15" i="1"/>
  <c r="T12" i="1"/>
  <c r="L12" i="1"/>
  <c r="L38" i="1" s="1"/>
  <c r="D12" i="1"/>
  <c r="S12" i="1"/>
  <c r="R12" i="1"/>
  <c r="Q12" i="1"/>
  <c r="P12" i="1"/>
  <c r="O12" i="1"/>
  <c r="O38" i="1" s="1"/>
  <c r="O50" i="1" s="1"/>
  <c r="N12" i="1"/>
  <c r="M12" i="1"/>
  <c r="K12" i="1"/>
  <c r="J12" i="1"/>
  <c r="I12" i="1"/>
  <c r="H12" i="1"/>
  <c r="G12" i="1"/>
  <c r="F12" i="1"/>
  <c r="E12" i="1"/>
  <c r="C11" i="1"/>
  <c r="C12" i="1" s="1"/>
  <c r="C10" i="1"/>
  <c r="C9" i="1"/>
  <c r="C8" i="1"/>
  <c r="C7" i="1"/>
  <c r="G48" i="1" l="1"/>
  <c r="H48" i="1"/>
  <c r="P48" i="1"/>
  <c r="I37" i="1"/>
  <c r="P64" i="1"/>
  <c r="Q37" i="1"/>
  <c r="Q38" i="1" s="1"/>
  <c r="Q50" i="1" s="1"/>
  <c r="H64" i="1"/>
  <c r="I38" i="1"/>
  <c r="I50" i="1" s="1"/>
  <c r="G37" i="1"/>
  <c r="G38" i="1"/>
  <c r="G50" i="1" s="1"/>
  <c r="R37" i="1"/>
  <c r="R38" i="1" s="1"/>
  <c r="R50" i="1" s="1"/>
  <c r="J37" i="1"/>
  <c r="J38" i="1" s="1"/>
  <c r="C63" i="1"/>
  <c r="F37" i="1"/>
  <c r="F38" i="1" s="1"/>
  <c r="N37" i="1"/>
  <c r="R48" i="1"/>
  <c r="R47" i="1" s="1"/>
  <c r="L64" i="1"/>
  <c r="C46" i="1"/>
  <c r="E64" i="1"/>
  <c r="M64" i="1"/>
  <c r="T64" i="1"/>
  <c r="J48" i="1"/>
  <c r="J47" i="1" s="1"/>
  <c r="E38" i="1"/>
  <c r="F64" i="1"/>
  <c r="N64" i="1"/>
  <c r="M38" i="1"/>
  <c r="N38" i="1"/>
  <c r="G64" i="1"/>
  <c r="O64" i="1"/>
  <c r="C62" i="1"/>
  <c r="H38" i="1"/>
  <c r="H50" i="1" s="1"/>
  <c r="P38" i="1"/>
  <c r="P50" i="1" s="1"/>
  <c r="T38" i="1"/>
  <c r="T50" i="1" s="1"/>
  <c r="K37" i="1"/>
  <c r="K38" i="1" s="1"/>
  <c r="S37" i="1"/>
  <c r="S38" i="1" s="1"/>
  <c r="S50" i="1" s="1"/>
  <c r="I64" i="1"/>
  <c r="Q64" i="1"/>
  <c r="K47" i="1"/>
  <c r="J64" i="1"/>
  <c r="R64" i="1"/>
  <c r="H43" i="1"/>
  <c r="H47" i="1" s="1"/>
  <c r="P43" i="1"/>
  <c r="P47" i="1" s="1"/>
  <c r="K45" i="1"/>
  <c r="K48" i="1" s="1"/>
  <c r="S45" i="1"/>
  <c r="S48" i="1" s="1"/>
  <c r="S47" i="1" s="1"/>
  <c r="G47" i="1"/>
  <c r="O47" i="1"/>
  <c r="I43" i="1"/>
  <c r="I47" i="1" s="1"/>
  <c r="Q43" i="1"/>
  <c r="Q47" i="1" s="1"/>
  <c r="D45" i="1"/>
  <c r="L45" i="1"/>
  <c r="L48" i="1" s="1"/>
  <c r="L50" i="1" s="1"/>
  <c r="T45" i="1"/>
  <c r="T48" i="1" s="1"/>
  <c r="T47" i="1" s="1"/>
  <c r="C52" i="1"/>
  <c r="D64" i="1"/>
  <c r="D18" i="1"/>
  <c r="E45" i="1"/>
  <c r="E48" i="1" s="1"/>
  <c r="E47" i="1" s="1"/>
  <c r="M45" i="1"/>
  <c r="M48" i="1" s="1"/>
  <c r="M47" i="1" s="1"/>
  <c r="C55" i="1"/>
  <c r="F45" i="1"/>
  <c r="F48" i="1" s="1"/>
  <c r="F47" i="1" s="1"/>
  <c r="N45" i="1"/>
  <c r="N48" i="1" s="1"/>
  <c r="N47" i="1" s="1"/>
  <c r="D36" i="1"/>
  <c r="C36" i="1" s="1"/>
  <c r="C40" i="1"/>
  <c r="F50" i="1" l="1"/>
  <c r="K50" i="1"/>
  <c r="C64" i="1"/>
  <c r="E50" i="1"/>
  <c r="L47" i="1"/>
  <c r="M50" i="1"/>
  <c r="D37" i="1"/>
  <c r="C18" i="1"/>
  <c r="J50" i="1"/>
  <c r="C45" i="1"/>
  <c r="D48" i="1"/>
  <c r="C43" i="1"/>
  <c r="N50" i="1"/>
  <c r="C37" i="1" l="1"/>
  <c r="D38" i="1"/>
  <c r="C48" i="1"/>
  <c r="D47" i="1"/>
  <c r="C47" i="1" s="1"/>
  <c r="D50" i="1" l="1"/>
  <c r="C38" i="1"/>
  <c r="C50" i="1" l="1"/>
</calcChain>
</file>

<file path=xl/sharedStrings.xml><?xml version="1.0" encoding="utf-8"?>
<sst xmlns="http://schemas.openxmlformats.org/spreadsheetml/2006/main" count="84" uniqueCount="83">
  <si>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</si>
  <si>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July 2021 - December 2021</t>
    </r>
  </si>
  <si>
    <r>
      <rPr>
        <b/>
        <i/>
        <sz val="10"/>
        <color rgb="FFFF0000"/>
        <rFont val="Arial"/>
        <family val="2"/>
      </rPr>
      <t>Estimated</t>
    </r>
    <r>
      <rPr>
        <b/>
        <sz val="10"/>
        <rFont val="Arial"/>
        <family val="2"/>
      </rPr>
      <t xml:space="preserve"> ROPS Redevelopment Property Tax Trust Fund (RPTTF) Allocation Cycle: </t>
    </r>
    <r>
      <rPr>
        <sz val="10"/>
        <rFont val="Arial"/>
        <family val="2"/>
      </rPr>
      <t>21-22A</t>
    </r>
  </si>
  <si>
    <t>County : San Diego</t>
  </si>
  <si>
    <t>Line #</t>
  </si>
  <si>
    <t xml:space="preserve">Title of Former Redevelopment Agency: </t>
  </si>
  <si>
    <t>Countywide Totals</t>
  </si>
  <si>
    <t xml:space="preserve"> Carlsbad RDA </t>
  </si>
  <si>
    <t xml:space="preserve"> Chula Vista RDA</t>
  </si>
  <si>
    <t>Coronado RDA</t>
  </si>
  <si>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</si>
  <si>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</si>
  <si>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</si>
  <si>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</si>
  <si>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</si>
  <si>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</si>
  <si>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</si>
  <si>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t>
  </si>
  <si>
    <t xml:space="preserve"> San Marcos RDA</t>
  </si>
  <si>
    <t xml:space="preserve"> Santee RDA</t>
  </si>
  <si>
    <t xml:space="preserve"> Poway RDA</t>
  </si>
  <si>
    <t xml:space="preserve"> Solana Beach RDA</t>
  </si>
  <si>
    <t xml:space="preserve"> Vista RDA </t>
  </si>
  <si>
    <t xml:space="preserve"> County of 
San Diego RDA</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</si>
  <si>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</si>
  <si>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</si>
  <si>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</si>
  <si>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</si>
  <si>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</si>
  <si>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</si>
  <si>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</si>
  <si>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</si>
  <si>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</si>
  <si>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</si>
  <si>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</si>
  <si>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38.</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</si>
  <si>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</si>
  <si>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</si>
  <si>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</si>
  <si>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</si>
  <si>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</si>
  <si>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</si>
  <si>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</si>
  <si>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</si>
  <si>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</si>
  <si>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</si>
  <si>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</si>
  <si>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</si>
  <si>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</si>
  <si>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</si>
  <si>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</si>
  <si>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</si>
  <si>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</si>
  <si>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Educational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</si>
  <si>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</si>
  <si>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</si>
  <si>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</si>
  <si>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Should the RPTTF be insufficient to fund all approved amounts during the "A" period of the annual ROPS, the "A" period shortfall amount will be funded during the "B" period if sufficient RPTTF is available.  </t>
    </r>
  </si>
  <si>
    <t xml:space="preserve">Non-Admin EOs </t>
  </si>
  <si>
    <t>Admin EOs</t>
  </si>
  <si>
    <t xml:space="preserve">Less PPAs - Amount should be entered as a negative number. </t>
  </si>
  <si>
    <t>Total Finance Approved RPTTF for Distribution (sum of lines 35:37)</t>
  </si>
  <si>
    <t>CAC Distributed ROPS RPTTF</t>
  </si>
  <si>
    <t xml:space="preserve">Admin EOs </t>
  </si>
  <si>
    <t xml:space="preserve">    Insufficient RPTTF available to fund Finance Approved items in "A" ROPS (line 38 minus 43)</t>
  </si>
  <si>
    <t>Total CAC Distributed RPTTF for SA EOs (sum of lines 40 plus 41)</t>
  </si>
  <si>
    <r>
      <rPr>
        <b/>
        <sz val="10"/>
        <rFont val="Arial"/>
        <family val="2"/>
      </rPr>
      <t>Pension Override/State Water Project Override Revenues</t>
    </r>
    <r>
      <rPr>
        <sz val="10"/>
        <rFont val="Arial"/>
        <family val="2"/>
      </rPr>
      <t xml:space="preserve"> pursuant to HSC 34183 (a) (1) (B)</t>
    </r>
  </si>
  <si>
    <t>Total ROPS Only RPTTF Balance Available for Distribution to ATEs (line 33 minus 43 minus 44)</t>
  </si>
  <si>
    <t>RPTTF Distributions to ATEs</t>
  </si>
  <si>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</si>
  <si>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</si>
  <si>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</si>
  <si>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</si>
  <si>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</si>
  <si>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</si>
  <si>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54:56)</t>
  </si>
  <si>
    <t>ERAF - K-12</t>
  </si>
  <si>
    <t>ERAF - Community Colleges</t>
  </si>
  <si>
    <t>ERAF - County Offices of Education</t>
  </si>
  <si>
    <r>
      <t xml:space="preserve">Total RPTTF Distributions to ATEs (sum of lines 47:53) - </t>
    </r>
    <r>
      <rPr>
        <sz val="10"/>
        <rFont val="Arial"/>
        <family val="2"/>
      </rPr>
      <t>Total residual distributions must equal the total residual balance as shown on line 45.</t>
    </r>
  </si>
  <si>
    <t>Total Residual Distributions to K-14 Schools (sum of lines 50:53):</t>
  </si>
  <si>
    <t>Percentage of Residual Distributions to K-14 Schools</t>
  </si>
  <si>
    <r>
      <t xml:space="preserve">Comments: 
</t>
    </r>
    <r>
      <rPr>
        <sz val="10"/>
        <rFont val="Arial"/>
        <family val="2"/>
      </rPr>
      <t>(1) ROPS and PPA for four Agencies, including Chula Vista, Lemon Grove, Oceanside, and Santee, are based on the Department of Finance's (DOF) approved ROPS. For the remaining Agencies, the ROPS are based on the SA submitted ROPS and PPA amounts are based on the CAC review results, which are subject to DOF approval.
(2) The actual distribution to the SA is subject to change depending upon the actual RPTTF available amount and DOF approval of ROPS.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</si>
</sst>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_(* #,##0.00_);_(* \(#,##0.00\);_(* &quot;-&quot;_);_(@_)"/>
    <numFmt numFmtId="166" formatCode="0.0%"/>
  </numFmts>
  <fonts count="25" x14ac:knownFonts="1">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sz val="10"/>
      <color rgb="FF0000FF"/>
      <name val="Arial"/>
      <family val="2"/>
    </font>
    <font>
      <sz val="8"/>
      <color theme="1"/>
      <name val="Arial"/>
      <family val="2"/>
    </font>
    <font>
      <b/>
      <sz val="10"/>
      <name val="Arial"/>
      <family val="2"/>
    </font>
    <font>
      <b/>
      <i/>
      <sz val="10"/>
      <color rgb="FFFF0000"/>
      <name val="Arial"/>
      <family val="2"/>
    </font>
    <font>
      <sz val="10"/>
      <color theme="1"/>
      <name val="Arial"/>
      <family val="2"/>
    </font>
    <font>
      <sz val="9"/>
      <name val="Arial"/>
      <family val="2"/>
    </font>
    <font>
      <sz val="10"/>
      <color rgb="FFFF0000"/>
      <name val="Arial"/>
      <family val="2"/>
    </font>
    <font>
      <sz val="10"/>
      <color rgb="FFC00000"/>
      <name val="Arial"/>
      <family val="2"/>
    </font>
    <font>
      <sz val="10"/>
      <color rgb="FF0070C0"/>
      <name val="Calibri"/>
      <family val="2"/>
      <scheme val="minor"/>
    </font>
    <font>
      <b/>
      <sz val="10"/>
      <color rgb="FF0070C0"/>
      <name val="Calibri"/>
      <family val="2"/>
      <scheme val="minor"/>
    </font>
    <font>
      <sz val="10"/>
      <color rgb="FF0000FF"/>
      <name val="Calibri"/>
      <family val="2"/>
      <scheme val="minor"/>
    </font>
    <font>
      <sz val="8"/>
      <color theme="1"/>
      <name val="Calibri"/>
      <family val="2"/>
      <scheme val="minor"/>
    </font>
    <font>
      <sz val="8"/>
      <color rgb="FF0070C0"/>
      <name val="Calibri"/>
      <family val="2"/>
      <scheme val="minor"/>
    </font>
    <font>
      <b/>
      <i/>
      <sz val="12"/>
      <color theme="6" tint="-0.499984740745262"/>
      <name val="Arial"/>
      <family val="2"/>
    </font>
    <font>
      <b/>
      <i/>
      <sz val="12"/>
      <color rgb="FFFF0000"/>
      <name val="Arial"/>
      <family val="2"/>
    </font>
    <font>
      <b/>
      <sz val="14"/>
      <color theme="6" tint="-0.499984740745262"/>
      <name val="Arial"/>
      <family val="2"/>
    </font>
    <font>
      <sz val="12"/>
      <name val="Arial"/>
      <family val="2"/>
    </font>
    <font>
      <b/>
      <sz val="8"/>
      <color rgb="FF0070C0"/>
      <name val="Calibri"/>
      <family val="2"/>
      <scheme val="minor"/>
    </font>
    <font>
      <b/>
      <sz val="10"/>
      <color rgb="FF0000FF"/>
      <name val="Calibri"/>
      <family val="2"/>
      <scheme val="minor"/>
    </font>
    <font>
      <b/>
      <sz val="8"/>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1" fillId="0" borderId="0"/>
  </cellStyleXfs>
  <cellXfs count="89">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xf numFmtId="0" fontId="7" fillId="0" borderId="0" xfId="0" applyFont="1" applyAlignment="1">
      <alignment horizontal="center"/>
    </xf>
    <xf numFmtId="0" fontId="7" fillId="0" borderId="1" xfId="0" applyFont="1" applyBorder="1"/>
    <xf numFmtId="0" fontId="2" fillId="0" borderId="0" xfId="0" applyFont="1" applyAlignment="1">
      <alignment horizontal="center"/>
    </xf>
    <xf numFmtId="0" fontId="2" fillId="0" borderId="0" xfId="0" applyFont="1" applyAlignment="1">
      <alignment horizontal="center" wrapText="1"/>
    </xf>
    <xf numFmtId="0" fontId="2" fillId="2" borderId="0" xfId="0" applyFont="1" applyFill="1"/>
    <xf numFmtId="0" fontId="9" fillId="0" borderId="0" xfId="0" applyFont="1" applyAlignment="1">
      <alignment horizontal="center"/>
    </xf>
    <xf numFmtId="0" fontId="6" fillId="0" borderId="0" xfId="0" applyFont="1" applyAlignment="1">
      <alignment horizontal="center"/>
    </xf>
    <xf numFmtId="0" fontId="2" fillId="0" borderId="0" xfId="0" applyFont="1" applyAlignment="1">
      <alignment horizontal="left"/>
    </xf>
    <xf numFmtId="0" fontId="7" fillId="3" borderId="2" xfId="0" applyFont="1" applyFill="1" applyBorder="1"/>
    <xf numFmtId="0" fontId="9" fillId="0" borderId="0" xfId="0" applyFont="1"/>
    <xf numFmtId="0" fontId="2" fillId="0" borderId="0" xfId="0" applyFont="1" applyAlignment="1">
      <alignment horizontal="left" indent="2"/>
    </xf>
    <xf numFmtId="41" fontId="2" fillId="0" borderId="0" xfId="0" applyNumberFormat="1" applyFont="1"/>
    <xf numFmtId="37" fontId="2" fillId="0" borderId="0" xfId="2" applyNumberFormat="1" applyFont="1"/>
    <xf numFmtId="164" fontId="9" fillId="0" borderId="0" xfId="1" applyNumberFormat="1" applyFont="1"/>
    <xf numFmtId="164" fontId="9" fillId="0" borderId="0" xfId="0" applyNumberFormat="1" applyFont="1"/>
    <xf numFmtId="0" fontId="7" fillId="3" borderId="3" xfId="0" applyFont="1" applyFill="1" applyBorder="1"/>
    <xf numFmtId="43" fontId="9" fillId="0" borderId="0" xfId="1" applyFont="1" applyAlignment="1"/>
    <xf numFmtId="43" fontId="5" fillId="0" borderId="0" xfId="1" applyFont="1" applyAlignment="1"/>
    <xf numFmtId="14" fontId="5" fillId="0" borderId="0" xfId="0" applyNumberFormat="1" applyFont="1"/>
    <xf numFmtId="14" fontId="6" fillId="0" borderId="0" xfId="0" applyNumberFormat="1" applyFont="1"/>
    <xf numFmtId="0" fontId="7" fillId="4" borderId="2" xfId="0" applyFont="1" applyFill="1" applyBorder="1" applyAlignment="1">
      <alignment horizontal="left"/>
    </xf>
    <xf numFmtId="0" fontId="7" fillId="0" borderId="4" xfId="0" applyFont="1" applyBorder="1"/>
    <xf numFmtId="41" fontId="7" fillId="0" borderId="4" xfId="0" applyNumberFormat="1" applyFont="1" applyBorder="1" applyAlignment="1">
      <alignment wrapText="1"/>
    </xf>
    <xf numFmtId="41" fontId="7" fillId="0" borderId="0" xfId="0" applyNumberFormat="1" applyFont="1"/>
    <xf numFmtId="0" fontId="2" fillId="0" borderId="0" xfId="0" applyFont="1" applyAlignment="1">
      <alignment horizontal="left" wrapText="1" indent="2"/>
    </xf>
    <xf numFmtId="0" fontId="2" fillId="5" borderId="2" xfId="0" applyFont="1" applyFill="1" applyBorder="1" applyAlignment="1">
      <alignment horizontal="left"/>
    </xf>
    <xf numFmtId="0" fontId="7" fillId="0" borderId="0" xfId="0" applyFont="1" applyAlignment="1">
      <alignment wrapText="1"/>
    </xf>
    <xf numFmtId="0" fontId="2" fillId="6" borderId="0" xfId="0" applyFont="1" applyFill="1" applyAlignment="1">
      <alignment horizontal="left" indent="2"/>
    </xf>
    <xf numFmtId="0" fontId="2" fillId="4" borderId="3" xfId="1" applyNumberFormat="1" applyFont="1" applyFill="1" applyBorder="1" applyAlignment="1"/>
    <xf numFmtId="0" fontId="7" fillId="7" borderId="2" xfId="0" applyFont="1" applyFill="1" applyBorder="1" applyAlignment="1">
      <alignment horizontal="left" wrapText="1"/>
    </xf>
    <xf numFmtId="0" fontId="2" fillId="8" borderId="2" xfId="0" applyFont="1" applyFill="1" applyBorder="1" applyAlignment="1">
      <alignment horizontal="left" wrapText="1"/>
    </xf>
    <xf numFmtId="43" fontId="2" fillId="0" borderId="0" xfId="1" applyFont="1" applyAlignment="1"/>
    <xf numFmtId="43" fontId="10" fillId="0" borderId="0" xfId="0" applyNumberFormat="1" applyFont="1"/>
    <xf numFmtId="0" fontId="2" fillId="9" borderId="2" xfId="0" applyFont="1" applyFill="1" applyBorder="1" applyAlignment="1">
      <alignment wrapText="1"/>
    </xf>
    <xf numFmtId="0" fontId="7" fillId="7" borderId="3" xfId="1" applyNumberFormat="1" applyFont="1" applyFill="1" applyBorder="1" applyAlignment="1"/>
    <xf numFmtId="43" fontId="11" fillId="0" borderId="0" xfId="0" applyNumberFormat="1" applyFont="1"/>
    <xf numFmtId="0" fontId="2" fillId="5" borderId="0" xfId="0" applyFont="1" applyFill="1" applyAlignment="1">
      <alignment vertical="center" wrapText="1"/>
    </xf>
    <xf numFmtId="41" fontId="7" fillId="5" borderId="1" xfId="1" applyNumberFormat="1" applyFont="1" applyFill="1" applyBorder="1" applyAlignment="1"/>
    <xf numFmtId="0" fontId="7" fillId="10" borderId="2" xfId="0" applyFont="1" applyFill="1" applyBorder="1" applyAlignment="1">
      <alignment wrapText="1"/>
    </xf>
    <xf numFmtId="43" fontId="2" fillId="0" borderId="0" xfId="0" applyNumberFormat="1" applyFont="1"/>
    <xf numFmtId="165" fontId="5" fillId="0" borderId="0" xfId="0" applyNumberFormat="1" applyFont="1"/>
    <xf numFmtId="165" fontId="11" fillId="0" borderId="0" xfId="0" applyNumberFormat="1" applyFont="1"/>
    <xf numFmtId="0" fontId="2" fillId="0" borderId="0" xfId="0" applyFont="1" applyAlignment="1">
      <alignment horizontal="left" indent="4"/>
    </xf>
    <xf numFmtId="0" fontId="7" fillId="10" borderId="3" xfId="1" applyNumberFormat="1" applyFont="1" applyFill="1" applyBorder="1" applyAlignment="1">
      <alignment wrapText="1"/>
    </xf>
    <xf numFmtId="166" fontId="2" fillId="11" borderId="2" xfId="1" applyNumberFormat="1" applyFont="1" applyFill="1" applyBorder="1" applyAlignment="1"/>
    <xf numFmtId="0" fontId="2" fillId="0" borderId="0" xfId="0" applyFont="1" applyAlignment="1">
      <alignment wrapText="1"/>
    </xf>
    <xf numFmtId="41" fontId="4" fillId="0" borderId="0" xfId="0" applyNumberFormat="1" applyFont="1"/>
    <xf numFmtId="41" fontId="2" fillId="0" borderId="0" xfId="1" applyNumberFormat="1" applyFont="1" applyFill="1" applyBorder="1" applyAlignment="1"/>
    <xf numFmtId="0" fontId="13" fillId="0" borderId="0" xfId="0" applyFont="1"/>
    <xf numFmtId="0" fontId="15" fillId="0" borderId="0" xfId="0" applyFont="1"/>
    <xf numFmtId="0" fontId="16" fillId="0" borderId="0" xfId="0" applyFont="1"/>
    <xf numFmtId="0" fontId="17" fillId="0" borderId="0" xfId="0" applyFont="1"/>
    <xf numFmtId="0" fontId="18" fillId="0" borderId="0" xfId="0" applyFont="1" applyAlignment="1">
      <alignment vertical="top"/>
    </xf>
    <xf numFmtId="0" fontId="19" fillId="0" borderId="0" xfId="0" applyFont="1" applyAlignment="1">
      <alignment wrapText="1"/>
    </xf>
    <xf numFmtId="0" fontId="20" fillId="0" borderId="0" xfId="0" applyFont="1" applyAlignment="1">
      <alignment wrapText="1"/>
    </xf>
    <xf numFmtId="0" fontId="21" fillId="0" borderId="0" xfId="0" applyFont="1"/>
    <xf numFmtId="0" fontId="14" fillId="0" borderId="0" xfId="0" applyFont="1"/>
    <xf numFmtId="0" fontId="22" fillId="0" borderId="0" xfId="0" applyFont="1"/>
    <xf numFmtId="0" fontId="23" fillId="0" borderId="0" xfId="0" applyFont="1"/>
    <xf numFmtId="0" fontId="24" fillId="0" borderId="0" xfId="0" applyFont="1"/>
    <xf numFmtId="0" fontId="2" fillId="0" borderId="0" xfId="0" applyFont="1" applyAlignment="1">
      <alignment horizontal="center" vertical="center"/>
    </xf>
    <xf numFmtId="41" fontId="7" fillId="3" borderId="3" xfId="0" applyNumberFormat="1" applyFont="1" applyFill="1" applyBorder="1"/>
    <xf numFmtId="41" fontId="7" fillId="4" borderId="2" xfId="1" applyNumberFormat="1" applyFont="1" applyFill="1" applyBorder="1" applyAlignment="1"/>
    <xf numFmtId="41" fontId="7" fillId="0" borderId="4" xfId="0" applyNumberFormat="1" applyFont="1" applyBorder="1"/>
    <xf numFmtId="41" fontId="2" fillId="5" borderId="2" xfId="1" applyNumberFormat="1" applyFont="1" applyFill="1" applyBorder="1" applyAlignment="1"/>
    <xf numFmtId="41" fontId="7" fillId="0" borderId="0" xfId="0" applyNumberFormat="1" applyFont="1" applyAlignment="1">
      <alignment wrapText="1"/>
    </xf>
    <xf numFmtId="41" fontId="9" fillId="0" borderId="0" xfId="0" applyNumberFormat="1" applyFont="1"/>
    <xf numFmtId="41" fontId="2" fillId="6" borderId="0" xfId="1" applyNumberFormat="1" applyFont="1" applyFill="1" applyBorder="1" applyAlignment="1"/>
    <xf numFmtId="41" fontId="9" fillId="6" borderId="0" xfId="0" applyNumberFormat="1" applyFont="1" applyFill="1"/>
    <xf numFmtId="41" fontId="7" fillId="4" borderId="3" xfId="1" applyNumberFormat="1" applyFont="1" applyFill="1" applyBorder="1" applyAlignment="1"/>
    <xf numFmtId="41" fontId="7" fillId="7" borderId="2" xfId="1" applyNumberFormat="1" applyFont="1" applyFill="1" applyBorder="1" applyAlignment="1"/>
    <xf numFmtId="41" fontId="2" fillId="0" borderId="0" xfId="0" applyNumberFormat="1" applyFont="1" applyAlignment="1">
      <alignment horizontal="left" wrapText="1"/>
    </xf>
    <xf numFmtId="41" fontId="2" fillId="8" borderId="2" xfId="1" applyNumberFormat="1" applyFont="1" applyFill="1" applyBorder="1" applyAlignment="1"/>
    <xf numFmtId="41" fontId="7" fillId="9" borderId="2" xfId="1" applyNumberFormat="1" applyFont="1" applyFill="1" applyBorder="1" applyAlignment="1"/>
    <xf numFmtId="41" fontId="2" fillId="9" borderId="2" xfId="0" applyNumberFormat="1" applyFont="1" applyFill="1" applyBorder="1"/>
    <xf numFmtId="41" fontId="7" fillId="7" borderId="3" xfId="1" applyNumberFormat="1" applyFont="1" applyFill="1" applyBorder="1" applyAlignment="1"/>
    <xf numFmtId="41" fontId="7" fillId="10" borderId="2" xfId="1" applyNumberFormat="1" applyFont="1" applyFill="1" applyBorder="1" applyAlignment="1"/>
    <xf numFmtId="41" fontId="7" fillId="10" borderId="3" xfId="1" applyNumberFormat="1" applyFont="1" applyFill="1" applyBorder="1" applyAlignment="1"/>
    <xf numFmtId="41" fontId="2" fillId="11" borderId="0" xfId="1" applyNumberFormat="1" applyFont="1" applyFill="1" applyBorder="1" applyAlignment="1"/>
    <xf numFmtId="0" fontId="2" fillId="0" borderId="4" xfId="0" applyFont="1" applyBorder="1" applyAlignment="1">
      <alignment vertical="top" wrapText="1"/>
    </xf>
    <xf numFmtId="0" fontId="2" fillId="0" borderId="0" xfId="0" applyFont="1" applyAlignment="1">
      <alignment horizontal="center" wrapText="1"/>
    </xf>
    <xf numFmtId="0" fontId="7" fillId="0" borderId="0" xfId="0" applyFont="1" applyAlignment="1">
      <alignment horizontal="left"/>
    </xf>
    <xf numFmtId="0" fontId="12" fillId="0" borderId="0" xfId="0" applyFont="1" applyAlignment="1">
      <alignment vertical="top" wrapText="1"/>
    </xf>
  </cellXfs>
  <cellStyles count="3">
    <cellStyle name="Comma" xfId="1" builtinId="3"/>
    <cellStyle name="Normal" xfId="0" builtinId="0"/>
    <cellStyle name="Normal 10 2" xfId="2" xr:uid="{7D292077-BE51-49CD-B176-66A086BC9D54}"/>
  </cellStyles>
  <dxfs count="5">
    <dxf>
      <font>
        <color rgb="FFC00000"/>
      </font>
      <fill>
        <patternFill>
          <fgColor auto="1"/>
        </patternFill>
      </fill>
    </dxf>
    <dxf>
      <font>
        <color rgb="FFC00000"/>
      </font>
      <fill>
        <patternFill>
          <fgColor auto="1"/>
        </patternFill>
      </fill>
    </dxf>
    <dxf>
      <font>
        <color rgb="FFC00000"/>
      </font>
      <fill>
        <patternFill>
          <fgColor auto="1"/>
        </patternFill>
      </fill>
    </dxf>
    <dxf>
      <font>
        <color rgb="FFC00000"/>
      </font>
      <border>
        <left style="thin">
          <color auto="1"/>
        </left>
        <right style="thin">
          <color auto="1"/>
        </right>
        <top style="thin">
          <color auto="1"/>
        </top>
        <bottom style="thin">
          <color auto="1"/>
        </bottom>
        <vertical/>
        <horizontal/>
      </border>
    </dxf>
    <dxf>
      <font>
        <color rgb="FFC00000"/>
      </font>
      <fill>
        <patternFill>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4D0F-D22A-4EA6-8AB7-F0F073425A2C}">
  <sheetPr>
    <tabColor rgb="FF00B050"/>
  </sheetPr>
  <dimension ref="A1:AB81"/>
  <sheetViews>
    <sheetView tabSelected="1" view="pageBreakPreview" zoomScale="80" zoomScaleNormal="70" zoomScaleSheetLayoutView="80" workbookViewId="0">
      <pane xSplit="2" ySplit="10" topLeftCell="C56" activePane="bottomRight" state="frozen"/>
      <selection sqref="A1:I1"/>
      <selection pane="topRight" sqref="A1:I1"/>
      <selection pane="bottomLeft" sqref="A1:I1"/>
      <selection pane="bottomRight" activeCell="B69" sqref="B69"/>
    </sheetView>
  </sheetViews>
  <sheetFormatPr defaultColWidth="9.109375" defaultRowHeight="13.2" x14ac:dyDescent="0.25"/>
  <cols>
    <col min="1" max="1" width="7.33203125" style="8" customWidth="1"/>
    <col min="2" max="2" width="102.109375" style="1" customWidth="1"/>
    <col min="3" max="3" width="23.6640625" style="29" customWidth="1"/>
    <col min="4" max="20" width="19.6640625" style="17" customWidth="1"/>
    <col min="21" max="21" width="3.6640625" style="1" customWidth="1"/>
    <col min="22" max="22" width="16.88671875" style="1" customWidth="1"/>
    <col min="23" max="23" width="6.44140625" style="2" bestFit="1" customWidth="1"/>
    <col min="24" max="24" width="16.5546875" style="3" bestFit="1" customWidth="1"/>
    <col min="25" max="25" width="13" style="3" customWidth="1"/>
    <col min="26" max="26" width="7.109375" style="4" customWidth="1"/>
    <col min="27" max="27" width="9.109375" style="3" customWidth="1"/>
    <col min="28" max="28" width="15" style="1" customWidth="1"/>
    <col min="29" max="268" width="9.109375" style="1"/>
    <col min="269" max="269" width="7.33203125" style="1" customWidth="1"/>
    <col min="270" max="270" width="97.88671875" style="1" customWidth="1"/>
    <col min="271" max="276" width="18.6640625" style="1" customWidth="1"/>
    <col min="277" max="524" width="9.109375" style="1"/>
    <col min="525" max="525" width="7.33203125" style="1" customWidth="1"/>
    <col min="526" max="526" width="97.88671875" style="1" customWidth="1"/>
    <col min="527" max="532" width="18.6640625" style="1" customWidth="1"/>
    <col min="533" max="780" width="9.109375" style="1"/>
    <col min="781" max="781" width="7.33203125" style="1" customWidth="1"/>
    <col min="782" max="782" width="97.88671875" style="1" customWidth="1"/>
    <col min="783" max="788" width="18.6640625" style="1" customWidth="1"/>
    <col min="789" max="1036" width="9.109375" style="1"/>
    <col min="1037" max="1037" width="7.33203125" style="1" customWidth="1"/>
    <col min="1038" max="1038" width="97.88671875" style="1" customWidth="1"/>
    <col min="1039" max="1044" width="18.6640625" style="1" customWidth="1"/>
    <col min="1045" max="1292" width="9.109375" style="1"/>
    <col min="1293" max="1293" width="7.33203125" style="1" customWidth="1"/>
    <col min="1294" max="1294" width="97.88671875" style="1" customWidth="1"/>
    <col min="1295" max="1300" width="18.6640625" style="1" customWidth="1"/>
    <col min="1301" max="1548" width="9.109375" style="1"/>
    <col min="1549" max="1549" width="7.33203125" style="1" customWidth="1"/>
    <col min="1550" max="1550" width="97.88671875" style="1" customWidth="1"/>
    <col min="1551" max="1556" width="18.6640625" style="1" customWidth="1"/>
    <col min="1557" max="1804" width="9.109375" style="1"/>
    <col min="1805" max="1805" width="7.33203125" style="1" customWidth="1"/>
    <col min="1806" max="1806" width="97.88671875" style="1" customWidth="1"/>
    <col min="1807" max="1812" width="18.6640625" style="1" customWidth="1"/>
    <col min="1813" max="2060" width="9.109375" style="1"/>
    <col min="2061" max="2061" width="7.33203125" style="1" customWidth="1"/>
    <col min="2062" max="2062" width="97.88671875" style="1" customWidth="1"/>
    <col min="2063" max="2068" width="18.6640625" style="1" customWidth="1"/>
    <col min="2069" max="2316" width="9.109375" style="1"/>
    <col min="2317" max="2317" width="7.33203125" style="1" customWidth="1"/>
    <col min="2318" max="2318" width="97.88671875" style="1" customWidth="1"/>
    <col min="2319" max="2324" width="18.6640625" style="1" customWidth="1"/>
    <col min="2325" max="2572" width="9.109375" style="1"/>
    <col min="2573" max="2573" width="7.33203125" style="1" customWidth="1"/>
    <col min="2574" max="2574" width="97.88671875" style="1" customWidth="1"/>
    <col min="2575" max="2580" width="18.6640625" style="1" customWidth="1"/>
    <col min="2581" max="2828" width="9.109375" style="1"/>
    <col min="2829" max="2829" width="7.33203125" style="1" customWidth="1"/>
    <col min="2830" max="2830" width="97.88671875" style="1" customWidth="1"/>
    <col min="2831" max="2836" width="18.6640625" style="1" customWidth="1"/>
    <col min="2837" max="3084" width="9.109375" style="1"/>
    <col min="3085" max="3085" width="7.33203125" style="1" customWidth="1"/>
    <col min="3086" max="3086" width="97.88671875" style="1" customWidth="1"/>
    <col min="3087" max="3092" width="18.6640625" style="1" customWidth="1"/>
    <col min="3093" max="3340" width="9.109375" style="1"/>
    <col min="3341" max="3341" width="7.33203125" style="1" customWidth="1"/>
    <col min="3342" max="3342" width="97.88671875" style="1" customWidth="1"/>
    <col min="3343" max="3348" width="18.6640625" style="1" customWidth="1"/>
    <col min="3349" max="3596" width="9.109375" style="1"/>
    <col min="3597" max="3597" width="7.33203125" style="1" customWidth="1"/>
    <col min="3598" max="3598" width="97.88671875" style="1" customWidth="1"/>
    <col min="3599" max="3604" width="18.6640625" style="1" customWidth="1"/>
    <col min="3605" max="3852" width="9.109375" style="1"/>
    <col min="3853" max="3853" width="7.33203125" style="1" customWidth="1"/>
    <col min="3854" max="3854" width="97.88671875" style="1" customWidth="1"/>
    <col min="3855" max="3860" width="18.6640625" style="1" customWidth="1"/>
    <col min="3861" max="4108" width="9.109375" style="1"/>
    <col min="4109" max="4109" width="7.33203125" style="1" customWidth="1"/>
    <col min="4110" max="4110" width="97.88671875" style="1" customWidth="1"/>
    <col min="4111" max="4116" width="18.6640625" style="1" customWidth="1"/>
    <col min="4117" max="4364" width="9.109375" style="1"/>
    <col min="4365" max="4365" width="7.33203125" style="1" customWidth="1"/>
    <col min="4366" max="4366" width="97.88671875" style="1" customWidth="1"/>
    <col min="4367" max="4372" width="18.6640625" style="1" customWidth="1"/>
    <col min="4373" max="4620" width="9.109375" style="1"/>
    <col min="4621" max="4621" width="7.33203125" style="1" customWidth="1"/>
    <col min="4622" max="4622" width="97.88671875" style="1" customWidth="1"/>
    <col min="4623" max="4628" width="18.6640625" style="1" customWidth="1"/>
    <col min="4629" max="4876" width="9.109375" style="1"/>
    <col min="4877" max="4877" width="7.33203125" style="1" customWidth="1"/>
    <col min="4878" max="4878" width="97.88671875" style="1" customWidth="1"/>
    <col min="4879" max="4884" width="18.6640625" style="1" customWidth="1"/>
    <col min="4885" max="5132" width="9.109375" style="1"/>
    <col min="5133" max="5133" width="7.33203125" style="1" customWidth="1"/>
    <col min="5134" max="5134" width="97.88671875" style="1" customWidth="1"/>
    <col min="5135" max="5140" width="18.6640625" style="1" customWidth="1"/>
    <col min="5141" max="5388" width="9.109375" style="1"/>
    <col min="5389" max="5389" width="7.33203125" style="1" customWidth="1"/>
    <col min="5390" max="5390" width="97.88671875" style="1" customWidth="1"/>
    <col min="5391" max="5396" width="18.6640625" style="1" customWidth="1"/>
    <col min="5397" max="5644" width="9.109375" style="1"/>
    <col min="5645" max="5645" width="7.33203125" style="1" customWidth="1"/>
    <col min="5646" max="5646" width="97.88671875" style="1" customWidth="1"/>
    <col min="5647" max="5652" width="18.6640625" style="1" customWidth="1"/>
    <col min="5653" max="5900" width="9.109375" style="1"/>
    <col min="5901" max="5901" width="7.33203125" style="1" customWidth="1"/>
    <col min="5902" max="5902" width="97.88671875" style="1" customWidth="1"/>
    <col min="5903" max="5908" width="18.6640625" style="1" customWidth="1"/>
    <col min="5909" max="6156" width="9.109375" style="1"/>
    <col min="6157" max="6157" width="7.33203125" style="1" customWidth="1"/>
    <col min="6158" max="6158" width="97.88671875" style="1" customWidth="1"/>
    <col min="6159" max="6164" width="18.6640625" style="1" customWidth="1"/>
    <col min="6165" max="6412" width="9.109375" style="1"/>
    <col min="6413" max="6413" width="7.33203125" style="1" customWidth="1"/>
    <col min="6414" max="6414" width="97.88671875" style="1" customWidth="1"/>
    <col min="6415" max="6420" width="18.6640625" style="1" customWidth="1"/>
    <col min="6421" max="6668" width="9.109375" style="1"/>
    <col min="6669" max="6669" width="7.33203125" style="1" customWidth="1"/>
    <col min="6670" max="6670" width="97.88671875" style="1" customWidth="1"/>
    <col min="6671" max="6676" width="18.6640625" style="1" customWidth="1"/>
    <col min="6677" max="6924" width="9.109375" style="1"/>
    <col min="6925" max="6925" width="7.33203125" style="1" customWidth="1"/>
    <col min="6926" max="6926" width="97.88671875" style="1" customWidth="1"/>
    <col min="6927" max="6932" width="18.6640625" style="1" customWidth="1"/>
    <col min="6933" max="7180" width="9.109375" style="1"/>
    <col min="7181" max="7181" width="7.33203125" style="1" customWidth="1"/>
    <col min="7182" max="7182" width="97.88671875" style="1" customWidth="1"/>
    <col min="7183" max="7188" width="18.6640625" style="1" customWidth="1"/>
    <col min="7189" max="7436" width="9.109375" style="1"/>
    <col min="7437" max="7437" width="7.33203125" style="1" customWidth="1"/>
    <col min="7438" max="7438" width="97.88671875" style="1" customWidth="1"/>
    <col min="7439" max="7444" width="18.6640625" style="1" customWidth="1"/>
    <col min="7445" max="7692" width="9.109375" style="1"/>
    <col min="7693" max="7693" width="7.33203125" style="1" customWidth="1"/>
    <col min="7694" max="7694" width="97.88671875" style="1" customWidth="1"/>
    <col min="7695" max="7700" width="18.6640625" style="1" customWidth="1"/>
    <col min="7701" max="7948" width="9.109375" style="1"/>
    <col min="7949" max="7949" width="7.33203125" style="1" customWidth="1"/>
    <col min="7950" max="7950" width="97.88671875" style="1" customWidth="1"/>
    <col min="7951" max="7956" width="18.6640625" style="1" customWidth="1"/>
    <col min="7957" max="8204" width="9.109375" style="1"/>
    <col min="8205" max="8205" width="7.33203125" style="1" customWidth="1"/>
    <col min="8206" max="8206" width="97.88671875" style="1" customWidth="1"/>
    <col min="8207" max="8212" width="18.6640625" style="1" customWidth="1"/>
    <col min="8213" max="8460" width="9.109375" style="1"/>
    <col min="8461" max="8461" width="7.33203125" style="1" customWidth="1"/>
    <col min="8462" max="8462" width="97.88671875" style="1" customWidth="1"/>
    <col min="8463" max="8468" width="18.6640625" style="1" customWidth="1"/>
    <col min="8469" max="8716" width="9.109375" style="1"/>
    <col min="8717" max="8717" width="7.33203125" style="1" customWidth="1"/>
    <col min="8718" max="8718" width="97.88671875" style="1" customWidth="1"/>
    <col min="8719" max="8724" width="18.6640625" style="1" customWidth="1"/>
    <col min="8725" max="8972" width="9.109375" style="1"/>
    <col min="8973" max="8973" width="7.33203125" style="1" customWidth="1"/>
    <col min="8974" max="8974" width="97.88671875" style="1" customWidth="1"/>
    <col min="8975" max="8980" width="18.6640625" style="1" customWidth="1"/>
    <col min="8981" max="9228" width="9.109375" style="1"/>
    <col min="9229" max="9229" width="7.33203125" style="1" customWidth="1"/>
    <col min="9230" max="9230" width="97.88671875" style="1" customWidth="1"/>
    <col min="9231" max="9236" width="18.6640625" style="1" customWidth="1"/>
    <col min="9237" max="9484" width="9.109375" style="1"/>
    <col min="9485" max="9485" width="7.33203125" style="1" customWidth="1"/>
    <col min="9486" max="9486" width="97.88671875" style="1" customWidth="1"/>
    <col min="9487" max="9492" width="18.6640625" style="1" customWidth="1"/>
    <col min="9493" max="9740" width="9.109375" style="1"/>
    <col min="9741" max="9741" width="7.33203125" style="1" customWidth="1"/>
    <col min="9742" max="9742" width="97.88671875" style="1" customWidth="1"/>
    <col min="9743" max="9748" width="18.6640625" style="1" customWidth="1"/>
    <col min="9749" max="9996" width="9.109375" style="1"/>
    <col min="9997" max="9997" width="7.33203125" style="1" customWidth="1"/>
    <col min="9998" max="9998" width="97.88671875" style="1" customWidth="1"/>
    <col min="9999" max="10004" width="18.6640625" style="1" customWidth="1"/>
    <col min="10005" max="10252" width="9.109375" style="1"/>
    <col min="10253" max="10253" width="7.33203125" style="1" customWidth="1"/>
    <col min="10254" max="10254" width="97.88671875" style="1" customWidth="1"/>
    <col min="10255" max="10260" width="18.6640625" style="1" customWidth="1"/>
    <col min="10261" max="10508" width="9.109375" style="1"/>
    <col min="10509" max="10509" width="7.33203125" style="1" customWidth="1"/>
    <col min="10510" max="10510" width="97.88671875" style="1" customWidth="1"/>
    <col min="10511" max="10516" width="18.6640625" style="1" customWidth="1"/>
    <col min="10517" max="10764" width="9.109375" style="1"/>
    <col min="10765" max="10765" width="7.33203125" style="1" customWidth="1"/>
    <col min="10766" max="10766" width="97.88671875" style="1" customWidth="1"/>
    <col min="10767" max="10772" width="18.6640625" style="1" customWidth="1"/>
    <col min="10773" max="11020" width="9.109375" style="1"/>
    <col min="11021" max="11021" width="7.33203125" style="1" customWidth="1"/>
    <col min="11022" max="11022" width="97.88671875" style="1" customWidth="1"/>
    <col min="11023" max="11028" width="18.6640625" style="1" customWidth="1"/>
    <col min="11029" max="11276" width="9.109375" style="1"/>
    <col min="11277" max="11277" width="7.33203125" style="1" customWidth="1"/>
    <col min="11278" max="11278" width="97.88671875" style="1" customWidth="1"/>
    <col min="11279" max="11284" width="18.6640625" style="1" customWidth="1"/>
    <col min="11285" max="11532" width="9.109375" style="1"/>
    <col min="11533" max="11533" width="7.33203125" style="1" customWidth="1"/>
    <col min="11534" max="11534" width="97.88671875" style="1" customWidth="1"/>
    <col min="11535" max="11540" width="18.6640625" style="1" customWidth="1"/>
    <col min="11541" max="11788" width="9.109375" style="1"/>
    <col min="11789" max="11789" width="7.33203125" style="1" customWidth="1"/>
    <col min="11790" max="11790" width="97.88671875" style="1" customWidth="1"/>
    <col min="11791" max="11796" width="18.6640625" style="1" customWidth="1"/>
    <col min="11797" max="12044" width="9.109375" style="1"/>
    <col min="12045" max="12045" width="7.33203125" style="1" customWidth="1"/>
    <col min="12046" max="12046" width="97.88671875" style="1" customWidth="1"/>
    <col min="12047" max="12052" width="18.6640625" style="1" customWidth="1"/>
    <col min="12053" max="12300" width="9.109375" style="1"/>
    <col min="12301" max="12301" width="7.33203125" style="1" customWidth="1"/>
    <col min="12302" max="12302" width="97.88671875" style="1" customWidth="1"/>
    <col min="12303" max="12308" width="18.6640625" style="1" customWidth="1"/>
    <col min="12309" max="12556" width="9.109375" style="1"/>
    <col min="12557" max="12557" width="7.33203125" style="1" customWidth="1"/>
    <col min="12558" max="12558" width="97.88671875" style="1" customWidth="1"/>
    <col min="12559" max="12564" width="18.6640625" style="1" customWidth="1"/>
    <col min="12565" max="12812" width="9.109375" style="1"/>
    <col min="12813" max="12813" width="7.33203125" style="1" customWidth="1"/>
    <col min="12814" max="12814" width="97.88671875" style="1" customWidth="1"/>
    <col min="12815" max="12820" width="18.6640625" style="1" customWidth="1"/>
    <col min="12821" max="13068" width="9.109375" style="1"/>
    <col min="13069" max="13069" width="7.33203125" style="1" customWidth="1"/>
    <col min="13070" max="13070" width="97.88671875" style="1" customWidth="1"/>
    <col min="13071" max="13076" width="18.6640625" style="1" customWidth="1"/>
    <col min="13077" max="13324" width="9.109375" style="1"/>
    <col min="13325" max="13325" width="7.33203125" style="1" customWidth="1"/>
    <col min="13326" max="13326" width="97.88671875" style="1" customWidth="1"/>
    <col min="13327" max="13332" width="18.6640625" style="1" customWidth="1"/>
    <col min="13333" max="13580" width="9.109375" style="1"/>
    <col min="13581" max="13581" width="7.33203125" style="1" customWidth="1"/>
    <col min="13582" max="13582" width="97.88671875" style="1" customWidth="1"/>
    <col min="13583" max="13588" width="18.6640625" style="1" customWidth="1"/>
    <col min="13589" max="13836" width="9.109375" style="1"/>
    <col min="13837" max="13837" width="7.33203125" style="1" customWidth="1"/>
    <col min="13838" max="13838" width="97.88671875" style="1" customWidth="1"/>
    <col min="13839" max="13844" width="18.6640625" style="1" customWidth="1"/>
    <col min="13845" max="14092" width="9.109375" style="1"/>
    <col min="14093" max="14093" width="7.33203125" style="1" customWidth="1"/>
    <col min="14094" max="14094" width="97.88671875" style="1" customWidth="1"/>
    <col min="14095" max="14100" width="18.6640625" style="1" customWidth="1"/>
    <col min="14101" max="14348" width="9.109375" style="1"/>
    <col min="14349" max="14349" width="7.33203125" style="1" customWidth="1"/>
    <col min="14350" max="14350" width="97.88671875" style="1" customWidth="1"/>
    <col min="14351" max="14356" width="18.6640625" style="1" customWidth="1"/>
    <col min="14357" max="14604" width="9.109375" style="1"/>
    <col min="14605" max="14605" width="7.33203125" style="1" customWidth="1"/>
    <col min="14606" max="14606" width="97.88671875" style="1" customWidth="1"/>
    <col min="14607" max="14612" width="18.6640625" style="1" customWidth="1"/>
    <col min="14613" max="14860" width="9.109375" style="1"/>
    <col min="14861" max="14861" width="7.33203125" style="1" customWidth="1"/>
    <col min="14862" max="14862" width="97.88671875" style="1" customWidth="1"/>
    <col min="14863" max="14868" width="18.6640625" style="1" customWidth="1"/>
    <col min="14869" max="15116" width="9.109375" style="1"/>
    <col min="15117" max="15117" width="7.33203125" style="1" customWidth="1"/>
    <col min="15118" max="15118" width="97.88671875" style="1" customWidth="1"/>
    <col min="15119" max="15124" width="18.6640625" style="1" customWidth="1"/>
    <col min="15125" max="15372" width="9.109375" style="1"/>
    <col min="15373" max="15373" width="7.33203125" style="1" customWidth="1"/>
    <col min="15374" max="15374" width="97.88671875" style="1" customWidth="1"/>
    <col min="15375" max="15380" width="18.6640625" style="1" customWidth="1"/>
    <col min="15381" max="15628" width="9.109375" style="1"/>
    <col min="15629" max="15629" width="7.33203125" style="1" customWidth="1"/>
    <col min="15630" max="15630" width="97.88671875" style="1" customWidth="1"/>
    <col min="15631" max="15636" width="18.6640625" style="1" customWidth="1"/>
    <col min="15637" max="15884" width="9.109375" style="1"/>
    <col min="15885" max="15885" width="7.33203125" style="1" customWidth="1"/>
    <col min="15886" max="15886" width="97.88671875" style="1" customWidth="1"/>
    <col min="15887" max="15892" width="18.6640625" style="1" customWidth="1"/>
    <col min="15893" max="16140" width="9.109375" style="1"/>
    <col min="16141" max="16141" width="7.33203125" style="1" customWidth="1"/>
    <col min="16142" max="16142" width="97.88671875" style="1" customWidth="1"/>
    <col min="16143" max="16148" width="18.6640625" style="1" customWidth="1"/>
    <col min="16149" max="16384" width="9.109375" style="1"/>
  </cols>
  <sheetData>
    <row r="1" spans="1:27" ht="28.5" customHeight="1" x14ac:dyDescent="0.25">
      <c r="A1" s="86" t="s">
        <v>0</v>
      </c>
      <c r="B1" s="86"/>
      <c r="C1" s="86"/>
      <c r="D1" s="86"/>
      <c r="E1" s="86"/>
      <c r="F1" s="86"/>
      <c r="G1" s="86"/>
      <c r="H1" s="86"/>
      <c r="I1" s="86"/>
      <c r="J1" s="86"/>
      <c r="K1" s="86"/>
      <c r="L1" s="86"/>
      <c r="M1" s="86"/>
      <c r="N1" s="86"/>
      <c r="O1" s="86"/>
      <c r="P1" s="86"/>
      <c r="Q1" s="86"/>
      <c r="R1" s="86"/>
      <c r="S1" s="86"/>
      <c r="T1" s="86"/>
    </row>
    <row r="2" spans="1:27" ht="17.100000000000001" customHeight="1" x14ac:dyDescent="0.25">
      <c r="A2" s="5" t="s">
        <v>1</v>
      </c>
      <c r="B2" s="5"/>
      <c r="C2" s="5"/>
      <c r="D2" s="5"/>
      <c r="E2" s="5"/>
      <c r="F2" s="5"/>
      <c r="G2" s="5"/>
      <c r="H2" s="5"/>
      <c r="I2" s="5"/>
      <c r="J2" s="5"/>
      <c r="K2" s="5"/>
      <c r="L2" s="5"/>
      <c r="M2" s="5"/>
      <c r="N2" s="5"/>
      <c r="O2" s="5"/>
      <c r="P2" s="5"/>
      <c r="Q2" s="5"/>
      <c r="R2" s="5"/>
      <c r="S2" s="5"/>
      <c r="T2" s="5"/>
    </row>
    <row r="3" spans="1:27" ht="17.100000000000001" customHeight="1" x14ac:dyDescent="0.25">
      <c r="A3" s="5" t="s">
        <v>2</v>
      </c>
      <c r="B3" s="5"/>
      <c r="C3" s="5"/>
      <c r="D3" s="5"/>
      <c r="E3" s="5"/>
      <c r="F3" s="5"/>
      <c r="G3" s="5"/>
      <c r="H3" s="5"/>
      <c r="I3" s="5"/>
      <c r="J3" s="5"/>
      <c r="K3" s="5"/>
      <c r="L3" s="5"/>
      <c r="M3" s="5"/>
      <c r="N3" s="5"/>
      <c r="O3" s="5"/>
      <c r="P3" s="5"/>
      <c r="Q3" s="5"/>
      <c r="R3" s="5"/>
      <c r="S3" s="5"/>
      <c r="T3" s="5"/>
    </row>
    <row r="4" spans="1:27" ht="17.100000000000001" customHeight="1" x14ac:dyDescent="0.25">
      <c r="A4" s="87" t="s">
        <v>3</v>
      </c>
      <c r="B4" s="87"/>
      <c r="C4" s="87"/>
      <c r="D4" s="87"/>
      <c r="E4" s="87"/>
      <c r="F4" s="87"/>
      <c r="G4" s="87"/>
      <c r="H4" s="87"/>
      <c r="I4" s="87"/>
      <c r="J4" s="87"/>
      <c r="K4" s="87"/>
      <c r="L4" s="87"/>
      <c r="M4" s="87"/>
      <c r="N4" s="87"/>
      <c r="O4" s="87"/>
      <c r="P4" s="87"/>
      <c r="Q4" s="87"/>
      <c r="R4" s="87"/>
      <c r="S4" s="87"/>
      <c r="T4" s="87"/>
    </row>
    <row r="5" spans="1:27" ht="26.4" x14ac:dyDescent="0.25">
      <c r="A5" s="6" t="s">
        <v>4</v>
      </c>
      <c r="B5" s="5" t="s">
        <v>5</v>
      </c>
      <c r="C5" s="7" t="s">
        <v>6</v>
      </c>
      <c r="D5" s="8" t="s">
        <v>7</v>
      </c>
      <c r="E5" s="8" t="s">
        <v>8</v>
      </c>
      <c r="F5" s="8" t="s">
        <v>9</v>
      </c>
      <c r="G5" s="8" t="s">
        <v>10</v>
      </c>
      <c r="H5" s="8" t="s">
        <v>11</v>
      </c>
      <c r="I5" s="8" t="s">
        <v>12</v>
      </c>
      <c r="J5" s="8" t="s">
        <v>13</v>
      </c>
      <c r="K5" s="8" t="s">
        <v>14</v>
      </c>
      <c r="L5" s="8" t="s">
        <v>15</v>
      </c>
      <c r="M5" s="8" t="s">
        <v>16</v>
      </c>
      <c r="N5" s="9" t="s">
        <v>17</v>
      </c>
      <c r="O5" s="8" t="s">
        <v>18</v>
      </c>
      <c r="P5" s="8" t="s">
        <v>19</v>
      </c>
      <c r="Q5" s="8" t="s">
        <v>20</v>
      </c>
      <c r="R5" s="8" t="s">
        <v>21</v>
      </c>
      <c r="S5" s="8" t="s">
        <v>22</v>
      </c>
      <c r="T5" s="9" t="s">
        <v>23</v>
      </c>
      <c r="U5" s="10"/>
      <c r="V5" s="11"/>
      <c r="W5" s="12"/>
      <c r="X5" s="8"/>
      <c r="Y5" s="9"/>
      <c r="Z5" s="12"/>
      <c r="AA5" s="13"/>
    </row>
    <row r="6" spans="1:27" ht="15.9" hidden="1" customHeight="1" x14ac:dyDescent="0.25">
      <c r="A6" s="8">
        <v>1</v>
      </c>
      <c r="B6" s="14" t="s">
        <v>24</v>
      </c>
      <c r="C6" s="14"/>
      <c r="D6" s="14"/>
      <c r="E6" s="14"/>
      <c r="F6" s="14"/>
      <c r="G6" s="14"/>
      <c r="H6" s="14"/>
      <c r="I6" s="14"/>
      <c r="J6" s="14"/>
      <c r="K6" s="14"/>
      <c r="L6" s="14"/>
      <c r="M6" s="14"/>
      <c r="N6" s="14"/>
      <c r="O6" s="14"/>
      <c r="P6" s="14"/>
      <c r="Q6" s="14"/>
      <c r="R6" s="14"/>
      <c r="S6" s="14"/>
      <c r="T6" s="14"/>
      <c r="U6" s="10"/>
      <c r="V6" s="15"/>
      <c r="W6" s="4"/>
    </row>
    <row r="7" spans="1:27" ht="15.9" hidden="1" customHeight="1" x14ac:dyDescent="0.25">
      <c r="A7" s="8">
        <v>2</v>
      </c>
      <c r="B7" s="16" t="s">
        <v>25</v>
      </c>
      <c r="C7" s="17">
        <f>SUM(D7:T7)</f>
        <v>0</v>
      </c>
      <c r="Q7" s="18"/>
      <c r="R7" s="19"/>
      <c r="S7" s="20"/>
      <c r="T7" s="20"/>
      <c r="U7" s="10"/>
      <c r="V7" s="15"/>
      <c r="W7" s="4"/>
    </row>
    <row r="8" spans="1:27" ht="15.9" hidden="1" customHeight="1" x14ac:dyDescent="0.25">
      <c r="A8" s="8">
        <v>3</v>
      </c>
      <c r="B8" s="16" t="s">
        <v>26</v>
      </c>
      <c r="C8" s="17">
        <f>SUM(D8:T8)</f>
        <v>0</v>
      </c>
      <c r="Q8" s="18"/>
      <c r="R8" s="19"/>
      <c r="U8" s="10"/>
      <c r="V8" s="15"/>
      <c r="W8" s="4"/>
    </row>
    <row r="9" spans="1:27" ht="15.9" hidden="1" customHeight="1" x14ac:dyDescent="0.25">
      <c r="A9" s="8">
        <v>4</v>
      </c>
      <c r="B9" s="16" t="s">
        <v>27</v>
      </c>
      <c r="C9" s="17">
        <f>SUM(D9:T9)</f>
        <v>0</v>
      </c>
      <c r="U9" s="10"/>
      <c r="V9" s="15"/>
      <c r="W9" s="4"/>
    </row>
    <row r="10" spans="1:27" ht="15.9" hidden="1" customHeight="1" x14ac:dyDescent="0.25">
      <c r="A10" s="8">
        <v>5</v>
      </c>
      <c r="B10" s="16" t="s">
        <v>28</v>
      </c>
      <c r="C10" s="17">
        <f>SUM(D10:T10)</f>
        <v>0</v>
      </c>
      <c r="Q10" s="18"/>
      <c r="U10" s="10"/>
      <c r="V10" s="15"/>
      <c r="W10" s="4"/>
    </row>
    <row r="11" spans="1:27" ht="15.9" customHeight="1" thickBot="1" x14ac:dyDescent="0.3">
      <c r="A11" s="8">
        <v>6</v>
      </c>
      <c r="B11" s="21" t="s">
        <v>29</v>
      </c>
      <c r="C11" s="67">
        <f>SUM(D11:T11)</f>
        <v>412808064.37</v>
      </c>
      <c r="D11" s="67">
        <v>8560714.6400000006</v>
      </c>
      <c r="E11" s="67">
        <v>12151994.360000001</v>
      </c>
      <c r="F11" s="67">
        <v>17084675.330000002</v>
      </c>
      <c r="G11" s="67">
        <v>13172031.110000001</v>
      </c>
      <c r="H11" s="67">
        <v>21259673.080000002</v>
      </c>
      <c r="I11" s="67">
        <v>10997616.940000001</v>
      </c>
      <c r="J11" s="67">
        <v>3157303.4700000007</v>
      </c>
      <c r="K11" s="67">
        <v>2879338.3900000006</v>
      </c>
      <c r="L11" s="67">
        <v>14615424.1</v>
      </c>
      <c r="M11" s="67">
        <v>10244244.570000004</v>
      </c>
      <c r="N11" s="67">
        <v>181648146.53</v>
      </c>
      <c r="O11" s="67">
        <v>55631977.279999994</v>
      </c>
      <c r="P11" s="67">
        <v>9060088.3600000013</v>
      </c>
      <c r="Q11" s="67">
        <v>30495022.019999992</v>
      </c>
      <c r="R11" s="67">
        <v>1030689.0000000001</v>
      </c>
      <c r="S11" s="67">
        <v>18317212.72000001</v>
      </c>
      <c r="T11" s="67">
        <v>2501912.4699999997</v>
      </c>
      <c r="U11" s="10"/>
      <c r="V11" s="22"/>
      <c r="W11" s="4"/>
      <c r="X11" s="23"/>
      <c r="Y11" s="24"/>
      <c r="Z11" s="25"/>
    </row>
    <row r="12" spans="1:27" ht="15.9" customHeight="1" thickTop="1" x14ac:dyDescent="0.25">
      <c r="A12" s="8">
        <v>7</v>
      </c>
      <c r="B12" s="26" t="s">
        <v>30</v>
      </c>
      <c r="C12" s="68">
        <f t="shared" ref="C12:S12" si="0">C11</f>
        <v>412808064.37</v>
      </c>
      <c r="D12" s="68">
        <f t="shared" si="0"/>
        <v>8560714.6400000006</v>
      </c>
      <c r="E12" s="68">
        <f t="shared" si="0"/>
        <v>12151994.360000001</v>
      </c>
      <c r="F12" s="68">
        <f t="shared" si="0"/>
        <v>17084675.330000002</v>
      </c>
      <c r="G12" s="68">
        <f t="shared" si="0"/>
        <v>13172031.110000001</v>
      </c>
      <c r="H12" s="68">
        <f t="shared" si="0"/>
        <v>21259673.080000002</v>
      </c>
      <c r="I12" s="68">
        <f t="shared" si="0"/>
        <v>10997616.940000001</v>
      </c>
      <c r="J12" s="68">
        <f t="shared" si="0"/>
        <v>3157303.4700000007</v>
      </c>
      <c r="K12" s="68">
        <f>K11</f>
        <v>2879338.3900000006</v>
      </c>
      <c r="L12" s="68">
        <f t="shared" si="0"/>
        <v>14615424.1</v>
      </c>
      <c r="M12" s="68">
        <f t="shared" si="0"/>
        <v>10244244.570000004</v>
      </c>
      <c r="N12" s="68">
        <f t="shared" si="0"/>
        <v>181648146.53</v>
      </c>
      <c r="O12" s="68">
        <f t="shared" si="0"/>
        <v>55631977.279999994</v>
      </c>
      <c r="P12" s="68">
        <f t="shared" si="0"/>
        <v>9060088.3600000013</v>
      </c>
      <c r="Q12" s="68">
        <f t="shared" si="0"/>
        <v>30495022.019999992</v>
      </c>
      <c r="R12" s="68">
        <f t="shared" si="0"/>
        <v>1030689.0000000001</v>
      </c>
      <c r="S12" s="68">
        <f t="shared" si="0"/>
        <v>18317212.72000001</v>
      </c>
      <c r="T12" s="68">
        <f>T11</f>
        <v>2501912.4699999997</v>
      </c>
      <c r="U12" s="10"/>
      <c r="V12" s="22"/>
      <c r="W12" s="4"/>
      <c r="X12" s="23"/>
      <c r="Y12" s="24"/>
      <c r="Z12" s="25"/>
    </row>
    <row r="13" spans="1:27" ht="15" customHeight="1" x14ac:dyDescent="0.25">
      <c r="A13" s="8">
        <v>8</v>
      </c>
      <c r="B13" s="27" t="s">
        <v>31</v>
      </c>
      <c r="C13" s="69"/>
      <c r="D13" s="69"/>
      <c r="E13" s="69"/>
      <c r="F13" s="69"/>
      <c r="G13" s="69"/>
      <c r="H13" s="69"/>
      <c r="I13" s="69"/>
      <c r="J13" s="69"/>
      <c r="K13" s="69"/>
      <c r="L13" s="28"/>
      <c r="M13" s="28"/>
      <c r="N13" s="28"/>
      <c r="O13" s="28"/>
      <c r="P13" s="28"/>
      <c r="Q13" s="28"/>
      <c r="R13" s="28"/>
      <c r="S13" s="28"/>
      <c r="T13" s="28"/>
      <c r="U13" s="10"/>
      <c r="V13" s="22"/>
      <c r="W13" s="4"/>
      <c r="X13" s="23"/>
      <c r="Y13" s="24"/>
    </row>
    <row r="14" spans="1:27" ht="15.9" customHeight="1" x14ac:dyDescent="0.25">
      <c r="A14" s="8">
        <v>9</v>
      </c>
      <c r="B14" s="5" t="s">
        <v>32</v>
      </c>
      <c r="D14" s="29"/>
      <c r="E14" s="29"/>
      <c r="F14" s="29"/>
      <c r="G14" s="29"/>
      <c r="H14" s="29"/>
      <c r="I14" s="29"/>
      <c r="J14" s="29"/>
      <c r="K14" s="29"/>
      <c r="L14" s="29"/>
      <c r="M14" s="29"/>
      <c r="N14" s="29"/>
      <c r="O14" s="29"/>
      <c r="P14" s="29"/>
      <c r="Q14" s="29"/>
      <c r="R14" s="29"/>
      <c r="S14" s="29"/>
      <c r="T14" s="29"/>
      <c r="U14" s="10"/>
      <c r="V14" s="22"/>
      <c r="W14" s="4"/>
      <c r="X14" s="23"/>
      <c r="Y14" s="24"/>
    </row>
    <row r="15" spans="1:27" ht="15.9" customHeight="1" x14ac:dyDescent="0.25">
      <c r="A15" s="8">
        <v>10</v>
      </c>
      <c r="B15" s="16" t="s">
        <v>33</v>
      </c>
      <c r="C15" s="53">
        <f>SUM(D15:T15)</f>
        <v>483013.6</v>
      </c>
      <c r="D15" s="53">
        <v>14215.22</v>
      </c>
      <c r="E15" s="53">
        <v>61595.21</v>
      </c>
      <c r="F15" s="53">
        <v>9425.5300000000007</v>
      </c>
      <c r="G15" s="53">
        <v>15681.789999999999</v>
      </c>
      <c r="H15" s="53">
        <v>10706.32</v>
      </c>
      <c r="I15" s="53">
        <v>14852.8</v>
      </c>
      <c r="J15" s="53">
        <v>20096.440000000002</v>
      </c>
      <c r="K15" s="53">
        <v>7339.19</v>
      </c>
      <c r="L15" s="53">
        <v>48242.49</v>
      </c>
      <c r="M15" s="53">
        <v>8159.5700000000006</v>
      </c>
      <c r="N15" s="53">
        <v>174474.9</v>
      </c>
      <c r="O15" s="53">
        <v>33331.1</v>
      </c>
      <c r="P15" s="53">
        <v>14427.19</v>
      </c>
      <c r="Q15" s="53">
        <v>12472.03</v>
      </c>
      <c r="R15" s="53">
        <v>6694.73</v>
      </c>
      <c r="S15" s="53">
        <v>17012.940000000002</v>
      </c>
      <c r="T15" s="53">
        <v>14286.15</v>
      </c>
      <c r="U15" s="10"/>
      <c r="V15" s="22"/>
      <c r="W15" s="4"/>
      <c r="X15" s="23"/>
      <c r="Y15" s="24"/>
      <c r="Z15" s="25"/>
    </row>
    <row r="16" spans="1:27" ht="15.9" customHeight="1" x14ac:dyDescent="0.25">
      <c r="A16" s="8">
        <v>11</v>
      </c>
      <c r="B16" s="16" t="s">
        <v>34</v>
      </c>
      <c r="C16" s="53">
        <f>SUM(D16:T16)</f>
        <v>3208199</v>
      </c>
      <c r="D16" s="53">
        <v>68626</v>
      </c>
      <c r="E16" s="53">
        <v>92292</v>
      </c>
      <c r="F16" s="53">
        <v>132533.5</v>
      </c>
      <c r="G16" s="53">
        <v>103522.5</v>
      </c>
      <c r="H16" s="53">
        <v>169114.5</v>
      </c>
      <c r="I16" s="53">
        <v>82086</v>
      </c>
      <c r="J16" s="53">
        <v>24956.5</v>
      </c>
      <c r="K16" s="53">
        <v>22358</v>
      </c>
      <c r="L16" s="53">
        <v>109903</v>
      </c>
      <c r="M16" s="53">
        <v>78188.5</v>
      </c>
      <c r="N16" s="53">
        <v>1403193</v>
      </c>
      <c r="O16" s="53">
        <v>440618.5</v>
      </c>
      <c r="P16" s="53">
        <v>70370</v>
      </c>
      <c r="Q16" s="53">
        <v>243361</v>
      </c>
      <c r="R16" s="53">
        <v>7863.5</v>
      </c>
      <c r="S16" s="53">
        <v>138712.5</v>
      </c>
      <c r="T16" s="53">
        <v>20500</v>
      </c>
      <c r="U16" s="10"/>
      <c r="V16" s="22"/>
      <c r="W16" s="4"/>
      <c r="X16" s="23"/>
      <c r="Y16" s="24"/>
      <c r="Z16" s="25"/>
    </row>
    <row r="17" spans="1:26" ht="26.25" customHeight="1" x14ac:dyDescent="0.25">
      <c r="A17" s="8">
        <v>12</v>
      </c>
      <c r="B17" s="30" t="s">
        <v>35</v>
      </c>
      <c r="C17" s="53">
        <f>SUM(D17:T17)</f>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10"/>
      <c r="V17" s="22"/>
      <c r="W17" s="4"/>
      <c r="X17" s="23"/>
      <c r="Y17" s="24"/>
      <c r="Z17" s="25"/>
    </row>
    <row r="18" spans="1:26" ht="15.9" customHeight="1" x14ac:dyDescent="0.25">
      <c r="A18" s="8">
        <v>13</v>
      </c>
      <c r="B18" s="31" t="s">
        <v>36</v>
      </c>
      <c r="C18" s="70">
        <f>SUM(D18:T18)</f>
        <v>3691212.5999999996</v>
      </c>
      <c r="D18" s="70">
        <f>SUM(D15:D17)</f>
        <v>82841.22</v>
      </c>
      <c r="E18" s="70">
        <f t="shared" ref="E18:T18" si="1">SUM(E15:E17)</f>
        <v>153887.21</v>
      </c>
      <c r="F18" s="70">
        <f t="shared" si="1"/>
        <v>141959.03</v>
      </c>
      <c r="G18" s="70">
        <f t="shared" si="1"/>
        <v>119204.29</v>
      </c>
      <c r="H18" s="70">
        <f t="shared" si="1"/>
        <v>179820.82</v>
      </c>
      <c r="I18" s="70">
        <f t="shared" si="1"/>
        <v>96938.8</v>
      </c>
      <c r="J18" s="70">
        <f t="shared" si="1"/>
        <v>45052.94</v>
      </c>
      <c r="K18" s="70">
        <f t="shared" si="1"/>
        <v>29697.19</v>
      </c>
      <c r="L18" s="70">
        <f t="shared" si="1"/>
        <v>158145.49</v>
      </c>
      <c r="M18" s="70">
        <f t="shared" si="1"/>
        <v>86348.07</v>
      </c>
      <c r="N18" s="70">
        <f t="shared" si="1"/>
        <v>1577667.9</v>
      </c>
      <c r="O18" s="70">
        <f t="shared" si="1"/>
        <v>473949.6</v>
      </c>
      <c r="P18" s="70">
        <f t="shared" si="1"/>
        <v>84797.19</v>
      </c>
      <c r="Q18" s="70">
        <f t="shared" si="1"/>
        <v>255833.03</v>
      </c>
      <c r="R18" s="70">
        <f t="shared" si="1"/>
        <v>14558.23</v>
      </c>
      <c r="S18" s="70">
        <f t="shared" si="1"/>
        <v>155725.44</v>
      </c>
      <c r="T18" s="70">
        <f t="shared" si="1"/>
        <v>34786.15</v>
      </c>
      <c r="U18" s="10"/>
      <c r="V18" s="22"/>
      <c r="W18" s="4"/>
      <c r="X18" s="23"/>
      <c r="Y18" s="24"/>
      <c r="Z18" s="25"/>
    </row>
    <row r="19" spans="1:26" ht="15.9" customHeight="1" x14ac:dyDescent="0.25">
      <c r="A19" s="8">
        <v>14</v>
      </c>
      <c r="B19" s="32" t="s">
        <v>37</v>
      </c>
      <c r="C19" s="71"/>
      <c r="D19" s="71"/>
      <c r="E19" s="71"/>
      <c r="F19" s="71"/>
      <c r="G19" s="71"/>
      <c r="H19" s="71"/>
      <c r="I19" s="71"/>
      <c r="J19" s="71"/>
      <c r="K19" s="71"/>
      <c r="L19" s="71"/>
      <c r="M19" s="71"/>
      <c r="N19" s="71"/>
      <c r="O19" s="71"/>
      <c r="P19" s="71"/>
      <c r="Q19" s="71"/>
      <c r="R19" s="71"/>
      <c r="S19" s="71"/>
      <c r="T19" s="71"/>
      <c r="U19" s="10"/>
      <c r="V19" s="22"/>
      <c r="W19" s="4"/>
      <c r="Y19" s="24"/>
    </row>
    <row r="20" spans="1:26" ht="15.9" customHeight="1" x14ac:dyDescent="0.25">
      <c r="A20" s="8">
        <v>15</v>
      </c>
      <c r="B20" s="16" t="s">
        <v>38</v>
      </c>
      <c r="C20" s="53">
        <f>SUM(D20:T20)</f>
        <v>7336513.1500000004</v>
      </c>
      <c r="D20" s="53">
        <v>182546.47</v>
      </c>
      <c r="E20" s="53">
        <v>160389.70000000001</v>
      </c>
      <c r="F20" s="53">
        <v>0</v>
      </c>
      <c r="G20" s="53">
        <v>93025.67</v>
      </c>
      <c r="H20" s="53">
        <v>252972.56</v>
      </c>
      <c r="I20" s="53">
        <v>459422.14</v>
      </c>
      <c r="J20" s="53">
        <v>0</v>
      </c>
      <c r="K20" s="53">
        <v>0</v>
      </c>
      <c r="L20" s="53">
        <v>337869.65</v>
      </c>
      <c r="M20" s="53">
        <v>269419.59000000003</v>
      </c>
      <c r="N20" s="53">
        <v>5253328.75</v>
      </c>
      <c r="O20" s="53">
        <v>0</v>
      </c>
      <c r="P20" s="53">
        <v>291857.17</v>
      </c>
      <c r="Q20" s="53">
        <v>0</v>
      </c>
      <c r="R20" s="72">
        <v>35680.79</v>
      </c>
      <c r="S20" s="53">
        <v>0.66</v>
      </c>
      <c r="T20" s="72">
        <v>0</v>
      </c>
      <c r="U20" s="10"/>
      <c r="V20" s="22"/>
      <c r="W20" s="4"/>
      <c r="X20" s="23"/>
      <c r="Y20" s="24"/>
      <c r="Z20" s="25"/>
    </row>
    <row r="21" spans="1:26" ht="15.9" customHeight="1" x14ac:dyDescent="0.25">
      <c r="A21" s="8">
        <v>16</v>
      </c>
      <c r="B21" s="16" t="s">
        <v>39</v>
      </c>
      <c r="C21" s="53">
        <f>SUM(D21:T21)</f>
        <v>51811423.199999996</v>
      </c>
      <c r="D21" s="53">
        <v>149289.1</v>
      </c>
      <c r="E21" s="53">
        <v>915882.75000000012</v>
      </c>
      <c r="F21" s="53">
        <v>0</v>
      </c>
      <c r="G21" s="53">
        <v>1688225.49</v>
      </c>
      <c r="H21" s="53">
        <v>2944622.22</v>
      </c>
      <c r="I21" s="53">
        <v>516305.12</v>
      </c>
      <c r="J21" s="53">
        <v>91649.64</v>
      </c>
      <c r="K21" s="53">
        <v>571636.5</v>
      </c>
      <c r="L21" s="53">
        <v>2064292.77</v>
      </c>
      <c r="M21" s="53">
        <v>299885.65000000002</v>
      </c>
      <c r="N21" s="53">
        <v>21275945.259999998</v>
      </c>
      <c r="O21" s="53">
        <v>13643207.4</v>
      </c>
      <c r="P21" s="53">
        <v>400319.31000000006</v>
      </c>
      <c r="Q21" s="53">
        <v>5285137.59</v>
      </c>
      <c r="R21" s="72">
        <v>48185.83</v>
      </c>
      <c r="S21" s="72">
        <v>1916838.57</v>
      </c>
      <c r="T21" s="72">
        <v>0</v>
      </c>
      <c r="U21" s="10"/>
      <c r="V21" s="22"/>
      <c r="W21" s="4"/>
      <c r="X21" s="23"/>
      <c r="Y21" s="24"/>
      <c r="Z21" s="25"/>
    </row>
    <row r="22" spans="1:26" ht="15.9" customHeight="1" x14ac:dyDescent="0.25">
      <c r="A22" s="8">
        <v>17</v>
      </c>
      <c r="B22" s="16" t="s">
        <v>40</v>
      </c>
      <c r="C22" s="53">
        <f t="shared" ref="C22:C35" si="2">SUM(D22:T22)</f>
        <v>3563504.7400000007</v>
      </c>
      <c r="D22" s="53">
        <v>35642.480000000003</v>
      </c>
      <c r="E22" s="53">
        <v>12077.720000000001</v>
      </c>
      <c r="F22" s="53">
        <v>0</v>
      </c>
      <c r="G22" s="53">
        <v>42624.359999999993</v>
      </c>
      <c r="H22" s="53">
        <v>261454.15000000002</v>
      </c>
      <c r="I22" s="53">
        <v>35.659999999999997</v>
      </c>
      <c r="J22" s="53">
        <v>0</v>
      </c>
      <c r="K22" s="53">
        <v>8503.27</v>
      </c>
      <c r="L22" s="53">
        <v>12033.239999999998</v>
      </c>
      <c r="M22" s="53">
        <v>43940.86</v>
      </c>
      <c r="N22" s="53">
        <v>55611.76</v>
      </c>
      <c r="O22" s="53">
        <v>2861668.4000000004</v>
      </c>
      <c r="P22" s="53">
        <v>67277.600000000006</v>
      </c>
      <c r="Q22" s="53">
        <v>74544.400000000009</v>
      </c>
      <c r="R22" s="72">
        <v>8245.1999999999989</v>
      </c>
      <c r="S22" s="72">
        <v>64039.770000000004</v>
      </c>
      <c r="T22" s="72">
        <v>15805.869999999999</v>
      </c>
      <c r="U22" s="10"/>
      <c r="V22" s="22"/>
      <c r="W22" s="4"/>
      <c r="X22" s="23"/>
      <c r="Y22" s="24"/>
      <c r="Z22" s="25"/>
    </row>
    <row r="23" spans="1:26" ht="15.9" customHeight="1" x14ac:dyDescent="0.25">
      <c r="A23" s="8">
        <v>18</v>
      </c>
      <c r="B23" s="33" t="s">
        <v>41</v>
      </c>
      <c r="C23" s="73">
        <f t="shared" si="2"/>
        <v>4859798.4899999993</v>
      </c>
      <c r="D23" s="73">
        <v>139986.87</v>
      </c>
      <c r="E23" s="73">
        <v>301231.66000000003</v>
      </c>
      <c r="F23" s="73">
        <v>0</v>
      </c>
      <c r="G23" s="73">
        <v>24304.35</v>
      </c>
      <c r="H23" s="73">
        <v>0</v>
      </c>
      <c r="I23" s="73">
        <v>672365.96</v>
      </c>
      <c r="J23" s="73">
        <v>0</v>
      </c>
      <c r="K23" s="73">
        <v>46820.3</v>
      </c>
      <c r="L23" s="73">
        <v>63885.47</v>
      </c>
      <c r="M23" s="73">
        <v>359082.91</v>
      </c>
      <c r="N23" s="73">
        <v>2427435.2199999997</v>
      </c>
      <c r="O23" s="73">
        <v>4652.76</v>
      </c>
      <c r="P23" s="73">
        <v>389910.58</v>
      </c>
      <c r="Q23" s="73">
        <v>0</v>
      </c>
      <c r="R23" s="74">
        <v>151002.20000000001</v>
      </c>
      <c r="S23" s="74">
        <v>279120.21000000002</v>
      </c>
      <c r="T23" s="74">
        <v>0</v>
      </c>
      <c r="U23" s="10"/>
      <c r="V23" s="22"/>
      <c r="W23" s="4"/>
      <c r="X23" s="23"/>
      <c r="Y23" s="24"/>
      <c r="Z23" s="25"/>
    </row>
    <row r="24" spans="1:26" ht="15.9" customHeight="1" x14ac:dyDescent="0.25">
      <c r="A24" s="8">
        <v>19</v>
      </c>
      <c r="B24" s="16" t="s">
        <v>42</v>
      </c>
      <c r="C24" s="53">
        <f t="shared" si="2"/>
        <v>6231427.080000001</v>
      </c>
      <c r="D24" s="53">
        <v>183308.45</v>
      </c>
      <c r="E24" s="53">
        <v>394453.47000000003</v>
      </c>
      <c r="F24" s="53">
        <v>0</v>
      </c>
      <c r="G24" s="53">
        <v>31825.809999999979</v>
      </c>
      <c r="H24" s="53">
        <v>0</v>
      </c>
      <c r="I24" s="53">
        <v>880442.25</v>
      </c>
      <c r="J24" s="53">
        <v>0</v>
      </c>
      <c r="K24" s="53">
        <v>61309.729999999996</v>
      </c>
      <c r="L24" s="53">
        <v>83656.049999999988</v>
      </c>
      <c r="M24" s="53">
        <v>470207.87000000005</v>
      </c>
      <c r="N24" s="53">
        <v>3178650.7600000007</v>
      </c>
      <c r="O24" s="53">
        <v>6092.6399999999994</v>
      </c>
      <c r="P24" s="53">
        <v>510575.74</v>
      </c>
      <c r="Q24" s="53">
        <v>0</v>
      </c>
      <c r="R24" s="72">
        <v>65405.109999999993</v>
      </c>
      <c r="S24" s="72">
        <v>365499.20000000007</v>
      </c>
      <c r="T24" s="72">
        <v>0</v>
      </c>
      <c r="U24" s="10"/>
      <c r="V24" s="22"/>
      <c r="W24" s="4"/>
      <c r="X24" s="23"/>
      <c r="Y24" s="24"/>
      <c r="Z24" s="25"/>
    </row>
    <row r="25" spans="1:26" ht="15.9" customHeight="1" x14ac:dyDescent="0.25">
      <c r="A25" s="8">
        <v>20</v>
      </c>
      <c r="B25" s="16" t="s">
        <v>43</v>
      </c>
      <c r="C25" s="53">
        <f>SUM(D25:T25)</f>
        <v>34887880.909999996</v>
      </c>
      <c r="D25" s="53">
        <v>0</v>
      </c>
      <c r="E25" s="53">
        <v>631170.77</v>
      </c>
      <c r="F25" s="53">
        <v>1311242.8400000001</v>
      </c>
      <c r="G25" s="53">
        <v>801630.73</v>
      </c>
      <c r="H25" s="53">
        <v>5713497.9299999997</v>
      </c>
      <c r="I25" s="53">
        <v>0</v>
      </c>
      <c r="J25" s="53">
        <v>0</v>
      </c>
      <c r="K25" s="53">
        <v>0</v>
      </c>
      <c r="L25" s="53">
        <v>0</v>
      </c>
      <c r="M25" s="53">
        <v>0</v>
      </c>
      <c r="N25" s="53">
        <v>17960286.34</v>
      </c>
      <c r="O25" s="53">
        <v>6758872.5899999989</v>
      </c>
      <c r="P25" s="53">
        <v>0</v>
      </c>
      <c r="Q25" s="53">
        <v>0</v>
      </c>
      <c r="R25" s="72">
        <v>0</v>
      </c>
      <c r="S25" s="72">
        <v>1409412.73</v>
      </c>
      <c r="T25" s="72">
        <v>301766.98</v>
      </c>
      <c r="U25" s="10"/>
      <c r="V25" s="22"/>
      <c r="W25" s="4"/>
      <c r="X25" s="23"/>
      <c r="Y25" s="24"/>
      <c r="Z25" s="25"/>
    </row>
    <row r="26" spans="1:26" ht="15.9" customHeight="1" x14ac:dyDescent="0.25">
      <c r="A26" s="8">
        <v>21</v>
      </c>
      <c r="B26" s="16" t="s">
        <v>44</v>
      </c>
      <c r="C26" s="53">
        <f t="shared" si="2"/>
        <v>869090.7699999999</v>
      </c>
      <c r="D26" s="53">
        <v>0</v>
      </c>
      <c r="E26" s="53">
        <v>15760.47</v>
      </c>
      <c r="F26" s="53">
        <v>0</v>
      </c>
      <c r="G26" s="53">
        <v>549985</v>
      </c>
      <c r="H26" s="53">
        <v>0</v>
      </c>
      <c r="I26" s="53">
        <v>0</v>
      </c>
      <c r="J26" s="53">
        <v>49455.72</v>
      </c>
      <c r="K26" s="53">
        <v>92455.95</v>
      </c>
      <c r="L26" s="53">
        <v>0</v>
      </c>
      <c r="M26" s="53">
        <v>0</v>
      </c>
      <c r="N26" s="53">
        <v>118579.15000000001</v>
      </c>
      <c r="O26" s="53">
        <v>1925.77</v>
      </c>
      <c r="P26" s="53">
        <v>0</v>
      </c>
      <c r="Q26" s="53">
        <v>0</v>
      </c>
      <c r="R26" s="72">
        <v>0</v>
      </c>
      <c r="S26" s="72">
        <v>40928.71</v>
      </c>
      <c r="T26" s="72">
        <v>0</v>
      </c>
      <c r="U26" s="10"/>
      <c r="V26" s="22"/>
      <c r="W26" s="4"/>
      <c r="X26" s="23"/>
      <c r="Y26" s="24"/>
      <c r="Z26" s="25"/>
    </row>
    <row r="27" spans="1:26" ht="15.9" customHeight="1" x14ac:dyDescent="0.25">
      <c r="A27" s="8">
        <v>22</v>
      </c>
      <c r="B27" s="33" t="s">
        <v>45</v>
      </c>
      <c r="C27" s="73">
        <f t="shared" si="2"/>
        <v>803103.58</v>
      </c>
      <c r="D27" s="73">
        <v>42185.87</v>
      </c>
      <c r="E27" s="73">
        <v>34823.58</v>
      </c>
      <c r="F27" s="73">
        <v>0</v>
      </c>
      <c r="G27" s="73">
        <v>60117.24</v>
      </c>
      <c r="H27" s="73">
        <v>0</v>
      </c>
      <c r="I27" s="73">
        <v>71740.31</v>
      </c>
      <c r="J27" s="73">
        <v>0</v>
      </c>
      <c r="K27" s="73">
        <v>19462.38</v>
      </c>
      <c r="L27" s="73">
        <v>7168.85</v>
      </c>
      <c r="M27" s="73">
        <v>84532.87</v>
      </c>
      <c r="N27" s="73">
        <v>371413.55</v>
      </c>
      <c r="O27" s="73">
        <v>0</v>
      </c>
      <c r="P27" s="73">
        <v>68822.880000000005</v>
      </c>
      <c r="Q27" s="73">
        <v>0</v>
      </c>
      <c r="R27" s="74">
        <v>14154.81</v>
      </c>
      <c r="S27" s="74">
        <v>26039.57</v>
      </c>
      <c r="T27" s="74">
        <v>2641.67</v>
      </c>
      <c r="U27" s="10"/>
      <c r="V27" s="22"/>
      <c r="W27" s="4"/>
      <c r="X27" s="23"/>
      <c r="Y27" s="24"/>
      <c r="Z27" s="25"/>
    </row>
    <row r="28" spans="1:26" ht="15.9" customHeight="1" x14ac:dyDescent="0.25">
      <c r="A28" s="8">
        <v>23</v>
      </c>
      <c r="B28" s="16" t="s">
        <v>46</v>
      </c>
      <c r="C28" s="53">
        <f t="shared" si="2"/>
        <v>887640.83000000007</v>
      </c>
      <c r="D28" s="53">
        <v>46626.48</v>
      </c>
      <c r="E28" s="53">
        <v>38489.22</v>
      </c>
      <c r="F28" s="53">
        <v>0</v>
      </c>
      <c r="G28" s="53">
        <v>66445.379999999976</v>
      </c>
      <c r="H28" s="53">
        <v>0</v>
      </c>
      <c r="I28" s="53">
        <v>79291.920000000013</v>
      </c>
      <c r="J28" s="53">
        <v>0</v>
      </c>
      <c r="K28" s="53">
        <v>21511.06</v>
      </c>
      <c r="L28" s="53">
        <v>7923.4699999999993</v>
      </c>
      <c r="M28" s="53">
        <v>93431.07</v>
      </c>
      <c r="N28" s="53">
        <v>410509.72000000003</v>
      </c>
      <c r="O28" s="53">
        <v>0</v>
      </c>
      <c r="P28" s="53">
        <v>76067.390000000014</v>
      </c>
      <c r="Q28" s="53">
        <v>0</v>
      </c>
      <c r="R28" s="72">
        <v>15644.800000000001</v>
      </c>
      <c r="S28" s="72">
        <v>28780.57</v>
      </c>
      <c r="T28" s="72">
        <v>2919.75</v>
      </c>
      <c r="U28" s="10"/>
      <c r="V28" s="22"/>
      <c r="W28" s="4"/>
      <c r="X28" s="23"/>
      <c r="Y28" s="24"/>
      <c r="Z28" s="25"/>
    </row>
    <row r="29" spans="1:26" ht="15.9" customHeight="1" x14ac:dyDescent="0.25">
      <c r="A29" s="8">
        <v>24</v>
      </c>
      <c r="B29" s="16" t="s">
        <v>47</v>
      </c>
      <c r="C29" s="53">
        <f t="shared" si="2"/>
        <v>5006219.1500000004</v>
      </c>
      <c r="D29" s="53">
        <v>0</v>
      </c>
      <c r="E29" s="53">
        <v>67148.78</v>
      </c>
      <c r="F29" s="53">
        <v>0</v>
      </c>
      <c r="G29" s="53">
        <v>0</v>
      </c>
      <c r="H29" s="53">
        <v>572089.16</v>
      </c>
      <c r="I29" s="53">
        <v>0</v>
      </c>
      <c r="J29" s="53">
        <v>0</v>
      </c>
      <c r="K29" s="53">
        <v>0</v>
      </c>
      <c r="L29" s="53">
        <v>268993.25</v>
      </c>
      <c r="M29" s="53">
        <v>0</v>
      </c>
      <c r="N29" s="53">
        <v>2211444.3199999998</v>
      </c>
      <c r="O29" s="53">
        <v>1021295.89</v>
      </c>
      <c r="P29" s="53">
        <v>0</v>
      </c>
      <c r="Q29" s="53">
        <v>821546.26</v>
      </c>
      <c r="R29" s="72">
        <v>0</v>
      </c>
      <c r="S29" s="72">
        <v>43701.49</v>
      </c>
      <c r="T29" s="72">
        <v>0</v>
      </c>
      <c r="U29" s="10"/>
      <c r="V29" s="22"/>
      <c r="W29" s="4"/>
      <c r="X29" s="23"/>
      <c r="Y29" s="24"/>
      <c r="Z29" s="25"/>
    </row>
    <row r="30" spans="1:26" ht="15.9" customHeight="1" x14ac:dyDescent="0.25">
      <c r="A30" s="8">
        <v>25</v>
      </c>
      <c r="B30" s="16" t="s">
        <v>48</v>
      </c>
      <c r="C30" s="53">
        <f t="shared" si="2"/>
        <v>280353.79999999993</v>
      </c>
      <c r="D30" s="53">
        <v>0</v>
      </c>
      <c r="E30" s="53">
        <v>1661.43</v>
      </c>
      <c r="F30" s="53">
        <v>0</v>
      </c>
      <c r="G30" s="53">
        <v>198374.87</v>
      </c>
      <c r="H30" s="53">
        <v>0</v>
      </c>
      <c r="I30" s="53">
        <v>0</v>
      </c>
      <c r="J30" s="53">
        <v>9518.18</v>
      </c>
      <c r="K30" s="53">
        <v>35033.94</v>
      </c>
      <c r="L30" s="53">
        <v>0</v>
      </c>
      <c r="M30" s="53">
        <v>0</v>
      </c>
      <c r="N30" s="53">
        <v>18689.100000000002</v>
      </c>
      <c r="O30" s="53">
        <v>0</v>
      </c>
      <c r="P30" s="53">
        <v>0</v>
      </c>
      <c r="Q30" s="53">
        <v>0</v>
      </c>
      <c r="R30" s="72">
        <v>0</v>
      </c>
      <c r="S30" s="72">
        <v>0</v>
      </c>
      <c r="T30" s="72">
        <v>17076.28</v>
      </c>
      <c r="U30" s="10"/>
      <c r="V30" s="22"/>
      <c r="W30" s="4"/>
      <c r="X30" s="23"/>
      <c r="Y30" s="24"/>
      <c r="Z30" s="25"/>
    </row>
    <row r="31" spans="1:26" ht="15.9" customHeight="1" x14ac:dyDescent="0.25">
      <c r="A31" s="8">
        <v>26</v>
      </c>
      <c r="B31" s="33" t="s">
        <v>49</v>
      </c>
      <c r="C31" s="73">
        <f t="shared" si="2"/>
        <v>97726.979999999981</v>
      </c>
      <c r="D31" s="73">
        <v>5080.57</v>
      </c>
      <c r="E31" s="73">
        <v>4639.9399999999996</v>
      </c>
      <c r="F31" s="73">
        <v>0</v>
      </c>
      <c r="G31" s="73">
        <v>3763.38</v>
      </c>
      <c r="H31" s="73">
        <v>0</v>
      </c>
      <c r="I31" s="73">
        <v>12793.59</v>
      </c>
      <c r="J31" s="73">
        <v>0</v>
      </c>
      <c r="K31" s="73">
        <v>1681.8</v>
      </c>
      <c r="L31" s="73">
        <v>1278.5999999999999</v>
      </c>
      <c r="M31" s="73">
        <v>10190.549999999999</v>
      </c>
      <c r="N31" s="73">
        <v>38241.660000000003</v>
      </c>
      <c r="O31" s="73">
        <v>0</v>
      </c>
      <c r="P31" s="73">
        <v>5786.01</v>
      </c>
      <c r="Q31" s="73">
        <v>0</v>
      </c>
      <c r="R31" s="74">
        <v>1667.17</v>
      </c>
      <c r="S31" s="74">
        <v>12603.71</v>
      </c>
      <c r="T31" s="74">
        <v>0</v>
      </c>
      <c r="U31" s="10"/>
      <c r="V31" s="22"/>
      <c r="W31" s="4"/>
      <c r="X31" s="23"/>
      <c r="Y31" s="24"/>
      <c r="Z31" s="25"/>
    </row>
    <row r="32" spans="1:26" ht="15.9" customHeight="1" x14ac:dyDescent="0.25">
      <c r="A32" s="8">
        <v>27</v>
      </c>
      <c r="B32" s="16" t="s">
        <v>50</v>
      </c>
      <c r="C32" s="53">
        <f t="shared" si="2"/>
        <v>416625.64</v>
      </c>
      <c r="D32" s="53">
        <v>21659.27</v>
      </c>
      <c r="E32" s="53">
        <v>19780.8</v>
      </c>
      <c r="F32" s="53">
        <v>0</v>
      </c>
      <c r="G32" s="53">
        <v>16043.900000000001</v>
      </c>
      <c r="H32" s="53">
        <v>0</v>
      </c>
      <c r="I32" s="53">
        <v>54541.119999999995</v>
      </c>
      <c r="J32" s="53">
        <v>0</v>
      </c>
      <c r="K32" s="53">
        <v>7169.7699999999995</v>
      </c>
      <c r="L32" s="53">
        <v>5450.8899999999994</v>
      </c>
      <c r="M32" s="53">
        <v>43443.92</v>
      </c>
      <c r="N32" s="53">
        <v>163030.26</v>
      </c>
      <c r="O32" s="53">
        <v>0</v>
      </c>
      <c r="P32" s="53">
        <v>24666.699999999997</v>
      </c>
      <c r="Q32" s="53">
        <v>0</v>
      </c>
      <c r="R32" s="72">
        <v>7107.4</v>
      </c>
      <c r="S32" s="72">
        <v>53731.610000000008</v>
      </c>
      <c r="T32" s="72">
        <v>0</v>
      </c>
      <c r="U32" s="10"/>
      <c r="V32" s="22"/>
      <c r="W32" s="4"/>
      <c r="X32" s="23"/>
      <c r="Y32" s="24"/>
      <c r="Z32" s="25"/>
    </row>
    <row r="33" spans="1:28" ht="15.9" customHeight="1" x14ac:dyDescent="0.25">
      <c r="A33" s="8">
        <v>28</v>
      </c>
      <c r="B33" s="16" t="s">
        <v>51</v>
      </c>
      <c r="C33" s="53">
        <f t="shared" si="2"/>
        <v>2164966.1300000004</v>
      </c>
      <c r="D33" s="53">
        <v>0</v>
      </c>
      <c r="E33" s="53">
        <v>35190.559999999998</v>
      </c>
      <c r="F33" s="53">
        <v>0</v>
      </c>
      <c r="G33" s="53">
        <v>0</v>
      </c>
      <c r="H33" s="53">
        <v>260628.67</v>
      </c>
      <c r="I33" s="53">
        <v>0</v>
      </c>
      <c r="J33" s="53">
        <v>0</v>
      </c>
      <c r="K33" s="53">
        <v>0</v>
      </c>
      <c r="L33" s="53">
        <v>285171.14000000007</v>
      </c>
      <c r="M33" s="53">
        <v>0</v>
      </c>
      <c r="N33" s="53">
        <v>669964.85</v>
      </c>
      <c r="O33" s="53">
        <v>696560.74000000011</v>
      </c>
      <c r="P33" s="53">
        <v>0</v>
      </c>
      <c r="Q33" s="53">
        <v>206306.92</v>
      </c>
      <c r="R33" s="72">
        <v>0</v>
      </c>
      <c r="S33" s="72">
        <v>0</v>
      </c>
      <c r="T33" s="72">
        <v>11143.25</v>
      </c>
      <c r="U33" s="10"/>
      <c r="V33" s="22"/>
      <c r="W33" s="4"/>
      <c r="X33" s="23"/>
      <c r="Y33" s="24"/>
      <c r="Z33" s="25"/>
    </row>
    <row r="34" spans="1:28" ht="15.9" customHeight="1" x14ac:dyDescent="0.25">
      <c r="A34" s="8">
        <v>29</v>
      </c>
      <c r="B34" s="16" t="s">
        <v>52</v>
      </c>
      <c r="C34" s="53">
        <f>SUM(D34:T34)</f>
        <v>66298.680000000008</v>
      </c>
      <c r="D34" s="53">
        <v>0</v>
      </c>
      <c r="E34" s="53">
        <v>748.4</v>
      </c>
      <c r="F34" s="53">
        <v>0</v>
      </c>
      <c r="G34" s="53">
        <v>31171.690000000006</v>
      </c>
      <c r="H34" s="53">
        <v>0</v>
      </c>
      <c r="I34" s="53">
        <v>0</v>
      </c>
      <c r="J34" s="53">
        <v>1460.5100000000002</v>
      </c>
      <c r="K34" s="53">
        <v>7427.4</v>
      </c>
      <c r="L34" s="53">
        <v>0</v>
      </c>
      <c r="M34" s="53">
        <v>0</v>
      </c>
      <c r="N34" s="53">
        <v>6165.5500000000011</v>
      </c>
      <c r="O34" s="53">
        <v>0</v>
      </c>
      <c r="P34" s="53">
        <v>0</v>
      </c>
      <c r="Q34" s="53">
        <v>0</v>
      </c>
      <c r="R34" s="72">
        <v>0</v>
      </c>
      <c r="S34" s="72">
        <v>19325.129999999997</v>
      </c>
      <c r="T34" s="72">
        <v>0</v>
      </c>
      <c r="U34" s="10"/>
      <c r="V34" s="22"/>
      <c r="W34" s="4"/>
      <c r="X34" s="23"/>
      <c r="Y34" s="24"/>
      <c r="Z34" s="25"/>
    </row>
    <row r="35" spans="1:28" ht="15.9" customHeight="1" x14ac:dyDescent="0.25">
      <c r="A35" s="8">
        <v>30</v>
      </c>
      <c r="B35" s="33" t="s">
        <v>53</v>
      </c>
      <c r="C35" s="73">
        <f t="shared" si="2"/>
        <v>3565043.6300000004</v>
      </c>
      <c r="D35" s="73">
        <v>142317.44</v>
      </c>
      <c r="E35" s="73">
        <v>212233.46000000002</v>
      </c>
      <c r="F35" s="73">
        <v>0</v>
      </c>
      <c r="G35" s="73">
        <v>41040.839999999997</v>
      </c>
      <c r="H35" s="73">
        <v>0</v>
      </c>
      <c r="I35" s="73">
        <v>537870.92999999993</v>
      </c>
      <c r="J35" s="73">
        <v>0</v>
      </c>
      <c r="K35" s="73">
        <v>26937.68</v>
      </c>
      <c r="L35" s="73">
        <v>42972.99</v>
      </c>
      <c r="M35" s="73">
        <v>329360.71000000002</v>
      </c>
      <c r="N35" s="73">
        <v>1749667.33</v>
      </c>
      <c r="O35" s="73">
        <v>3372.41</v>
      </c>
      <c r="P35" s="73">
        <v>229239.62</v>
      </c>
      <c r="Q35" s="73">
        <v>0</v>
      </c>
      <c r="R35" s="74">
        <v>37657.07</v>
      </c>
      <c r="S35" s="73">
        <v>210947.95</v>
      </c>
      <c r="T35" s="73">
        <v>1425.2</v>
      </c>
      <c r="U35" s="10"/>
      <c r="V35" s="22"/>
      <c r="W35" s="4"/>
      <c r="X35" s="23"/>
      <c r="Y35" s="24"/>
      <c r="Z35" s="25"/>
    </row>
    <row r="36" spans="1:28" ht="15.9" customHeight="1" x14ac:dyDescent="0.25">
      <c r="A36" s="8">
        <v>31</v>
      </c>
      <c r="B36" s="31" t="s">
        <v>54</v>
      </c>
      <c r="C36" s="70">
        <f>SUM(D36:T36)</f>
        <v>122847616.75999998</v>
      </c>
      <c r="D36" s="70">
        <f>SUM(D20:D35)</f>
        <v>948643</v>
      </c>
      <c r="E36" s="70">
        <f>SUM(E20:E35)</f>
        <v>2845682.7100000004</v>
      </c>
      <c r="F36" s="70">
        <f t="shared" ref="F36:P36" si="3">SUM(F20:F35)</f>
        <v>1311242.8400000001</v>
      </c>
      <c r="G36" s="70">
        <f t="shared" si="3"/>
        <v>3648578.71</v>
      </c>
      <c r="H36" s="70">
        <f t="shared" si="3"/>
        <v>10005264.689999999</v>
      </c>
      <c r="I36" s="70">
        <f t="shared" si="3"/>
        <v>3284809</v>
      </c>
      <c r="J36" s="70">
        <f t="shared" si="3"/>
        <v>152084.04999999999</v>
      </c>
      <c r="K36" s="70">
        <f>SUM(K20:K35)</f>
        <v>899949.78000000026</v>
      </c>
      <c r="L36" s="70">
        <f t="shared" si="3"/>
        <v>3180696.370000001</v>
      </c>
      <c r="M36" s="70">
        <f t="shared" si="3"/>
        <v>2003496</v>
      </c>
      <c r="N36" s="70">
        <f t="shared" si="3"/>
        <v>55908963.579999991</v>
      </c>
      <c r="O36" s="70">
        <f t="shared" si="3"/>
        <v>24997648.599999998</v>
      </c>
      <c r="P36" s="70">
        <f t="shared" si="3"/>
        <v>2064523</v>
      </c>
      <c r="Q36" s="70">
        <f>SUM(Q20:Q35)</f>
        <v>6387535.1699999999</v>
      </c>
      <c r="R36" s="70">
        <f>SUM(R20:R35)</f>
        <v>384750.38</v>
      </c>
      <c r="S36" s="70">
        <f>SUM(S20:S35)</f>
        <v>4470969.88</v>
      </c>
      <c r="T36" s="70">
        <f>SUM(T20:T35)</f>
        <v>352778.99999999994</v>
      </c>
      <c r="U36" s="10"/>
      <c r="V36" s="22"/>
      <c r="W36" s="4"/>
      <c r="X36" s="23"/>
      <c r="Y36" s="24"/>
      <c r="Z36" s="25"/>
    </row>
    <row r="37" spans="1:28" ht="15.9" customHeight="1" thickBot="1" x14ac:dyDescent="0.3">
      <c r="A37" s="8">
        <v>32</v>
      </c>
      <c r="B37" s="34" t="s">
        <v>55</v>
      </c>
      <c r="C37" s="75">
        <f>SUM(D37:T37)</f>
        <v>126538829.36000001</v>
      </c>
      <c r="D37" s="75">
        <f>D18+D36</f>
        <v>1031484.22</v>
      </c>
      <c r="E37" s="75">
        <f>E18+E36</f>
        <v>2999569.9200000004</v>
      </c>
      <c r="F37" s="75">
        <f t="shared" ref="F37:P37" si="4">F18+F36</f>
        <v>1453201.87</v>
      </c>
      <c r="G37" s="75">
        <f t="shared" si="4"/>
        <v>3767783</v>
      </c>
      <c r="H37" s="75">
        <f t="shared" si="4"/>
        <v>10185085.51</v>
      </c>
      <c r="I37" s="75">
        <f>I18+I36</f>
        <v>3381747.8</v>
      </c>
      <c r="J37" s="75">
        <f t="shared" si="4"/>
        <v>197136.99</v>
      </c>
      <c r="K37" s="75">
        <f>K18+K36</f>
        <v>929646.9700000002</v>
      </c>
      <c r="L37" s="75">
        <f t="shared" si="4"/>
        <v>3338841.8600000013</v>
      </c>
      <c r="M37" s="75">
        <f t="shared" si="4"/>
        <v>2089844.07</v>
      </c>
      <c r="N37" s="75">
        <f t="shared" si="4"/>
        <v>57486631.479999989</v>
      </c>
      <c r="O37" s="75">
        <f>O18+O36</f>
        <v>25471598.199999999</v>
      </c>
      <c r="P37" s="75">
        <f t="shared" si="4"/>
        <v>2149320.19</v>
      </c>
      <c r="Q37" s="75">
        <f>Q18+Q36</f>
        <v>6643368.2000000002</v>
      </c>
      <c r="R37" s="75">
        <f>R18+R36</f>
        <v>399308.61</v>
      </c>
      <c r="S37" s="75">
        <f>S18+S36</f>
        <v>4626695.32</v>
      </c>
      <c r="T37" s="75">
        <f>T18+T36</f>
        <v>387565.14999999997</v>
      </c>
      <c r="U37" s="10"/>
      <c r="V37" s="22"/>
      <c r="W37" s="4"/>
      <c r="X37" s="23"/>
      <c r="Y37" s="24"/>
      <c r="Z37" s="25"/>
    </row>
    <row r="38" spans="1:28" ht="19.2" customHeight="1" thickTop="1" x14ac:dyDescent="0.25">
      <c r="A38" s="8">
        <v>33</v>
      </c>
      <c r="B38" s="35" t="s">
        <v>56</v>
      </c>
      <c r="C38" s="76">
        <f>SUM(D38:T38)</f>
        <v>286269235.00999999</v>
      </c>
      <c r="D38" s="76">
        <f>D12-D37</f>
        <v>7529230.4200000009</v>
      </c>
      <c r="E38" s="76">
        <f>E12-E37</f>
        <v>9152424.4400000013</v>
      </c>
      <c r="F38" s="76">
        <f>F12-F37</f>
        <v>15631473.460000001</v>
      </c>
      <c r="G38" s="76">
        <f t="shared" ref="G38:P38" si="5">G12-G37</f>
        <v>9404248.1100000013</v>
      </c>
      <c r="H38" s="76">
        <f t="shared" si="5"/>
        <v>11074587.570000002</v>
      </c>
      <c r="I38" s="76">
        <f>I12-I37</f>
        <v>7615869.1400000015</v>
      </c>
      <c r="J38" s="76">
        <f t="shared" si="5"/>
        <v>2960166.4800000004</v>
      </c>
      <c r="K38" s="76">
        <f>K12-K37</f>
        <v>1949691.4200000004</v>
      </c>
      <c r="L38" s="76">
        <f t="shared" si="5"/>
        <v>11276582.239999998</v>
      </c>
      <c r="M38" s="76">
        <f t="shared" si="5"/>
        <v>8154400.5000000037</v>
      </c>
      <c r="N38" s="76">
        <f t="shared" si="5"/>
        <v>124161515.05000001</v>
      </c>
      <c r="O38" s="76">
        <f>O12-O37</f>
        <v>30160379.079999994</v>
      </c>
      <c r="P38" s="76">
        <f t="shared" si="5"/>
        <v>6910768.1700000018</v>
      </c>
      <c r="Q38" s="76">
        <f>Q12-Q37</f>
        <v>23851653.819999993</v>
      </c>
      <c r="R38" s="76">
        <f>R12-R37</f>
        <v>631380.39000000013</v>
      </c>
      <c r="S38" s="76">
        <f>S12-S37</f>
        <v>13690517.40000001</v>
      </c>
      <c r="T38" s="76">
        <f>T12-T37</f>
        <v>2114347.3199999998</v>
      </c>
      <c r="U38" s="10"/>
      <c r="V38" s="22"/>
      <c r="W38" s="4"/>
      <c r="X38" s="23"/>
      <c r="Y38" s="24"/>
      <c r="Z38" s="25"/>
    </row>
    <row r="39" spans="1:28" ht="18" customHeight="1" x14ac:dyDescent="0.25">
      <c r="A39" s="8">
        <v>34</v>
      </c>
      <c r="B39" s="27" t="s">
        <v>57</v>
      </c>
      <c r="C39" s="69"/>
      <c r="D39" s="69"/>
      <c r="E39" s="69"/>
      <c r="F39" s="69"/>
      <c r="G39" s="69"/>
      <c r="H39" s="69"/>
      <c r="I39" s="69"/>
      <c r="J39" s="69"/>
      <c r="K39" s="69"/>
      <c r="L39" s="28"/>
      <c r="M39" s="28"/>
      <c r="N39" s="28"/>
      <c r="O39" s="28"/>
      <c r="P39" s="28"/>
      <c r="Q39" s="28"/>
      <c r="R39" s="28"/>
      <c r="S39" s="28"/>
      <c r="T39" s="28"/>
      <c r="U39" s="10"/>
      <c r="V39" s="22"/>
      <c r="W39" s="4"/>
      <c r="Y39" s="24"/>
    </row>
    <row r="40" spans="1:28" ht="18" customHeight="1" x14ac:dyDescent="0.25">
      <c r="A40" s="8">
        <v>35</v>
      </c>
      <c r="B40" s="30" t="s">
        <v>58</v>
      </c>
      <c r="C40" s="77">
        <f>SUM(D40:T40)</f>
        <v>88309969</v>
      </c>
      <c r="D40" s="77">
        <v>3637380</v>
      </c>
      <c r="E40" s="77">
        <v>196019</v>
      </c>
      <c r="F40" s="77">
        <v>15404813</v>
      </c>
      <c r="G40" s="77">
        <v>3225279</v>
      </c>
      <c r="H40" s="77">
        <v>2742955</v>
      </c>
      <c r="I40" s="77">
        <v>92275</v>
      </c>
      <c r="J40" s="77">
        <v>1524260</v>
      </c>
      <c r="K40" s="77">
        <v>1357160</v>
      </c>
      <c r="L40" s="77">
        <v>3704042</v>
      </c>
      <c r="M40" s="77">
        <v>3578981</v>
      </c>
      <c r="N40" s="77">
        <v>18825946</v>
      </c>
      <c r="O40" s="77">
        <v>13553087</v>
      </c>
      <c r="P40" s="77">
        <v>1658247</v>
      </c>
      <c r="Q40" s="77">
        <v>6825320</v>
      </c>
      <c r="R40" s="77">
        <v>109537</v>
      </c>
      <c r="S40" s="77">
        <v>9979185</v>
      </c>
      <c r="T40" s="77">
        <v>1895483</v>
      </c>
      <c r="U40" s="10"/>
      <c r="V40" s="22"/>
      <c r="W40" s="4"/>
      <c r="Y40" s="24"/>
    </row>
    <row r="41" spans="1:28" ht="15.9" customHeight="1" x14ac:dyDescent="0.25">
      <c r="A41" s="8">
        <v>36</v>
      </c>
      <c r="B41" s="30" t="s">
        <v>59</v>
      </c>
      <c r="C41" s="77">
        <f>SUM(D41:T41)</f>
        <v>2287767</v>
      </c>
      <c r="D41" s="77">
        <v>71422</v>
      </c>
      <c r="E41" s="77">
        <v>125000</v>
      </c>
      <c r="F41" s="77">
        <v>393916</v>
      </c>
      <c r="G41" s="77">
        <v>0</v>
      </c>
      <c r="H41" s="77">
        <v>0</v>
      </c>
      <c r="I41" s="77">
        <v>125000</v>
      </c>
      <c r="J41" s="77">
        <v>74880</v>
      </c>
      <c r="K41" s="77">
        <v>27500</v>
      </c>
      <c r="L41" s="77">
        <v>125000</v>
      </c>
      <c r="M41" s="77">
        <v>15000</v>
      </c>
      <c r="N41" s="77">
        <v>804771</v>
      </c>
      <c r="O41" s="77">
        <v>139745</v>
      </c>
      <c r="P41" s="77">
        <v>14730</v>
      </c>
      <c r="Q41" s="77">
        <v>204928</v>
      </c>
      <c r="R41" s="77">
        <v>30875</v>
      </c>
      <c r="S41" s="77">
        <v>125000</v>
      </c>
      <c r="T41" s="77">
        <v>10000</v>
      </c>
      <c r="U41" s="10"/>
      <c r="V41" s="22"/>
      <c r="W41" s="4"/>
      <c r="Y41" s="24"/>
    </row>
    <row r="42" spans="1:28" ht="15.9" customHeight="1" x14ac:dyDescent="0.25">
      <c r="A42" s="8">
        <v>37</v>
      </c>
      <c r="B42" s="30" t="s">
        <v>60</v>
      </c>
      <c r="C42" s="77">
        <f>SUM(D42:T42)</f>
        <v>-19887373</v>
      </c>
      <c r="D42" s="77">
        <v>-119564</v>
      </c>
      <c r="E42" s="77">
        <v>-3183</v>
      </c>
      <c r="F42" s="77">
        <v>-2914623</v>
      </c>
      <c r="G42" s="77">
        <v>-347142</v>
      </c>
      <c r="H42" s="77">
        <v>-3256</v>
      </c>
      <c r="I42" s="77">
        <v>-121817</v>
      </c>
      <c r="J42" s="77">
        <v>-136280</v>
      </c>
      <c r="K42" s="77">
        <v>-935</v>
      </c>
      <c r="L42" s="77">
        <v>-20645</v>
      </c>
      <c r="M42" s="77">
        <v>-147</v>
      </c>
      <c r="N42" s="77">
        <v>-15306045</v>
      </c>
      <c r="O42" s="77">
        <v>-39130</v>
      </c>
      <c r="P42" s="77">
        <v>-1601</v>
      </c>
      <c r="Q42" s="77">
        <v>-155390</v>
      </c>
      <c r="R42" s="77">
        <v>-31100</v>
      </c>
      <c r="S42" s="77">
        <v>-604025</v>
      </c>
      <c r="T42" s="77">
        <v>-82490</v>
      </c>
      <c r="U42" s="10"/>
      <c r="V42" s="22"/>
      <c r="W42" s="4"/>
      <c r="Y42" s="24"/>
    </row>
    <row r="43" spans="1:28" ht="18" customHeight="1" x14ac:dyDescent="0.25">
      <c r="A43" s="8">
        <v>38</v>
      </c>
      <c r="B43" s="36" t="s">
        <v>61</v>
      </c>
      <c r="C43" s="78">
        <f>SUM(D43:T43)</f>
        <v>70710363</v>
      </c>
      <c r="D43" s="78">
        <f>SUM(D40:D42)</f>
        <v>3589238</v>
      </c>
      <c r="E43" s="78">
        <f t="shared" ref="E43:T43" si="6">SUM(E40:E42)</f>
        <v>317836</v>
      </c>
      <c r="F43" s="78">
        <f t="shared" si="6"/>
        <v>12884106</v>
      </c>
      <c r="G43" s="78">
        <f t="shared" si="6"/>
        <v>2878137</v>
      </c>
      <c r="H43" s="78">
        <f t="shared" si="6"/>
        <v>2739699</v>
      </c>
      <c r="I43" s="78">
        <f t="shared" si="6"/>
        <v>95458</v>
      </c>
      <c r="J43" s="78">
        <f t="shared" si="6"/>
        <v>1462860</v>
      </c>
      <c r="K43" s="78">
        <f t="shared" si="6"/>
        <v>1383725</v>
      </c>
      <c r="L43" s="78">
        <f t="shared" si="6"/>
        <v>3808397</v>
      </c>
      <c r="M43" s="78">
        <f t="shared" si="6"/>
        <v>3593834</v>
      </c>
      <c r="N43" s="78">
        <f t="shared" si="6"/>
        <v>4324672</v>
      </c>
      <c r="O43" s="78">
        <f t="shared" si="6"/>
        <v>13653702</v>
      </c>
      <c r="P43" s="78">
        <f t="shared" si="6"/>
        <v>1671376</v>
      </c>
      <c r="Q43" s="78">
        <f t="shared" si="6"/>
        <v>6874858</v>
      </c>
      <c r="R43" s="78">
        <f t="shared" si="6"/>
        <v>109312</v>
      </c>
      <c r="S43" s="78">
        <f t="shared" si="6"/>
        <v>9500160</v>
      </c>
      <c r="T43" s="78">
        <f t="shared" si="6"/>
        <v>1822993</v>
      </c>
      <c r="U43" s="10"/>
      <c r="V43" s="37"/>
      <c r="W43" s="4"/>
      <c r="X43" s="23"/>
      <c r="Y43" s="24"/>
      <c r="Z43" s="25"/>
      <c r="AB43" s="38"/>
    </row>
    <row r="44" spans="1:28" ht="18.75" customHeight="1" x14ac:dyDescent="0.25">
      <c r="A44" s="8">
        <v>39</v>
      </c>
      <c r="B44" s="5" t="s">
        <v>62</v>
      </c>
      <c r="D44" s="29"/>
      <c r="E44" s="29"/>
      <c r="F44" s="29"/>
      <c r="G44" s="29"/>
      <c r="H44" s="29"/>
      <c r="I44" s="29"/>
      <c r="J44" s="29"/>
      <c r="K44" s="29"/>
      <c r="L44" s="71"/>
      <c r="M44" s="71"/>
      <c r="N44" s="71"/>
      <c r="O44" s="71"/>
      <c r="P44" s="71"/>
      <c r="Q44" s="71"/>
      <c r="R44" s="71"/>
      <c r="S44" s="71"/>
      <c r="T44" s="71"/>
      <c r="U44" s="10"/>
      <c r="V44" s="22"/>
      <c r="W44" s="4"/>
      <c r="Y44" s="24"/>
    </row>
    <row r="45" spans="1:28" ht="18" customHeight="1" x14ac:dyDescent="0.25">
      <c r="A45" s="8">
        <v>40</v>
      </c>
      <c r="B45" s="30" t="s">
        <v>58</v>
      </c>
      <c r="C45" s="77">
        <f>SUM(D45:T45)</f>
        <v>68452138</v>
      </c>
      <c r="D45" s="77">
        <f>D40+D42</f>
        <v>3517816</v>
      </c>
      <c r="E45" s="77">
        <f t="shared" ref="E45:T45" si="7">E40+E42</f>
        <v>192836</v>
      </c>
      <c r="F45" s="77">
        <f t="shared" si="7"/>
        <v>12490190</v>
      </c>
      <c r="G45" s="77">
        <f t="shared" si="7"/>
        <v>2878137</v>
      </c>
      <c r="H45" s="77">
        <f t="shared" si="7"/>
        <v>2739699</v>
      </c>
      <c r="I45" s="77">
        <v>0</v>
      </c>
      <c r="J45" s="77">
        <f t="shared" si="7"/>
        <v>1387980</v>
      </c>
      <c r="K45" s="77">
        <f t="shared" si="7"/>
        <v>1356225</v>
      </c>
      <c r="L45" s="77">
        <f t="shared" si="7"/>
        <v>3683397</v>
      </c>
      <c r="M45" s="77">
        <f t="shared" si="7"/>
        <v>3578834</v>
      </c>
      <c r="N45" s="77">
        <f t="shared" si="7"/>
        <v>3519901</v>
      </c>
      <c r="O45" s="77">
        <f t="shared" si="7"/>
        <v>13513957</v>
      </c>
      <c r="P45" s="77">
        <f t="shared" si="7"/>
        <v>1656646</v>
      </c>
      <c r="Q45" s="77">
        <f t="shared" si="7"/>
        <v>6669930</v>
      </c>
      <c r="R45" s="77">
        <f t="shared" si="7"/>
        <v>78437</v>
      </c>
      <c r="S45" s="77">
        <f t="shared" si="7"/>
        <v>9375160</v>
      </c>
      <c r="T45" s="77">
        <f t="shared" si="7"/>
        <v>1812993</v>
      </c>
      <c r="U45" s="10"/>
      <c r="V45" s="22"/>
      <c r="W45" s="4"/>
      <c r="X45" s="23"/>
      <c r="Y45" s="24"/>
    </row>
    <row r="46" spans="1:28" ht="16.95" customHeight="1" x14ac:dyDescent="0.25">
      <c r="A46" s="8">
        <v>41</v>
      </c>
      <c r="B46" s="30" t="s">
        <v>63</v>
      </c>
      <c r="C46" s="77">
        <f>SUM(D46:T46)</f>
        <v>2258225</v>
      </c>
      <c r="D46" s="17">
        <f>D41</f>
        <v>71422</v>
      </c>
      <c r="E46" s="17">
        <f t="shared" ref="E46:T46" si="8">E41</f>
        <v>125000</v>
      </c>
      <c r="F46" s="17">
        <f t="shared" si="8"/>
        <v>393916</v>
      </c>
      <c r="G46" s="17">
        <f t="shared" si="8"/>
        <v>0</v>
      </c>
      <c r="H46" s="17">
        <f t="shared" si="8"/>
        <v>0</v>
      </c>
      <c r="I46" s="17">
        <f>+I43</f>
        <v>95458</v>
      </c>
      <c r="J46" s="17">
        <f t="shared" si="8"/>
        <v>74880</v>
      </c>
      <c r="K46" s="17">
        <f t="shared" si="8"/>
        <v>27500</v>
      </c>
      <c r="L46" s="17">
        <f t="shared" si="8"/>
        <v>125000</v>
      </c>
      <c r="M46" s="17">
        <f t="shared" si="8"/>
        <v>15000</v>
      </c>
      <c r="N46" s="17">
        <f t="shared" si="8"/>
        <v>804771</v>
      </c>
      <c r="O46" s="17">
        <f t="shared" si="8"/>
        <v>139745</v>
      </c>
      <c r="P46" s="17">
        <f t="shared" si="8"/>
        <v>14730</v>
      </c>
      <c r="Q46" s="17">
        <f t="shared" si="8"/>
        <v>204928</v>
      </c>
      <c r="R46" s="17">
        <f t="shared" si="8"/>
        <v>30875</v>
      </c>
      <c r="S46" s="17">
        <f t="shared" si="8"/>
        <v>125000</v>
      </c>
      <c r="T46" s="17">
        <f t="shared" si="8"/>
        <v>10000</v>
      </c>
      <c r="U46" s="10"/>
      <c r="V46" s="22"/>
      <c r="W46" s="4"/>
      <c r="X46" s="23"/>
      <c r="Y46" s="24"/>
    </row>
    <row r="47" spans="1:28" ht="16.95" customHeight="1" x14ac:dyDescent="0.25">
      <c r="A47" s="8">
        <v>42</v>
      </c>
      <c r="B47" s="39" t="s">
        <v>64</v>
      </c>
      <c r="C47" s="79">
        <f>SUM(D47:T47)</f>
        <v>0</v>
      </c>
      <c r="D47" s="80">
        <f>D43-D48</f>
        <v>0</v>
      </c>
      <c r="E47" s="80">
        <f>E43-E48</f>
        <v>0</v>
      </c>
      <c r="F47" s="80">
        <f>F43-F48</f>
        <v>0</v>
      </c>
      <c r="G47" s="80">
        <f>G43-G48</f>
        <v>0</v>
      </c>
      <c r="H47" s="80">
        <f>H43-H48</f>
        <v>0</v>
      </c>
      <c r="I47" s="80">
        <f t="shared" ref="I47:T47" si="9">I43-I48</f>
        <v>0</v>
      </c>
      <c r="J47" s="80">
        <f t="shared" si="9"/>
        <v>0</v>
      </c>
      <c r="K47" s="80">
        <f t="shared" si="9"/>
        <v>0</v>
      </c>
      <c r="L47" s="80">
        <f t="shared" si="9"/>
        <v>0</v>
      </c>
      <c r="M47" s="80">
        <f t="shared" si="9"/>
        <v>0</v>
      </c>
      <c r="N47" s="80">
        <f t="shared" si="9"/>
        <v>0</v>
      </c>
      <c r="O47" s="80">
        <f t="shared" si="9"/>
        <v>0</v>
      </c>
      <c r="P47" s="80">
        <f t="shared" si="9"/>
        <v>0</v>
      </c>
      <c r="Q47" s="80">
        <f t="shared" si="9"/>
        <v>0</v>
      </c>
      <c r="R47" s="80">
        <f t="shared" si="9"/>
        <v>0</v>
      </c>
      <c r="S47" s="80">
        <f t="shared" si="9"/>
        <v>0</v>
      </c>
      <c r="T47" s="80">
        <f t="shared" si="9"/>
        <v>0</v>
      </c>
      <c r="U47" s="10"/>
      <c r="V47" s="22"/>
      <c r="W47" s="4"/>
      <c r="Y47" s="24"/>
    </row>
    <row r="48" spans="1:28" ht="20.100000000000001" customHeight="1" thickBot="1" x14ac:dyDescent="0.3">
      <c r="A48" s="8">
        <v>43</v>
      </c>
      <c r="B48" s="40" t="s">
        <v>65</v>
      </c>
      <c r="C48" s="81">
        <f>SUM(D48:T48)</f>
        <v>70710363</v>
      </c>
      <c r="D48" s="81">
        <f>SUM(D45:D46)</f>
        <v>3589238</v>
      </c>
      <c r="E48" s="81">
        <f>SUM(E45:E46)</f>
        <v>317836</v>
      </c>
      <c r="F48" s="81">
        <f>SUM(F45:F46)</f>
        <v>12884106</v>
      </c>
      <c r="G48" s="81">
        <f t="shared" ref="G48:Q48" si="10">SUM(G45:G46)</f>
        <v>2878137</v>
      </c>
      <c r="H48" s="81">
        <f t="shared" si="10"/>
        <v>2739699</v>
      </c>
      <c r="I48" s="81">
        <f>SUM(I45:I46)</f>
        <v>95458</v>
      </c>
      <c r="J48" s="81">
        <f t="shared" si="10"/>
        <v>1462860</v>
      </c>
      <c r="K48" s="81">
        <f>SUM(K45:K46)</f>
        <v>1383725</v>
      </c>
      <c r="L48" s="81">
        <f t="shared" si="10"/>
        <v>3808397</v>
      </c>
      <c r="M48" s="81">
        <f t="shared" si="10"/>
        <v>3593834</v>
      </c>
      <c r="N48" s="81">
        <f t="shared" si="10"/>
        <v>4324672</v>
      </c>
      <c r="O48" s="81">
        <f t="shared" si="10"/>
        <v>13653702</v>
      </c>
      <c r="P48" s="81">
        <f>SUM(P45:P46)</f>
        <v>1671376</v>
      </c>
      <c r="Q48" s="81">
        <f t="shared" si="10"/>
        <v>6874858</v>
      </c>
      <c r="R48" s="81">
        <f>SUM(R45:R46)</f>
        <v>109312</v>
      </c>
      <c r="S48" s="81">
        <f>SUM(S45:S46)</f>
        <v>9500160</v>
      </c>
      <c r="T48" s="81">
        <f>SUM(T45:T46)</f>
        <v>1822993</v>
      </c>
      <c r="U48" s="10"/>
      <c r="V48" s="22"/>
      <c r="W48" s="4"/>
      <c r="X48" s="23"/>
      <c r="Y48" s="24"/>
      <c r="AB48" s="41"/>
    </row>
    <row r="49" spans="1:28" ht="18.600000000000001" customHeight="1" thickTop="1" x14ac:dyDescent="0.25">
      <c r="A49" s="8">
        <v>44</v>
      </c>
      <c r="B49" s="42" t="s">
        <v>66</v>
      </c>
      <c r="C49" s="43">
        <f t="shared" ref="C49" si="11">SUM(D49:T49)</f>
        <v>0</v>
      </c>
      <c r="D49" s="43">
        <v>0</v>
      </c>
      <c r="E49" s="43">
        <v>0</v>
      </c>
      <c r="F49" s="43">
        <v>0</v>
      </c>
      <c r="G49" s="43">
        <v>0</v>
      </c>
      <c r="H49" s="43">
        <v>0</v>
      </c>
      <c r="I49" s="43">
        <v>0</v>
      </c>
      <c r="J49" s="43">
        <v>0</v>
      </c>
      <c r="K49" s="43">
        <v>0</v>
      </c>
      <c r="L49" s="43">
        <v>0</v>
      </c>
      <c r="M49" s="43">
        <v>0</v>
      </c>
      <c r="N49" s="43">
        <v>0</v>
      </c>
      <c r="O49" s="43">
        <v>0</v>
      </c>
      <c r="P49" s="43">
        <v>0</v>
      </c>
      <c r="Q49" s="43">
        <v>0</v>
      </c>
      <c r="R49" s="43">
        <v>0</v>
      </c>
      <c r="S49" s="43">
        <v>0</v>
      </c>
      <c r="T49" s="43">
        <v>0</v>
      </c>
      <c r="U49" s="10"/>
      <c r="V49" s="22"/>
      <c r="W49" s="4"/>
      <c r="Y49" s="24"/>
    </row>
    <row r="50" spans="1:28" ht="19.2" customHeight="1" x14ac:dyDescent="0.25">
      <c r="A50" s="8">
        <v>45</v>
      </c>
      <c r="B50" s="44" t="s">
        <v>67</v>
      </c>
      <c r="C50" s="82">
        <f>SUM(D50:T50)</f>
        <v>215558872.00999996</v>
      </c>
      <c r="D50" s="82">
        <f>D38-D48-D49</f>
        <v>3939992.4200000009</v>
      </c>
      <c r="E50" s="82">
        <f>E38-E48-E49</f>
        <v>8834588.4400000013</v>
      </c>
      <c r="F50" s="82">
        <f t="shared" ref="F50:J50" si="12">F38-F48-F49</f>
        <v>2747367.4600000009</v>
      </c>
      <c r="G50" s="82">
        <f t="shared" si="12"/>
        <v>6526111.1100000013</v>
      </c>
      <c r="H50" s="82">
        <f>ROUND(H38-H48-H49,2)</f>
        <v>8334888.5700000003</v>
      </c>
      <c r="I50" s="82">
        <f t="shared" si="12"/>
        <v>7520411.1400000015</v>
      </c>
      <c r="J50" s="82">
        <f t="shared" si="12"/>
        <v>1497306.4800000004</v>
      </c>
      <c r="K50" s="82">
        <f>ROUND(K38-K48-K49,2)</f>
        <v>565966.42000000004</v>
      </c>
      <c r="L50" s="82">
        <f t="shared" ref="L50:Q50" si="13">L38-L48-L49</f>
        <v>7468185.2399999984</v>
      </c>
      <c r="M50" s="82">
        <f t="shared" si="13"/>
        <v>4560566.5000000037</v>
      </c>
      <c r="N50" s="82">
        <f>ROUND(N38-N48-N49,2)</f>
        <v>119836843.05</v>
      </c>
      <c r="O50" s="82">
        <f t="shared" si="13"/>
        <v>16506677.079999994</v>
      </c>
      <c r="P50" s="82">
        <f t="shared" si="13"/>
        <v>5239392.1700000018</v>
      </c>
      <c r="Q50" s="82">
        <f t="shared" si="13"/>
        <v>16976795.819999993</v>
      </c>
      <c r="R50" s="82">
        <f>R38-R48-R49</f>
        <v>522068.39000000013</v>
      </c>
      <c r="S50" s="82">
        <f>ROUND(S38-S48-S49,2)</f>
        <v>4190357.4</v>
      </c>
      <c r="T50" s="82">
        <f>ROUND(T38-T48-T49,2)</f>
        <v>291354.32</v>
      </c>
      <c r="U50" s="10"/>
      <c r="V50" s="22"/>
      <c r="W50" s="4"/>
      <c r="X50" s="23"/>
      <c r="Y50" s="24"/>
      <c r="AB50" s="45"/>
    </row>
    <row r="51" spans="1:28" ht="15.6" customHeight="1" x14ac:dyDescent="0.25">
      <c r="A51" s="8">
        <v>46</v>
      </c>
      <c r="B51" s="27" t="s">
        <v>68</v>
      </c>
      <c r="C51" s="69"/>
      <c r="D51" s="69"/>
      <c r="E51" s="69"/>
      <c r="F51" s="69"/>
      <c r="G51" s="69"/>
      <c r="H51" s="69"/>
      <c r="I51" s="69"/>
      <c r="J51" s="69"/>
      <c r="K51" s="69"/>
      <c r="L51" s="28"/>
      <c r="M51" s="28"/>
      <c r="N51" s="28"/>
      <c r="O51" s="28"/>
      <c r="P51" s="28"/>
      <c r="Q51" s="28"/>
      <c r="R51" s="28"/>
      <c r="S51" s="28"/>
      <c r="T51" s="28"/>
      <c r="U51" s="10"/>
      <c r="V51" s="22"/>
      <c r="W51" s="4"/>
      <c r="Y51" s="24"/>
    </row>
    <row r="52" spans="1:28" ht="15.9" customHeight="1" x14ac:dyDescent="0.25">
      <c r="A52" s="8">
        <v>47</v>
      </c>
      <c r="B52" s="30" t="s">
        <v>69</v>
      </c>
      <c r="C52" s="53">
        <f t="shared" ref="C52:C61" si="14">SUM(D52:T52)</f>
        <v>35153329.969999999</v>
      </c>
      <c r="D52" s="53">
        <v>760245.42</v>
      </c>
      <c r="E52" s="53">
        <v>1318082.5900000001</v>
      </c>
      <c r="F52" s="53">
        <v>0</v>
      </c>
      <c r="G52" s="53">
        <v>664180.5</v>
      </c>
      <c r="H52" s="53">
        <v>886043.84</v>
      </c>
      <c r="I52" s="53">
        <v>1566143.4200000002</v>
      </c>
      <c r="J52" s="53">
        <v>167269.12</v>
      </c>
      <c r="K52" s="53">
        <v>82795.929999999993</v>
      </c>
      <c r="L52" s="53">
        <v>1348278.46</v>
      </c>
      <c r="M52" s="53">
        <v>903583.83</v>
      </c>
      <c r="N52" s="53">
        <v>20986117.370000001</v>
      </c>
      <c r="O52" s="53">
        <v>1226135.3799999999</v>
      </c>
      <c r="P52" s="53">
        <v>1053693.25</v>
      </c>
      <c r="Q52" s="53">
        <v>3473065.64</v>
      </c>
      <c r="R52" s="53">
        <v>90429.79</v>
      </c>
      <c r="S52" s="53">
        <v>609437.72</v>
      </c>
      <c r="T52" s="53">
        <v>17827.71</v>
      </c>
      <c r="U52" s="10"/>
      <c r="V52" s="22"/>
      <c r="W52" s="4"/>
      <c r="X52" s="46"/>
      <c r="Y52" s="24"/>
    </row>
    <row r="53" spans="1:28" ht="15.9" customHeight="1" x14ac:dyDescent="0.25">
      <c r="A53" s="8">
        <v>48</v>
      </c>
      <c r="B53" s="30" t="s">
        <v>70</v>
      </c>
      <c r="C53" s="53">
        <f t="shared" si="14"/>
        <v>33769464.169999994</v>
      </c>
      <c r="D53" s="53">
        <v>621017.18000000005</v>
      </c>
      <c r="E53" s="53">
        <v>1399757.48</v>
      </c>
      <c r="F53" s="53">
        <v>0</v>
      </c>
      <c r="G53" s="53">
        <v>1033299.87</v>
      </c>
      <c r="H53" s="53">
        <v>1309923.8899999999</v>
      </c>
      <c r="I53" s="53">
        <v>1088064.97</v>
      </c>
      <c r="J53" s="53">
        <v>241172.45</v>
      </c>
      <c r="K53" s="53">
        <v>73351.39</v>
      </c>
      <c r="L53" s="53">
        <v>1116880.33</v>
      </c>
      <c r="M53" s="53">
        <v>632426.93000000005</v>
      </c>
      <c r="N53" s="53">
        <v>18704601.82</v>
      </c>
      <c r="O53" s="53">
        <v>2991632.12</v>
      </c>
      <c r="P53" s="53">
        <v>876845.70000000007</v>
      </c>
      <c r="Q53" s="53">
        <v>2854204.5999999996</v>
      </c>
      <c r="R53" s="53">
        <v>83861.240000000005</v>
      </c>
      <c r="S53" s="53">
        <v>703387.39</v>
      </c>
      <c r="T53" s="53">
        <v>39036.81</v>
      </c>
      <c r="U53" s="10"/>
      <c r="V53" s="22"/>
      <c r="W53" s="4"/>
      <c r="X53" s="46"/>
      <c r="Y53" s="24"/>
      <c r="AA53" s="47"/>
    </row>
    <row r="54" spans="1:28" ht="15.9" customHeight="1" x14ac:dyDescent="0.25">
      <c r="A54" s="8">
        <v>49</v>
      </c>
      <c r="B54" s="30" t="s">
        <v>71</v>
      </c>
      <c r="C54" s="53">
        <f t="shared" si="14"/>
        <v>3802753.1099999994</v>
      </c>
      <c r="D54" s="53">
        <v>146662.1</v>
      </c>
      <c r="E54" s="53">
        <v>51061.19</v>
      </c>
      <c r="F54" s="53">
        <v>0</v>
      </c>
      <c r="G54" s="53">
        <v>208189.08000000002</v>
      </c>
      <c r="H54" s="53">
        <v>264504.17</v>
      </c>
      <c r="I54" s="53">
        <v>76.540000000000006</v>
      </c>
      <c r="J54" s="53">
        <v>28139.050000000003</v>
      </c>
      <c r="K54" s="53">
        <v>10847</v>
      </c>
      <c r="L54" s="53">
        <v>29465.51</v>
      </c>
      <c r="M54" s="53">
        <v>92666.599999999991</v>
      </c>
      <c r="N54" s="53">
        <v>181850.99000000002</v>
      </c>
      <c r="O54" s="53">
        <v>1947334.9599999997</v>
      </c>
      <c r="P54" s="53">
        <v>162961.98000000001</v>
      </c>
      <c r="Q54" s="53">
        <v>518339.07</v>
      </c>
      <c r="R54" s="53">
        <v>14349.71</v>
      </c>
      <c r="S54" s="53">
        <v>112000.03000000001</v>
      </c>
      <c r="T54" s="53">
        <v>34305.130000000005</v>
      </c>
      <c r="U54" s="10"/>
      <c r="V54" s="22"/>
      <c r="W54" s="4"/>
      <c r="X54" s="46"/>
      <c r="Y54" s="24"/>
      <c r="AA54" s="41"/>
    </row>
    <row r="55" spans="1:28" ht="15.9" customHeight="1" x14ac:dyDescent="0.25">
      <c r="A55" s="8">
        <v>50</v>
      </c>
      <c r="B55" s="30" t="s">
        <v>72</v>
      </c>
      <c r="C55" s="53">
        <f t="shared" si="14"/>
        <v>95731561.00999999</v>
      </c>
      <c r="D55" s="53">
        <v>1343458.13</v>
      </c>
      <c r="E55" s="53">
        <v>4162187.03</v>
      </c>
      <c r="F55" s="53">
        <v>2747367.46</v>
      </c>
      <c r="G55" s="53">
        <v>3087199.8099999996</v>
      </c>
      <c r="H55" s="53">
        <v>4020467.3800000004</v>
      </c>
      <c r="I55" s="53">
        <v>3272439.29</v>
      </c>
      <c r="J55" s="53">
        <v>708582.34000000008</v>
      </c>
      <c r="K55" s="53">
        <v>276091.36</v>
      </c>
      <c r="L55" s="53">
        <v>3467661.45</v>
      </c>
      <c r="M55" s="53">
        <v>1748886.01</v>
      </c>
      <c r="N55" s="53">
        <v>53474875.939999998</v>
      </c>
      <c r="O55" s="53">
        <v>6433057.6800000006</v>
      </c>
      <c r="P55" s="53">
        <v>2180251.5</v>
      </c>
      <c r="Q55" s="53">
        <v>6707231.7400000002</v>
      </c>
      <c r="R55" s="53">
        <v>200756.96000000002</v>
      </c>
      <c r="S55" s="53">
        <v>1766964.96</v>
      </c>
      <c r="T55" s="53">
        <v>134081.97</v>
      </c>
      <c r="U55" s="10"/>
      <c r="V55" s="22"/>
      <c r="W55" s="4"/>
      <c r="X55" s="46"/>
      <c r="Y55" s="24"/>
    </row>
    <row r="56" spans="1:28" ht="15.9" customHeight="1" x14ac:dyDescent="0.25">
      <c r="A56" s="8">
        <v>51</v>
      </c>
      <c r="B56" s="30" t="s">
        <v>73</v>
      </c>
      <c r="C56" s="53">
        <f t="shared" si="14"/>
        <v>13800376.960000001</v>
      </c>
      <c r="D56" s="53">
        <v>369065.89</v>
      </c>
      <c r="E56" s="53">
        <v>439325.83</v>
      </c>
      <c r="F56" s="53">
        <v>0</v>
      </c>
      <c r="G56" s="53">
        <v>609330.72</v>
      </c>
      <c r="H56" s="53">
        <v>524640.02</v>
      </c>
      <c r="I56" s="53">
        <v>318290.33</v>
      </c>
      <c r="J56" s="53">
        <v>136326.39999999999</v>
      </c>
      <c r="K56" s="53">
        <v>52266.83</v>
      </c>
      <c r="L56" s="53">
        <v>354699.95</v>
      </c>
      <c r="M56" s="53">
        <v>375307.02</v>
      </c>
      <c r="N56" s="53">
        <v>7673902.2599999998</v>
      </c>
      <c r="O56" s="53">
        <v>1103098.45</v>
      </c>
      <c r="P56" s="53">
        <v>350818.28</v>
      </c>
      <c r="Q56" s="53">
        <v>1151131.6299999999</v>
      </c>
      <c r="R56" s="53">
        <v>51862.39</v>
      </c>
      <c r="S56" s="53">
        <v>266895.40999999997</v>
      </c>
      <c r="T56" s="53">
        <v>23415.55</v>
      </c>
      <c r="U56" s="10"/>
      <c r="V56" s="22"/>
      <c r="W56" s="4"/>
      <c r="X56" s="46"/>
      <c r="Y56" s="24"/>
    </row>
    <row r="57" spans="1:28" ht="15.9" customHeight="1" x14ac:dyDescent="0.25">
      <c r="A57" s="8">
        <v>52</v>
      </c>
      <c r="B57" s="30" t="s">
        <v>74</v>
      </c>
      <c r="C57" s="53">
        <f t="shared" si="14"/>
        <v>3869856.01</v>
      </c>
      <c r="D57" s="53">
        <v>111180.03</v>
      </c>
      <c r="E57" s="53">
        <v>149914.64000000001</v>
      </c>
      <c r="F57" s="53">
        <v>0</v>
      </c>
      <c r="G57" s="53">
        <v>95391.91</v>
      </c>
      <c r="H57" s="53">
        <v>183324.93</v>
      </c>
      <c r="I57" s="53">
        <v>141903.39000000001</v>
      </c>
      <c r="J57" s="53">
        <v>20751.259999999998</v>
      </c>
      <c r="K57" s="53">
        <v>11291.3</v>
      </c>
      <c r="L57" s="53">
        <v>157945.71</v>
      </c>
      <c r="M57" s="53">
        <v>113109.4</v>
      </c>
      <c r="N57" s="53">
        <v>1901909.1</v>
      </c>
      <c r="O57" s="53">
        <v>483573.2</v>
      </c>
      <c r="P57" s="53">
        <v>74049.03</v>
      </c>
      <c r="Q57" s="53">
        <v>289209.95</v>
      </c>
      <c r="R57" s="53">
        <v>15271.01</v>
      </c>
      <c r="S57" s="53">
        <v>116416.39</v>
      </c>
      <c r="T57" s="53">
        <v>4614.76</v>
      </c>
      <c r="U57" s="10"/>
      <c r="V57" s="22"/>
      <c r="W57" s="4"/>
      <c r="X57" s="46"/>
      <c r="Y57" s="24"/>
    </row>
    <row r="58" spans="1:28" ht="16.5" customHeight="1" x14ac:dyDescent="0.25">
      <c r="A58" s="8">
        <v>53</v>
      </c>
      <c r="B58" s="30" t="s">
        <v>75</v>
      </c>
      <c r="C58" s="53">
        <f t="shared" si="14"/>
        <v>29431530.780000001</v>
      </c>
      <c r="D58" s="53">
        <v>588363.67000000004</v>
      </c>
      <c r="E58" s="53">
        <v>1314259.68</v>
      </c>
      <c r="F58" s="53">
        <v>0</v>
      </c>
      <c r="G58" s="53">
        <v>828519.22</v>
      </c>
      <c r="H58" s="53">
        <v>1145984.3400000001</v>
      </c>
      <c r="I58" s="53">
        <v>1133493.2</v>
      </c>
      <c r="J58" s="53">
        <v>195065.86</v>
      </c>
      <c r="K58" s="53">
        <v>59322.61</v>
      </c>
      <c r="L58" s="53">
        <v>993253.83</v>
      </c>
      <c r="M58" s="53">
        <v>694586.71</v>
      </c>
      <c r="N58" s="53">
        <v>16913585.57</v>
      </c>
      <c r="O58" s="53">
        <v>2321845.29</v>
      </c>
      <c r="P58" s="53">
        <v>540772.43000000005</v>
      </c>
      <c r="Q58" s="53">
        <v>1983613.19</v>
      </c>
      <c r="R58" s="53">
        <v>65537.289999999994</v>
      </c>
      <c r="S58" s="53">
        <v>615255.5</v>
      </c>
      <c r="T58" s="53">
        <v>38072.39</v>
      </c>
      <c r="U58" s="10"/>
      <c r="V58" s="22"/>
      <c r="W58" s="4"/>
      <c r="X58" s="46"/>
      <c r="Y58" s="24"/>
    </row>
    <row r="59" spans="1:28" x14ac:dyDescent="0.25">
      <c r="A59" s="8">
        <v>54</v>
      </c>
      <c r="B59" s="48" t="s">
        <v>76</v>
      </c>
      <c r="C59" s="53">
        <f t="shared" si="14"/>
        <v>0</v>
      </c>
      <c r="D59" s="53"/>
      <c r="E59" s="53"/>
      <c r="F59" s="53"/>
      <c r="G59" s="53"/>
      <c r="H59" s="53"/>
      <c r="I59" s="53"/>
      <c r="J59" s="53"/>
      <c r="K59" s="53"/>
      <c r="L59" s="53"/>
      <c r="M59" s="53"/>
      <c r="N59" s="53"/>
      <c r="O59" s="53"/>
      <c r="P59" s="53"/>
      <c r="Q59" s="53"/>
      <c r="R59" s="53"/>
      <c r="S59" s="53"/>
      <c r="T59" s="53"/>
      <c r="U59" s="10"/>
      <c r="V59" s="22"/>
      <c r="W59" s="4"/>
      <c r="Y59" s="24"/>
    </row>
    <row r="60" spans="1:28" x14ac:dyDescent="0.25">
      <c r="A60" s="8">
        <v>55</v>
      </c>
      <c r="B60" s="48" t="s">
        <v>77</v>
      </c>
      <c r="C60" s="53">
        <f t="shared" si="14"/>
        <v>0</v>
      </c>
      <c r="D60" s="53"/>
      <c r="E60" s="53"/>
      <c r="F60" s="53"/>
      <c r="G60" s="53"/>
      <c r="H60" s="53"/>
      <c r="I60" s="53"/>
      <c r="J60" s="53"/>
      <c r="K60" s="53"/>
      <c r="L60" s="53"/>
      <c r="M60" s="53"/>
      <c r="N60" s="53"/>
      <c r="O60" s="53"/>
      <c r="P60" s="53"/>
      <c r="Q60" s="53"/>
      <c r="R60" s="53"/>
      <c r="S60" s="53"/>
      <c r="T60" s="53"/>
      <c r="U60" s="10"/>
      <c r="V60" s="22"/>
      <c r="W60" s="4"/>
      <c r="Y60" s="24"/>
    </row>
    <row r="61" spans="1:28" x14ac:dyDescent="0.25">
      <c r="A61" s="8">
        <v>56</v>
      </c>
      <c r="B61" s="48" t="s">
        <v>78</v>
      </c>
      <c r="C61" s="53">
        <f t="shared" si="14"/>
        <v>0</v>
      </c>
      <c r="D61" s="53"/>
      <c r="E61" s="53"/>
      <c r="F61" s="53"/>
      <c r="G61" s="53"/>
      <c r="H61" s="53"/>
      <c r="I61" s="53"/>
      <c r="J61" s="53"/>
      <c r="K61" s="53"/>
      <c r="L61" s="53"/>
      <c r="M61" s="53"/>
      <c r="N61" s="53"/>
      <c r="O61" s="53"/>
      <c r="P61" s="53"/>
      <c r="Q61" s="53"/>
      <c r="R61" s="53"/>
      <c r="S61" s="53"/>
      <c r="T61" s="53"/>
      <c r="U61" s="10"/>
      <c r="V61" s="22"/>
      <c r="W61" s="4"/>
      <c r="Y61" s="24"/>
    </row>
    <row r="62" spans="1:28" ht="30.6" customHeight="1" thickBot="1" x14ac:dyDescent="0.3">
      <c r="A62" s="8">
        <v>57</v>
      </c>
      <c r="B62" s="49" t="s">
        <v>79</v>
      </c>
      <c r="C62" s="83">
        <f>SUM(D62:T62)</f>
        <v>215558872.00999999</v>
      </c>
      <c r="D62" s="83">
        <f>SUM(D52:D58)</f>
        <v>3939992.42</v>
      </c>
      <c r="E62" s="83">
        <f>SUM(E52:E58)</f>
        <v>8834588.4399999995</v>
      </c>
      <c r="F62" s="83">
        <f>SUM(F52:F58)</f>
        <v>2747367.46</v>
      </c>
      <c r="G62" s="83">
        <f t="shared" ref="G62:T62" si="15">SUM(G52:G58)</f>
        <v>6526111.1099999994</v>
      </c>
      <c r="H62" s="83">
        <f t="shared" si="15"/>
        <v>8334888.5700000003</v>
      </c>
      <c r="I62" s="83">
        <f t="shared" si="15"/>
        <v>7520411.1400000006</v>
      </c>
      <c r="J62" s="83">
        <f>SUM(J52:J58)</f>
        <v>1497306.48</v>
      </c>
      <c r="K62" s="83">
        <f>SUM(K52:K58)</f>
        <v>565966.42000000004</v>
      </c>
      <c r="L62" s="83">
        <f>SUM(L52:L58)</f>
        <v>7468185.2400000002</v>
      </c>
      <c r="M62" s="83">
        <f>SUM(M52:M58)</f>
        <v>4560566.5</v>
      </c>
      <c r="N62" s="83">
        <f t="shared" si="15"/>
        <v>119836843.05000001</v>
      </c>
      <c r="O62" s="83">
        <f t="shared" si="15"/>
        <v>16506677.079999998</v>
      </c>
      <c r="P62" s="83">
        <f t="shared" si="15"/>
        <v>5239392.17</v>
      </c>
      <c r="Q62" s="83">
        <f t="shared" si="15"/>
        <v>16976795.82</v>
      </c>
      <c r="R62" s="83">
        <f>SUM(R52:R58)</f>
        <v>522068.39</v>
      </c>
      <c r="S62" s="83">
        <f t="shared" si="15"/>
        <v>4190357.4</v>
      </c>
      <c r="T62" s="83">
        <f t="shared" si="15"/>
        <v>291354.32</v>
      </c>
      <c r="U62" s="10"/>
      <c r="V62" s="22"/>
      <c r="W62" s="4"/>
      <c r="X62" s="23"/>
      <c r="Y62" s="24"/>
    </row>
    <row r="63" spans="1:28" ht="15.9" customHeight="1" thickTop="1" x14ac:dyDescent="0.25">
      <c r="A63" s="8">
        <v>58</v>
      </c>
      <c r="B63" s="30" t="s">
        <v>80</v>
      </c>
      <c r="C63" s="84">
        <f>SUM(D63:T63)</f>
        <v>142833324.75999999</v>
      </c>
      <c r="D63" s="84">
        <f>SUM(D55:D58)</f>
        <v>2412067.7200000002</v>
      </c>
      <c r="E63" s="84">
        <f t="shared" ref="E63:O63" si="16">SUM(E55:E58)</f>
        <v>6065687.1799999988</v>
      </c>
      <c r="F63" s="84">
        <f t="shared" si="16"/>
        <v>2747367.46</v>
      </c>
      <c r="G63" s="84">
        <f t="shared" si="16"/>
        <v>4620441.6599999992</v>
      </c>
      <c r="H63" s="84">
        <f t="shared" si="16"/>
        <v>5874416.6699999999</v>
      </c>
      <c r="I63" s="84">
        <f t="shared" si="16"/>
        <v>4866126.21</v>
      </c>
      <c r="J63" s="84">
        <f t="shared" si="16"/>
        <v>1060725.8600000001</v>
      </c>
      <c r="K63" s="84">
        <f t="shared" si="16"/>
        <v>398972.1</v>
      </c>
      <c r="L63" s="84">
        <f t="shared" si="16"/>
        <v>4973560.9400000004</v>
      </c>
      <c r="M63" s="84">
        <f t="shared" si="16"/>
        <v>2931889.14</v>
      </c>
      <c r="N63" s="84">
        <f t="shared" si="16"/>
        <v>79964272.870000005</v>
      </c>
      <c r="O63" s="84">
        <f t="shared" si="16"/>
        <v>10341574.620000001</v>
      </c>
      <c r="P63" s="84">
        <f>SUM(P55:P58)</f>
        <v>3145891.24</v>
      </c>
      <c r="Q63" s="84">
        <f>SUM(Q55:Q58)</f>
        <v>10131186.51</v>
      </c>
      <c r="R63" s="84">
        <f>SUM(R55:R58)</f>
        <v>333427.65000000002</v>
      </c>
      <c r="S63" s="84">
        <f>SUM(S55:S58)</f>
        <v>2765532.26</v>
      </c>
      <c r="T63" s="84">
        <f>SUM(T55:T58)</f>
        <v>200184.66999999998</v>
      </c>
      <c r="U63" s="10"/>
      <c r="V63" s="22"/>
      <c r="W63" s="4"/>
      <c r="Y63" s="24"/>
    </row>
    <row r="64" spans="1:28" ht="15.9" customHeight="1" x14ac:dyDescent="0.25">
      <c r="A64" s="8">
        <v>59</v>
      </c>
      <c r="B64" s="30" t="s">
        <v>81</v>
      </c>
      <c r="C64" s="50">
        <f>C63/C62</f>
        <v>0.66261863141208965</v>
      </c>
      <c r="D64" s="50">
        <f>D63/D62</f>
        <v>0.61220110672192618</v>
      </c>
      <c r="E64" s="50">
        <f>E63/E62</f>
        <v>0.68658401250890633</v>
      </c>
      <c r="F64" s="50">
        <f>F63/F62</f>
        <v>1</v>
      </c>
      <c r="G64" s="50">
        <f t="shared" ref="G64:M64" si="17">G63/G62</f>
        <v>0.70799310372145952</v>
      </c>
      <c r="H64" s="50">
        <f t="shared" si="17"/>
        <v>0.70479846499015641</v>
      </c>
      <c r="I64" s="50">
        <f t="shared" si="17"/>
        <v>0.64705587492654015</v>
      </c>
      <c r="J64" s="50">
        <f t="shared" si="17"/>
        <v>0.708422673760151</v>
      </c>
      <c r="K64" s="50">
        <f t="shared" si="17"/>
        <v>0.70493952627083412</v>
      </c>
      <c r="L64" s="50">
        <f t="shared" si="17"/>
        <v>0.66596646710921703</v>
      </c>
      <c r="M64" s="50">
        <f t="shared" si="17"/>
        <v>0.64287827838931855</v>
      </c>
      <c r="N64" s="50">
        <f>N63/N62</f>
        <v>0.66727619682568062</v>
      </c>
      <c r="O64" s="50">
        <f>O63/O62</f>
        <v>0.62650856801034616</v>
      </c>
      <c r="P64" s="50">
        <f t="shared" ref="P64:S64" si="18">P63/P62</f>
        <v>0.60043057246466824</v>
      </c>
      <c r="Q64" s="50">
        <f t="shared" si="18"/>
        <v>0.59676670541473231</v>
      </c>
      <c r="R64" s="50">
        <f t="shared" si="18"/>
        <v>0.63866661224212407</v>
      </c>
      <c r="S64" s="50">
        <f t="shared" si="18"/>
        <v>0.65997527084443919</v>
      </c>
      <c r="T64" s="50">
        <f>T63/T62</f>
        <v>0.68708323940417282</v>
      </c>
      <c r="U64" s="10"/>
      <c r="V64" s="22"/>
      <c r="W64" s="4"/>
      <c r="Y64" s="24"/>
    </row>
    <row r="65" spans="1:27" ht="45" customHeight="1" x14ac:dyDescent="0.25">
      <c r="A65" s="66">
        <v>60</v>
      </c>
      <c r="B65" s="88" t="s">
        <v>82</v>
      </c>
      <c r="C65" s="88"/>
      <c r="D65" s="88"/>
      <c r="E65" s="88"/>
      <c r="F65" s="88"/>
      <c r="G65" s="88"/>
      <c r="H65" s="88"/>
      <c r="I65" s="88"/>
      <c r="J65" s="88"/>
      <c r="K65" s="88"/>
      <c r="L65" s="88"/>
      <c r="M65" s="85"/>
      <c r="N65" s="85"/>
      <c r="O65" s="85"/>
      <c r="P65" s="85"/>
      <c r="Q65" s="85"/>
      <c r="R65" s="85"/>
      <c r="S65" s="85"/>
      <c r="T65" s="85"/>
      <c r="U65" s="10"/>
      <c r="V65" s="3"/>
      <c r="W65" s="4"/>
      <c r="Y65" s="24"/>
    </row>
    <row r="66" spans="1:27" x14ac:dyDescent="0.25">
      <c r="A66" s="1"/>
      <c r="B66" s="51"/>
      <c r="C66" s="52"/>
      <c r="D66" s="52"/>
      <c r="E66" s="52"/>
      <c r="F66" s="53"/>
      <c r="G66" s="53"/>
      <c r="H66" s="53"/>
      <c r="I66" s="53"/>
      <c r="J66" s="53"/>
      <c r="K66" s="53"/>
      <c r="L66" s="53"/>
      <c r="M66" s="53"/>
      <c r="N66" s="53"/>
      <c r="O66" s="53"/>
      <c r="P66" s="53"/>
      <c r="Q66" s="53"/>
      <c r="R66" s="53"/>
      <c r="S66" s="53"/>
      <c r="T66" s="53"/>
      <c r="U66" s="10"/>
      <c r="V66" s="22"/>
      <c r="W66" s="4"/>
      <c r="Y66" s="24"/>
    </row>
    <row r="67" spans="1:27" ht="15.6" x14ac:dyDescent="0.3">
      <c r="A67" s="58"/>
      <c r="B67" s="59"/>
      <c r="V67" s="54"/>
      <c r="W67" s="57"/>
      <c r="X67" s="55"/>
      <c r="Y67" s="55"/>
      <c r="Z67" s="56"/>
      <c r="AA67" s="55"/>
    </row>
    <row r="68" spans="1:27" ht="15.6" x14ac:dyDescent="0.3">
      <c r="A68" s="58"/>
      <c r="V68" s="54"/>
      <c r="W68" s="57"/>
      <c r="X68" s="55"/>
      <c r="Y68" s="55"/>
      <c r="Z68" s="56"/>
      <c r="AA68" s="55"/>
    </row>
    <row r="69" spans="1:27" ht="38.25" customHeight="1" x14ac:dyDescent="0.3">
      <c r="A69" s="58"/>
      <c r="B69" s="60"/>
      <c r="V69" s="54"/>
      <c r="W69" s="57"/>
      <c r="X69" s="55"/>
      <c r="Y69" s="55"/>
      <c r="Z69" s="56"/>
      <c r="AA69" s="55"/>
    </row>
    <row r="70" spans="1:27" ht="15.6" x14ac:dyDescent="0.3">
      <c r="A70" s="61"/>
      <c r="V70" s="62"/>
      <c r="W70" s="63"/>
      <c r="X70" s="64"/>
      <c r="Y70" s="64"/>
      <c r="Z70" s="65"/>
      <c r="AA70" s="64"/>
    </row>
    <row r="71" spans="1:27" x14ac:dyDescent="0.25">
      <c r="A71" s="1"/>
    </row>
    <row r="72" spans="1:27" x14ac:dyDescent="0.25">
      <c r="A72" s="1"/>
    </row>
    <row r="73" spans="1:27" x14ac:dyDescent="0.25">
      <c r="A73" s="1"/>
    </row>
    <row r="74" spans="1:27" x14ac:dyDescent="0.25">
      <c r="A74" s="1"/>
    </row>
    <row r="75" spans="1:27" x14ac:dyDescent="0.25">
      <c r="A75" s="1"/>
    </row>
    <row r="76" spans="1:27" x14ac:dyDescent="0.25">
      <c r="A76" s="1"/>
    </row>
    <row r="77" spans="1:27" x14ac:dyDescent="0.25">
      <c r="A77" s="1"/>
    </row>
    <row r="78" spans="1:27" x14ac:dyDescent="0.25">
      <c r="A78" s="1"/>
    </row>
    <row r="79" spans="1:27" x14ac:dyDescent="0.25">
      <c r="A79" s="1"/>
    </row>
    <row r="80" spans="1:27" x14ac:dyDescent="0.25">
      <c r="A80" s="1"/>
    </row>
    <row r="81" spans="1:1" x14ac:dyDescent="0.25">
      <c r="A81" s="1"/>
    </row>
  </sheetData>
  <mergeCells count="3">
    <mergeCell ref="A1:T1"/>
    <mergeCell ref="A4:T4"/>
    <mergeCell ref="B65:L65"/>
  </mergeCells>
  <conditionalFormatting sqref="AA49 AA63:AA66 AA37:AA47 AA11:AA35 AA53:AA61 AB48 AA51">
    <cfRule type="containsText" dxfId="4" priority="17" operator="containsText" text="Pending">
      <formula>NOT(ISERROR(SEARCH("Pending",AA11)))</formula>
    </cfRule>
  </conditionalFormatting>
  <conditionalFormatting sqref="Z11:Z66 W11:W66">
    <cfRule type="containsText" dxfId="3" priority="15" operator="containsText" text="False">
      <formula>NOT(ISERROR(SEARCH("False",W11)))</formula>
    </cfRule>
  </conditionalFormatting>
  <conditionalFormatting sqref="AA62">
    <cfRule type="containsText" dxfId="2" priority="13" operator="containsText" text="Pending">
      <formula>NOT(ISERROR(SEARCH("Pending",AA62)))</formula>
    </cfRule>
  </conditionalFormatting>
  <conditionalFormatting sqref="AA48">
    <cfRule type="containsText" dxfId="1" priority="2" operator="containsText" text="Pending">
      <formula>NOT(ISERROR(SEARCH("Pending",AA48)))</formula>
    </cfRule>
  </conditionalFormatting>
  <conditionalFormatting sqref="AA50">
    <cfRule type="containsText" dxfId="0" priority="1" operator="containsText" text="Pending">
      <formula>NOT(ISERROR(SEARCH("Pending",AA50)))</formula>
    </cfRule>
  </conditionalFormatting>
  <printOptions horizontalCentered="1"/>
  <pageMargins left="0" right="0" top="0.5" bottom="0.25" header="0.3" footer="0.25"/>
  <pageSetup paperSize="5" scale="48" fitToWidth="0" orientation="landscape" r:id="rId1"/>
  <headerFooter>
    <oddFooter>&amp;C&amp;8&amp;P of &amp;N&amp;R&amp;8&amp;D &amp;T</oddFooter>
  </headerFooter>
  <colBreaks count="1" manualBreakCount="1">
    <brk id="12"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Rpt Form</vt:lpstr>
      <vt:lpstr>'ROPS Rpt Form'!Print_Area</vt:lpstr>
      <vt:lpstr>'ROPS Rpt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Balino, Irene</dc:creator>
  <cp:lastModifiedBy>Balino, Irene</cp:lastModifiedBy>
  <cp:lastPrinted>2021-03-23T15:52:10Z</cp:lastPrinted>
  <dcterms:created xsi:type="dcterms:W3CDTF">2021-03-23T15:46:59Z</dcterms:created>
  <dcterms:modified xsi:type="dcterms:W3CDTF">2021-03-26T21:00:41Z</dcterms:modified>
</cp:coreProperties>
</file>