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G3\Finance\Op Plan and ACFR Materials\Budget\25-26 Op Plan\Adopted\Capital\"/>
    </mc:Choice>
  </mc:AlternateContent>
  <xr:revisionPtr revIDLastSave="0" documentId="13_ncr:1_{AB769E24-3ADB-408F-888C-AC9D16B3508F}" xr6:coauthVersionLast="47" xr6:coauthVersionMax="47" xr10:uidLastSave="{00000000-0000-0000-0000-000000000000}"/>
  <bookViews>
    <workbookView xWindow="-120" yWindow="-120" windowWidth="29040" windowHeight="15720" xr2:uid="{22FA36DB-5C6A-405F-9141-FEE903C485A9}"/>
  </bookViews>
  <sheets>
    <sheet name="Working" sheetId="7" r:id="rId1"/>
    <sheet name="GL085" sheetId="6" r:id="rId2"/>
    <sheet name="GL014" sheetId="11" r:id="rId3"/>
    <sheet name="7312M" sheetId="3" r:id="rId4"/>
    <sheet name="RAW" sheetId="1" r:id="rId5"/>
  </sheets>
  <definedNames>
    <definedName name="_xlnm._FilterDatabase" localSheetId="2" hidden="1">'GL014'!$A$10:$K$888</definedName>
    <definedName name="_xlnm._FilterDatabase" localSheetId="1" hidden="1">'GL085'!$A$10:$M$582</definedName>
    <definedName name="_xlnm._FilterDatabase" localSheetId="4" hidden="1">RAW!$A$13:$U$296</definedName>
    <definedName name="_xlnm._FilterDatabase" localSheetId="0" hidden="1">Working!$A$13:$V$138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2" i="7" l="1"/>
  <c r="Q142" i="7"/>
  <c r="E588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F150" i="7"/>
  <c r="E150" i="7"/>
  <c r="F149" i="7"/>
  <c r="E149" i="7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11" i="6"/>
  <c r="L43" i="6"/>
  <c r="L97" i="6"/>
  <c r="L117" i="6"/>
  <c r="L124" i="6"/>
  <c r="L127" i="6"/>
  <c r="L128" i="6"/>
  <c r="L131" i="6"/>
  <c r="L135" i="6"/>
  <c r="L136" i="6"/>
  <c r="L137" i="6"/>
  <c r="L140" i="6"/>
  <c r="L143" i="6"/>
  <c r="L144" i="6"/>
  <c r="L145" i="6"/>
  <c r="L146" i="6"/>
  <c r="L148" i="6"/>
  <c r="L153" i="6"/>
  <c r="L159" i="6"/>
  <c r="L160" i="6"/>
  <c r="L162" i="6"/>
  <c r="L163" i="6"/>
  <c r="L164" i="6"/>
  <c r="L165" i="6"/>
  <c r="L166" i="6"/>
  <c r="L167" i="6"/>
  <c r="L168" i="6"/>
  <c r="L169" i="6"/>
  <c r="L170" i="6"/>
  <c r="L171" i="6"/>
  <c r="L173" i="6"/>
  <c r="L174" i="6"/>
  <c r="L175" i="6"/>
  <c r="L176" i="6"/>
  <c r="L177" i="6"/>
  <c r="L178" i="6"/>
  <c r="L180" i="6"/>
  <c r="L182" i="6"/>
  <c r="L189" i="6"/>
  <c r="L190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10" i="6"/>
  <c r="L211" i="6"/>
  <c r="L212" i="6"/>
  <c r="L213" i="6"/>
  <c r="L214" i="6"/>
  <c r="L216" i="6"/>
  <c r="L219" i="6"/>
  <c r="L220" i="6"/>
  <c r="L221" i="6"/>
  <c r="L222" i="6"/>
  <c r="L223" i="6"/>
  <c r="L224" i="6"/>
  <c r="L226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523" i="6"/>
  <c r="L529" i="6"/>
  <c r="L531" i="6"/>
  <c r="L532" i="6"/>
  <c r="L533" i="6"/>
  <c r="L534" i="6"/>
  <c r="L535" i="6"/>
  <c r="L536" i="6"/>
  <c r="L537" i="6"/>
  <c r="L550" i="6"/>
  <c r="L555" i="6"/>
  <c r="L564" i="6"/>
  <c r="L565" i="6"/>
  <c r="L566" i="6"/>
  <c r="L567" i="6"/>
  <c r="L575" i="6"/>
  <c r="L577" i="6"/>
  <c r="L578" i="6"/>
  <c r="L580" i="6"/>
  <c r="L581" i="6"/>
  <c r="L582" i="6"/>
  <c r="R141" i="7" l="1"/>
  <c r="S141" i="7"/>
  <c r="E154" i="7" l="1"/>
  <c r="E587" i="6" l="1"/>
  <c r="D587" i="6"/>
  <c r="F154" i="7"/>
  <c r="F153" i="7"/>
  <c r="E153" i="7"/>
  <c r="F152" i="7"/>
  <c r="E152" i="7"/>
  <c r="V116" i="7"/>
  <c r="T116" i="7"/>
  <c r="E151" i="7" l="1"/>
  <c r="E155" i="7" s="1"/>
  <c r="T141" i="7"/>
  <c r="F151" i="7"/>
  <c r="F155" i="7" s="1"/>
  <c r="V141" i="7"/>
  <c r="F587" i="6"/>
  <c r="G587" i="6"/>
  <c r="L12" i="6" l="1"/>
  <c r="L20" i="6"/>
  <c r="L28" i="6"/>
  <c r="L36" i="6"/>
  <c r="L44" i="6"/>
  <c r="L52" i="6"/>
  <c r="L60" i="6"/>
  <c r="L68" i="6"/>
  <c r="L76" i="6"/>
  <c r="L84" i="6"/>
  <c r="L92" i="6"/>
  <c r="L100" i="6"/>
  <c r="L108" i="6"/>
  <c r="L116" i="6"/>
  <c r="L132" i="6"/>
  <c r="L156" i="6"/>
  <c r="L172" i="6"/>
  <c r="L188" i="6"/>
  <c r="L539" i="6"/>
  <c r="L547" i="6"/>
  <c r="L563" i="6"/>
  <c r="L571" i="6"/>
  <c r="L579" i="6"/>
  <c r="L538" i="6"/>
  <c r="L13" i="6"/>
  <c r="L21" i="6"/>
  <c r="L29" i="6"/>
  <c r="L37" i="6"/>
  <c r="L45" i="6"/>
  <c r="L53" i="6"/>
  <c r="L61" i="6"/>
  <c r="L69" i="6"/>
  <c r="L77" i="6"/>
  <c r="L85" i="6"/>
  <c r="L93" i="6"/>
  <c r="L101" i="6"/>
  <c r="L109" i="6"/>
  <c r="L125" i="6"/>
  <c r="L133" i="6"/>
  <c r="L141" i="6"/>
  <c r="L149" i="6"/>
  <c r="L157" i="6"/>
  <c r="L181" i="6"/>
  <c r="L524" i="6"/>
  <c r="L540" i="6"/>
  <c r="L548" i="6"/>
  <c r="L556" i="6"/>
  <c r="L572" i="6"/>
  <c r="L22" i="6"/>
  <c r="L30" i="6"/>
  <c r="L38" i="6"/>
  <c r="L46" i="6"/>
  <c r="L54" i="6"/>
  <c r="L62" i="6"/>
  <c r="L70" i="6"/>
  <c r="L78" i="6"/>
  <c r="L86" i="6"/>
  <c r="L94" i="6"/>
  <c r="L102" i="6"/>
  <c r="L110" i="6"/>
  <c r="L118" i="6"/>
  <c r="L126" i="6"/>
  <c r="L134" i="6"/>
  <c r="L142" i="6"/>
  <c r="L150" i="6"/>
  <c r="L158" i="6"/>
  <c r="L525" i="6"/>
  <c r="L541" i="6"/>
  <c r="L549" i="6"/>
  <c r="L557" i="6"/>
  <c r="L573" i="6"/>
  <c r="L574" i="6"/>
  <c r="L562" i="6"/>
  <c r="L15" i="6"/>
  <c r="L23" i="6"/>
  <c r="L31" i="6"/>
  <c r="L39" i="6"/>
  <c r="L47" i="6"/>
  <c r="L55" i="6"/>
  <c r="L63" i="6"/>
  <c r="L71" i="6"/>
  <c r="L79" i="6"/>
  <c r="L87" i="6"/>
  <c r="L95" i="6"/>
  <c r="L103" i="6"/>
  <c r="L111" i="6"/>
  <c r="L119" i="6"/>
  <c r="L151" i="6"/>
  <c r="L183" i="6"/>
  <c r="L191" i="6"/>
  <c r="L207" i="6"/>
  <c r="L215" i="6"/>
  <c r="L526" i="6"/>
  <c r="L542" i="6"/>
  <c r="L558" i="6"/>
  <c r="L11" i="6"/>
  <c r="L570" i="6"/>
  <c r="L16" i="6"/>
  <c r="L24" i="6"/>
  <c r="L32" i="6"/>
  <c r="L40" i="6"/>
  <c r="L48" i="6"/>
  <c r="L56" i="6"/>
  <c r="L64" i="6"/>
  <c r="L72" i="6"/>
  <c r="L80" i="6"/>
  <c r="L88" i="6"/>
  <c r="L96" i="6"/>
  <c r="L104" i="6"/>
  <c r="L112" i="6"/>
  <c r="L120" i="6"/>
  <c r="L152" i="6"/>
  <c r="L184" i="6"/>
  <c r="L208" i="6"/>
  <c r="L527" i="6"/>
  <c r="L543" i="6"/>
  <c r="L551" i="6"/>
  <c r="L559" i="6"/>
  <c r="L546" i="6"/>
  <c r="L25" i="6"/>
  <c r="L33" i="6"/>
  <c r="L41" i="6"/>
  <c r="L49" i="6"/>
  <c r="L57" i="6"/>
  <c r="L65" i="6"/>
  <c r="L73" i="6"/>
  <c r="L81" i="6"/>
  <c r="L89" i="6"/>
  <c r="L105" i="6"/>
  <c r="L113" i="6"/>
  <c r="L121" i="6"/>
  <c r="L129" i="6"/>
  <c r="L161" i="6"/>
  <c r="L185" i="6"/>
  <c r="L209" i="6"/>
  <c r="L217" i="6"/>
  <c r="L225" i="6"/>
  <c r="L528" i="6"/>
  <c r="L544" i="6"/>
  <c r="L552" i="6"/>
  <c r="L560" i="6"/>
  <c r="L568" i="6"/>
  <c r="L576" i="6"/>
  <c r="L569" i="6"/>
  <c r="L155" i="6"/>
  <c r="L26" i="6"/>
  <c r="L34" i="6"/>
  <c r="L42" i="6"/>
  <c r="L50" i="6"/>
  <c r="L58" i="6"/>
  <c r="L66" i="6"/>
  <c r="L74" i="6"/>
  <c r="L82" i="6"/>
  <c r="L90" i="6"/>
  <c r="L98" i="6"/>
  <c r="L106" i="6"/>
  <c r="L114" i="6"/>
  <c r="L122" i="6"/>
  <c r="L130" i="6"/>
  <c r="L138" i="6"/>
  <c r="L154" i="6"/>
  <c r="L186" i="6"/>
  <c r="L218" i="6"/>
  <c r="L545" i="6"/>
  <c r="L553" i="6"/>
  <c r="L561" i="6"/>
  <c r="L179" i="6"/>
  <c r="L227" i="6"/>
  <c r="L530" i="6"/>
  <c r="L19" i="6"/>
  <c r="L27" i="6"/>
  <c r="L35" i="6"/>
  <c r="L51" i="6"/>
  <c r="L59" i="6"/>
  <c r="L67" i="6"/>
  <c r="L75" i="6"/>
  <c r="L83" i="6"/>
  <c r="L91" i="6"/>
  <c r="L99" i="6"/>
  <c r="L107" i="6"/>
  <c r="L115" i="6"/>
  <c r="L123" i="6"/>
  <c r="L139" i="6"/>
  <c r="L147" i="6"/>
  <c r="L187" i="6"/>
  <c r="L554" i="6"/>
  <c r="L14" i="6"/>
  <c r="L18" i="6"/>
  <c r="L17" i="6"/>
  <c r="R143" i="7"/>
  <c r="Q141" i="7"/>
  <c r="Q143" i="7" s="1"/>
  <c r="E589" i="6"/>
  <c r="G589" i="6" s="1"/>
  <c r="D589" i="6"/>
  <c r="F589" i="6" s="1"/>
  <c r="G588" i="6"/>
  <c r="D588" i="6"/>
  <c r="F588" i="6" s="1"/>
  <c r="E592" i="6"/>
  <c r="G592" i="6" s="1"/>
  <c r="D592" i="6"/>
  <c r="F592" i="6" s="1"/>
  <c r="E591" i="6"/>
  <c r="G591" i="6" s="1"/>
  <c r="D591" i="6"/>
  <c r="F591" i="6" s="1"/>
  <c r="E590" i="6"/>
  <c r="G590" i="6" s="1"/>
  <c r="D590" i="6"/>
  <c r="F590" i="6" s="1"/>
  <c r="E584" i="6"/>
  <c r="V142" i="7" s="1"/>
  <c r="D584" i="6"/>
  <c r="T142" i="7" s="1"/>
  <c r="E523" i="6"/>
  <c r="D523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11" i="6"/>
  <c r="T143" i="7" l="1"/>
  <c r="V143" i="7"/>
  <c r="F593" i="6"/>
  <c r="G593" i="6"/>
  <c r="D593" i="6"/>
  <c r="E593" i="6"/>
  <c r="AB11" i="3" l="1"/>
  <c r="AA11" i="3"/>
  <c r="Y11" i="3"/>
  <c r="X11" i="3"/>
  <c r="V11" i="3"/>
  <c r="U11" i="3"/>
  <c r="S11" i="3"/>
  <c r="R11" i="3"/>
  <c r="M11" i="3"/>
  <c r="L11" i="3"/>
  <c r="J10" i="3"/>
  <c r="I10" i="3"/>
  <c r="D8" i="3"/>
  <c r="D10" i="3" s="1"/>
  <c r="C7" i="3"/>
  <c r="C8" i="3" s="1"/>
  <c r="C10" i="3" s="1"/>
  <c r="AB6" i="3"/>
  <c r="AA6" i="3"/>
  <c r="Y6" i="3"/>
  <c r="X6" i="3"/>
  <c r="V6" i="3"/>
  <c r="U6" i="3"/>
  <c r="S6" i="3"/>
  <c r="R6" i="3"/>
  <c r="P6" i="3"/>
  <c r="O6" i="3"/>
  <c r="M6" i="3"/>
  <c r="L6" i="3"/>
  <c r="J6" i="3"/>
  <c r="I6" i="3"/>
  <c r="D6" i="3"/>
  <c r="C5" i="3"/>
  <c r="C6" i="3" s="1"/>
</calcChain>
</file>

<file path=xl/sharedStrings.xml><?xml version="1.0" encoding="utf-8"?>
<sst xmlns="http://schemas.openxmlformats.org/spreadsheetml/2006/main" count="8276" uniqueCount="2608">
  <si>
    <t>‭COSD Active Capital Project Budgetary Fund Report - BIP‬</t>
  </si>
  <si>
    <t>Report Run Date/Time:  ‭15-AUG-2025 09:16:12‬</t>
  </si>
  <si>
    <t>Parameters:</t>
  </si>
  <si>
    <t>Period Name:</t>
  </si>
  <si>
    <t>‭ADJ-25‬</t>
  </si>
  <si>
    <t>Level:</t>
  </si>
  <si>
    <t>ORG</t>
  </si>
  <si>
    <t>Org Number:</t>
  </si>
  <si>
    <t>‭‬</t>
  </si>
  <si>
    <t>Account Number:</t>
  </si>
  <si>
    <t>Project Number:</t>
  </si>
  <si>
    <t>Fund Number:</t>
  </si>
  <si>
    <t>RECOMMENDED</t>
  </si>
  <si>
    <t>ADOPTED</t>
  </si>
  <si>
    <t>Capital Fund Description</t>
  </si>
  <si>
    <t>County Group Description</t>
  </si>
  <si>
    <t>Project Name</t>
  </si>
  <si>
    <t>Project Long Name</t>
  </si>
  <si>
    <t>Project Number</t>
  </si>
  <si>
    <t>Org Number</t>
  </si>
  <si>
    <t>Account</t>
  </si>
  <si>
    <t>FY Established</t>
  </si>
  <si>
    <t>FY 2024-25 Adopted Budget</t>
  </si>
  <si>
    <t>FY 2025-26 Recommended</t>
  </si>
  <si>
    <t>% Change Adopted Budget / Recommended</t>
  </si>
  <si>
    <t>Total Appropriations As of FEB-25</t>
  </si>
  <si>
    <t xml:space="preserve">      </t>
  </si>
  <si>
    <t>Total Expenditures As of FEB-25</t>
  </si>
  <si>
    <t>FY 2024-25 Amended Budget</t>
  </si>
  <si>
    <t>FY 2024-25 Actual Costs</t>
  </si>
  <si>
    <t>FY 2025-26 Adopted Budget</t>
  </si>
  <si>
    <t>Total Appropriations As of ADJ-25</t>
  </si>
  <si>
    <t>Total Expenditures As of ADJ-25</t>
  </si>
  <si>
    <t>26000-CAPITAL OUTLAY FUND</t>
  </si>
  <si>
    <t>PKS-PARKS &amp; RECREATION DEPT</t>
  </si>
  <si>
    <t>COFD7397 SANTA YSBL NATURE CTR</t>
  </si>
  <si>
    <t>COFD SANTA YSABEL NATURE CENTER</t>
  </si>
  <si>
    <t>7397C</t>
  </si>
  <si>
    <t>54878-COFD PKS SANTA YSABEL NATRURE CTR</t>
  </si>
  <si>
    <t>‭2009-10‬</t>
  </si>
  <si>
    <t>26015-CAPITAL MSCP ACQUISITION FUND</t>
  </si>
  <si>
    <t>MSCP7312 MSCP ACQUISITION MISC</t>
  </si>
  <si>
    <t>MSCP7312 ACQUISITION MISCELANEOUS</t>
  </si>
  <si>
    <t>7312M</t>
  </si>
  <si>
    <t>54028-KA9500 MULTI-SPEC CONSRVN</t>
  </si>
  <si>
    <t>‭2010-11‬</t>
  </si>
  <si>
    <t>**</t>
  </si>
  <si>
    <t>COFD7468 RMNA GRSLNDS</t>
  </si>
  <si>
    <t>COFD7468 RAMONA GRASSLANDS PHASE I</t>
  </si>
  <si>
    <t>7468C</t>
  </si>
  <si>
    <t>54202-CAPITAL PROJECTS STRUCTURES AND IMPROVEMENTS</t>
  </si>
  <si>
    <t>‭2013-14‬</t>
  </si>
  <si>
    <t>COFD7494 LINDO LAKE IMPROVMNTS</t>
  </si>
  <si>
    <t>COFD7494 LINDO LAKE IMPROVEMENTS</t>
  </si>
  <si>
    <t>7494C</t>
  </si>
  <si>
    <t>‭2014-15‬</t>
  </si>
  <si>
    <t>26050-JUSTICE FACILITY CONST</t>
  </si>
  <si>
    <t>SHF-SHERIFF</t>
  </si>
  <si>
    <t>JFCF7497 RCS REPLACEMENT</t>
  </si>
  <si>
    <t>JFCF7497 REGIONAL COMMUNICATIONS SYSTEM UPGRADE</t>
  </si>
  <si>
    <t>7497J</t>
  </si>
  <si>
    <t>COFD7503 SN LUIS REY LD IMP</t>
  </si>
  <si>
    <t>COFD7503 SAN LUIS REY LAND IMPROVEMENT</t>
  </si>
  <si>
    <t>7503C</t>
  </si>
  <si>
    <t>26075-LIBRARY PROJ CAPITAL OUTLAY FD</t>
  </si>
  <si>
    <t>LIB-LIBRARY,COUNTY</t>
  </si>
  <si>
    <t>COLIB7505 CASA DE ORO LA</t>
  </si>
  <si>
    <t>COLIB7505 CASA DE ORO LIBRARY</t>
  </si>
  <si>
    <t>7505L</t>
  </si>
  <si>
    <t>‭2015-16‬</t>
  </si>
  <si>
    <t>LUG-LAND USE &amp; ENV GROUP</t>
  </si>
  <si>
    <t>COLIB7509 4S RANCH LIBRY EXPAN</t>
  </si>
  <si>
    <t>COLIB7509 4S RANCH LIBRARY EXPANSION</t>
  </si>
  <si>
    <t>7509L</t>
  </si>
  <si>
    <t>PSG-PUBLIC SAFETY GROUP</t>
  </si>
  <si>
    <t>COFD7510 BONITA ANML SHLTR PH1</t>
  </si>
  <si>
    <t>COFD7510 SAN DIEGO COUNTY ANIMAL SHELTER</t>
  </si>
  <si>
    <t>7510C</t>
  </si>
  <si>
    <t>COFD7511 SR76 MDDL P ROW TRAIL</t>
  </si>
  <si>
    <t>COFD7511 SR76 MIDDLE PROJECT ROW TRAIL</t>
  </si>
  <si>
    <t>7511C</t>
  </si>
  <si>
    <t>COFD7514 LAKESIDE EQSTRN FAC</t>
  </si>
  <si>
    <t>COFD7514 LAKESIDE EQUESTRIAN FACILITY</t>
  </si>
  <si>
    <t>7514C</t>
  </si>
  <si>
    <t>PRO-PROBATION DEPARTMENT</t>
  </si>
  <si>
    <t>JFCF7521 SD JUVEY JSTCE CAMPUS</t>
  </si>
  <si>
    <t>JFCF7521 YOUTH TRANSITION CAMPUS PHASE 1</t>
  </si>
  <si>
    <t>7521J</t>
  </si>
  <si>
    <t>‭2017-18‬</t>
  </si>
  <si>
    <t>OES-OFFICE OF EMERGENCY SERVICES</t>
  </si>
  <si>
    <t>COFD7525 JAMUL FIRE STN 36 ACQ</t>
  </si>
  <si>
    <t>COFD7525 JAMUL FIRE STATION 36 LAND ACQUISITION</t>
  </si>
  <si>
    <t>7525C</t>
  </si>
  <si>
    <t>54012-CAPITAL PROJECTS LAND ACQUISITION</t>
  </si>
  <si>
    <t>COFD7526 PALOMAR MTN FIRE STN</t>
  </si>
  <si>
    <t>COFD7526 PALOMAR MOUNTAIN FIRE STATION</t>
  </si>
  <si>
    <t>7526C</t>
  </si>
  <si>
    <t>26025-COUNTY HEALTH COMPLEX</t>
  </si>
  <si>
    <t>HHS-HEALTH &amp; HUMAN SERV AGCY</t>
  </si>
  <si>
    <t>COHC7529 SESD LIVE WELL CENTER</t>
  </si>
  <si>
    <t>COHC7529 SOUTHEAST SAN DIEGO LIVE WELL CENTER</t>
  </si>
  <si>
    <t>7529H</t>
  </si>
  <si>
    <t>COFD7530 FY17 18 PRKS PLYGD EQ</t>
  </si>
  <si>
    <t>COFD7530 FY17 18 PARKS PLAYGROUND EQUIPMENT</t>
  </si>
  <si>
    <t>7530C</t>
  </si>
  <si>
    <t>COFD7533 OTAY LAKES PARK SEWER</t>
  </si>
  <si>
    <t>7533C</t>
  </si>
  <si>
    <t>COFD7536 LAMAR SHADE STRUCTURE</t>
  </si>
  <si>
    <t>COFD7536 LAMAR PLAYGROUND SHADE STRUCTURE</t>
  </si>
  <si>
    <t>7536C</t>
  </si>
  <si>
    <t>COFD7537 HILTON HD SHADE STRUC</t>
  </si>
  <si>
    <t>COFD7537 HILTON HEAD PLAYGROUND SHADE STRUCTURE</t>
  </si>
  <si>
    <t>7537C</t>
  </si>
  <si>
    <t>COFD7538 FLINN SPG SHADE STRUC</t>
  </si>
  <si>
    <t>COFD7538 FLINN SPRINGS PLAYGROUND SHADE STRUCTURE</t>
  </si>
  <si>
    <t>7538C</t>
  </si>
  <si>
    <t>COFD7539 STEELE CYN SHADE STRC</t>
  </si>
  <si>
    <t>COFD7539 STEELE CANYON  PLAYGROUND SHADE STRUCTURE</t>
  </si>
  <si>
    <t>7539C</t>
  </si>
  <si>
    <t>COLIB7541 LAKESIDE BRNCH LIBRY</t>
  </si>
  <si>
    <t>COLIB7541 LAKESIDE BRANCH LIBRARY</t>
  </si>
  <si>
    <t>7541L</t>
  </si>
  <si>
    <t>‭2018-19‬</t>
  </si>
  <si>
    <t>FGG-FINANCE&amp;GEN'L GOV'T GRP</t>
  </si>
  <si>
    <t>COFD7543 CAC RENOVATIONS</t>
  </si>
  <si>
    <t>COFD7543 COUNTY ADMINISTRATION CENTER CAC RENOVATIONS</t>
  </si>
  <si>
    <t>7543C</t>
  </si>
  <si>
    <t>COFD7549 SWTWTR PRK CMMTY GRDN</t>
  </si>
  <si>
    <t>COFD7549 SWEETWATER REGIONAL PARK COMMUNITY GARDEN CONSTRUCTION</t>
  </si>
  <si>
    <t>7549C</t>
  </si>
  <si>
    <t>COFD7556 MT LAGUNA FIRE STN 49</t>
  </si>
  <si>
    <t>COFD7556 MT LAGUNA FIRE STATION 49</t>
  </si>
  <si>
    <t>7556C</t>
  </si>
  <si>
    <t>COFD7557 BORREGO SPRINGS SHDWY</t>
  </si>
  <si>
    <t>COFD7557 BORREGO SPRINGS SHADEWAY</t>
  </si>
  <si>
    <t>7557C</t>
  </si>
  <si>
    <t>COFD7559 SLRRP MOOSA REC NODE</t>
  </si>
  <si>
    <t>COFD7559 SAN LUIS REY RIVER PARK MOOSA DOWNS ACTIVE RECREATION NODE</t>
  </si>
  <si>
    <t>7559C</t>
  </si>
  <si>
    <t>COFD7560 SLRRP DULINE ROAD REC</t>
  </si>
  <si>
    <t>COFD7560 SAN LUIS REY RIVER PARK DULINE ROAD ACTIVE RECREATION NODE</t>
  </si>
  <si>
    <t>7560C</t>
  </si>
  <si>
    <t>COFD7561 ALPINE LOCAL PARK ACQ</t>
  </si>
  <si>
    <t>COFD7561 ALPINE LOCAL PARK ACQUISITION</t>
  </si>
  <si>
    <t>7561C</t>
  </si>
  <si>
    <t>COFD7562 SAN DIEGUITO PLAY SHD</t>
  </si>
  <si>
    <t>COFD7562 SAN DIEGUITO PLAYGROUND SHADE STRUCTURE</t>
  </si>
  <si>
    <t>7562C</t>
  </si>
  <si>
    <t>COFD7563 PATRIOT PARK PLAY SHD</t>
  </si>
  <si>
    <t>COFD7563 PATRIOT PARK PLAYGROUND SHADE STRUCTURE</t>
  </si>
  <si>
    <t>7563C</t>
  </si>
  <si>
    <t>COFD7564 LIBERTY PARK PLAY SHD</t>
  </si>
  <si>
    <t>COFD7564 LIBERTY PARK PLAYGROUND SHADE STRUCTURE</t>
  </si>
  <si>
    <t>7564C</t>
  </si>
  <si>
    <t>COFD7565 DOS PICOS PLAY EQUIP</t>
  </si>
  <si>
    <t>COFD7565 DOS PICOS PARK PLAYGROUND EQUIPMENT</t>
  </si>
  <si>
    <t>7565C</t>
  </si>
  <si>
    <t>COFD7566 HEISE PARK PLAY EQUIP</t>
  </si>
  <si>
    <t>COFD7566 HEISE PARK PLAYGROUND EQUIPMENT</t>
  </si>
  <si>
    <t>7566C</t>
  </si>
  <si>
    <t>COFD7567 SYCUAN DEHSA RD TRAIL</t>
  </si>
  <si>
    <t>COFD7567 SYCUAN KUMEYAAY VILLAGE DEHESA RD SLOAN CANYON RD TRAIL</t>
  </si>
  <si>
    <t>7567C</t>
  </si>
  <si>
    <t>COFD7568 STELZER PK RNGR VISTR</t>
  </si>
  <si>
    <t>COFD7568 STELZER PARK RANGER STATION AND VISITOR CENTER</t>
  </si>
  <si>
    <t>7568C</t>
  </si>
  <si>
    <t>COFD7570 JESS MARTN WTR CONSRV</t>
  </si>
  <si>
    <t>COFD7570 JESS MARTIN PARK WATER CONSERVATION</t>
  </si>
  <si>
    <t>7570C</t>
  </si>
  <si>
    <t>COFD7571 LINDO LK PHOTOVOLTAIC</t>
  </si>
  <si>
    <t>COFD7571 LINDO LAKE PARK PHOTOVOLTAIC PANELS AT PARKING AREAS</t>
  </si>
  <si>
    <t>7571C</t>
  </si>
  <si>
    <t>COFD7572 SYCAMORE CANYON ACQ</t>
  </si>
  <si>
    <t>COFD7572 SYCAMORE CANYON TRAILS ACQUISITION</t>
  </si>
  <si>
    <t>7572C</t>
  </si>
  <si>
    <t>COFD7573 GUAJOME PK CAMP CABIN</t>
  </si>
  <si>
    <t>COFD7573 GUAJOME COUNTY PARK CAMPING CABINS</t>
  </si>
  <si>
    <t>7573C</t>
  </si>
  <si>
    <t>COFD7574 SAGE HILL STAGE TRAIL</t>
  </si>
  <si>
    <t>COFD7574 SAGE HILL STAGING AREA AND TRAIL SYSTEM IMPROVEMENTS</t>
  </si>
  <si>
    <t>7574C</t>
  </si>
  <si>
    <t>COFD7575 OTAY LKS PRIM CAMPGRD</t>
  </si>
  <si>
    <t>COFD7575 OTAY LAKES PARK YOUTH CAMPGROUND</t>
  </si>
  <si>
    <t>7575C</t>
  </si>
  <si>
    <t>COFD7578 OLD IRONSIDE VOL PADS</t>
  </si>
  <si>
    <t>COFD7578 OLD IRONSIDE VOLUNTEER PADS</t>
  </si>
  <si>
    <t>7578C</t>
  </si>
  <si>
    <t>COLIB7580 JULIAN LIB COMM ROOM</t>
  </si>
  <si>
    <t>COLIB7580 JULIAN LIBRARY COMMUNITY ROOM</t>
  </si>
  <si>
    <t>7580L</t>
  </si>
  <si>
    <t>‭2020-21‬</t>
  </si>
  <si>
    <t>COLIB7581 RANCHO SD LIB EXPAN</t>
  </si>
  <si>
    <t>COLIB7581 RANCHO SAN DIEGO LIBRARY EXPANSION</t>
  </si>
  <si>
    <t>7581L</t>
  </si>
  <si>
    <t>26005-MAJOR MAINT CAPITAL OUTLAY FD</t>
  </si>
  <si>
    <t>MMCOF7598 SDCPH HVAC INT REMDL</t>
  </si>
  <si>
    <t>MMCOF7598 SD COUNTY PSYCHIATRIC HOSPITAL HVAC AND INTERIOR REMODEL</t>
  </si>
  <si>
    <t>7598D</t>
  </si>
  <si>
    <t>MMCOF7627 VISTA DET FAC ADA RP</t>
  </si>
  <si>
    <t>MMCOF7627 VISTA DETENTION FACILITY ADA RAMP</t>
  </si>
  <si>
    <t>7627D</t>
  </si>
  <si>
    <t>COFD7634 MT WOODSON ACQ PKG LT</t>
  </si>
  <si>
    <t>COFD7634 MOUNT WOODSON ACQUISITION AND PARKING LOT</t>
  </si>
  <si>
    <t>7634C</t>
  </si>
  <si>
    <t>MMCOF7642 GBDF SEC CNTRL CAMRA</t>
  </si>
  <si>
    <t>MMCOF7642 GEORGE BAILEY DF SECURITY CONTROLS AND CAMERAS</t>
  </si>
  <si>
    <t>7642D</t>
  </si>
  <si>
    <t>MMCOF7648 CCA RENOVATION</t>
  </si>
  <si>
    <t>MMCOF7648 CCA RENOVATION ROCK MOUNTAIN DETENTION FACILITY</t>
  </si>
  <si>
    <t>7648D</t>
  </si>
  <si>
    <t>MMCOF7686 RIDGEHAVEN SHF</t>
  </si>
  <si>
    <t>MMCOF7686 RIDGEHAVEN RENOVATION AND MODERNIZATION</t>
  </si>
  <si>
    <t>7686D</t>
  </si>
  <si>
    <t>COFD7688 CALAVO PARK</t>
  </si>
  <si>
    <t>7688C</t>
  </si>
  <si>
    <t>COFD7706 JACUMBA FR STN 43 ACQ</t>
  </si>
  <si>
    <t>COFD7706 JACUMBA FIRE STATION 43 LAND ACQ</t>
  </si>
  <si>
    <t>7706C</t>
  </si>
  <si>
    <t>‭2019-20‬</t>
  </si>
  <si>
    <t>COFD7708 OVRP HRTGE STG AREA A</t>
  </si>
  <si>
    <t>COFD7708 OVRP HERITAGE STAGING AREA ZONE A</t>
  </si>
  <si>
    <t>7708C</t>
  </si>
  <si>
    <t>COFD7709 SR94 SAFE PASSAGE</t>
  </si>
  <si>
    <t>7709C</t>
  </si>
  <si>
    <t>COFD7710 LKSDE B PK TURF ELECT</t>
  </si>
  <si>
    <t>COFD7710 LAKESIDE BASEBALL FIELD PK SYNTHETIC TURF REPLACEMENT AND ENERGY UPGRADES</t>
  </si>
  <si>
    <t>7710C</t>
  </si>
  <si>
    <t>COFD7711 POTTS TRAIL</t>
  </si>
  <si>
    <t>7711C</t>
  </si>
  <si>
    <t>COFD7712 LONY BRWR PK LH FR AR</t>
  </si>
  <si>
    <t>COFD7712 LONNY BREWER LEASH FREE AREA</t>
  </si>
  <si>
    <t>7712C</t>
  </si>
  <si>
    <t>COFD7713 OTY LKS PK ELECT</t>
  </si>
  <si>
    <t>COFD7713 OTAY LAKES COUNTY PARK ELECTRICAL UPGRADE</t>
  </si>
  <si>
    <t>7713C</t>
  </si>
  <si>
    <t>COFD7714 STA YSBL ET WT TRAIL</t>
  </si>
  <si>
    <t>COFD7714 SANTA YSABEL EAST WEST TRAIL CAUZZA</t>
  </si>
  <si>
    <t>7714C</t>
  </si>
  <si>
    <t>COFD7715 SWTR LP TRL ACQ CONST</t>
  </si>
  <si>
    <t>COFD7715 SWEETWATER LOOP TRAIL ACQUISITION AND CONSTRUCTION</t>
  </si>
  <si>
    <t>7715C</t>
  </si>
  <si>
    <t>COFD7717 FALLBROOK LOCAL PARK</t>
  </si>
  <si>
    <t>COFD7717 VILLAGE VIEW PARK FORMERLY FALLBROOK</t>
  </si>
  <si>
    <t>7717C</t>
  </si>
  <si>
    <t>COFD7718 SAN DIEGUITO LOCAL PK</t>
  </si>
  <si>
    <t>7718C</t>
  </si>
  <si>
    <t>COFD7719 TWIN OAKS LOCAL PARK</t>
  </si>
  <si>
    <t>7719C</t>
  </si>
  <si>
    <t>COFD7720 EUCLYPTS PK PLYGD SHD</t>
  </si>
  <si>
    <t>COFD7720 EUCALYPTUS COUNTY PARK NEW PLAYGROUND SHADE STRUCTURE</t>
  </si>
  <si>
    <t>7720C</t>
  </si>
  <si>
    <t>COFD7721 GDLND ACR PK PLYGD SH</t>
  </si>
  <si>
    <t>COFD7721 GOODLAND ACRES PARK NEW PLAYGROUND SHADE STRUCTURE</t>
  </si>
  <si>
    <t>7721C</t>
  </si>
  <si>
    <t>COFD7722 PINE VLY PK PLYGD SHD</t>
  </si>
  <si>
    <t>COFD7722 PINE VALLEY COUNTY PARK NEW PLAYGROUND SHADE STRUCTURE</t>
  </si>
  <si>
    <t>7722C</t>
  </si>
  <si>
    <t>COFD7723 STELE CYN PK PLYGD SH</t>
  </si>
  <si>
    <t>COFD7723 STEELE CANYON COUNTY PARK NEW PLAYGROUND SHADE STRUCTURE</t>
  </si>
  <si>
    <t>7723C</t>
  </si>
  <si>
    <t>COFD7727 LINDO LK PK PLYGD EQP</t>
  </si>
  <si>
    <t>COFD7727 LINDO LAKE COUNTY PARK PLAYGROUND EQUIPMENT REPLACEMENT</t>
  </si>
  <si>
    <t>7727C</t>
  </si>
  <si>
    <t>COFD7728 DOS PICOS PK PLYGD EQ</t>
  </si>
  <si>
    <t>COFD7728 DOS PICOS PARK SMALL PLAYGROUND EQUIPMENT REPLACEMENT</t>
  </si>
  <si>
    <t>7728C</t>
  </si>
  <si>
    <t>COFD7729 STELE CYN PK PLYGD EQ</t>
  </si>
  <si>
    <t>COFD7729 STEELE CANYON COUNTY PARK PLAYGROUND EQUIPMENT REPLACEMENT</t>
  </si>
  <si>
    <t>7729C</t>
  </si>
  <si>
    <t>COFD7730 FOUR GEE PARK</t>
  </si>
  <si>
    <t>7730C</t>
  </si>
  <si>
    <t>COFD7731 RICC HHS FM RS LWC</t>
  </si>
  <si>
    <t>COFD7731 RICC HHS FAMILY RESOURCE LIVE WELL CENTER, PHASE 2</t>
  </si>
  <si>
    <t>7731C</t>
  </si>
  <si>
    <t>MMCOF7699 LINDO LAKE PLYGRD</t>
  </si>
  <si>
    <t>MMCOF7699 LINDO LAKE PLAYGROUND STRUCTURE REPLACEMENT</t>
  </si>
  <si>
    <t>7699D</t>
  </si>
  <si>
    <t>COFD7739 SWTR SRP CG EXP PH 2</t>
  </si>
  <si>
    <t>COFD7739 SWEETWATER SUMMIT REGIONAL PARK CAMPGROUND EXP PHASE 2</t>
  </si>
  <si>
    <t>7739C</t>
  </si>
  <si>
    <t>COHC7750 TRI CITY PSYCH FACLTY</t>
  </si>
  <si>
    <t>COHC7750 TRI CITY HEALTHCARE DISTRICT PSYCHIATRIC HEALTH FACILITY</t>
  </si>
  <si>
    <t>7750H</t>
  </si>
  <si>
    <t>MMCOF7752 SAN PASQ FS EMR GEN</t>
  </si>
  <si>
    <t>MMCOF7752 SAN PASQUAL FIRE STATION EMERGENCY GENERATOR</t>
  </si>
  <si>
    <t>7752D</t>
  </si>
  <si>
    <t>MMCOF7753 LAKE MOR FS EMR GEN</t>
  </si>
  <si>
    <t>MMCOF7753 LAKE MORENA FIRE STATION EMERGENCY GENERATOR</t>
  </si>
  <si>
    <t>7753D</t>
  </si>
  <si>
    <t>MMCOF7754 DEERHORN FS EMR GEN</t>
  </si>
  <si>
    <t>MMCOF7754 DEERHORN FIRE STATION EMERGENCY GENERATOR</t>
  </si>
  <si>
    <t>7754D</t>
  </si>
  <si>
    <t>MMCOF7755 SUNSHINE FS EMR GEN</t>
  </si>
  <si>
    <t>MMCOF7755 SUNSHINE SUMMIT FIRE STATION EMERGENCY GENERATOR</t>
  </si>
  <si>
    <t>7755D</t>
  </si>
  <si>
    <t>MMCOF7761 SAN PASQUAL EMRG GEN</t>
  </si>
  <si>
    <t>MMCOF7761 SAN PASQUAL ACADEMY EMERGENCY BACKUP GENERATOR</t>
  </si>
  <si>
    <t>7761D</t>
  </si>
  <si>
    <t>MMCOF7765 SWTWTR PRK RD REPAIR</t>
  </si>
  <si>
    <t>MMCOF7765 SWEETWATER REGIONAL PARK ROAD REPAIR</t>
  </si>
  <si>
    <t>7765D</t>
  </si>
  <si>
    <t>MMCOF7771 POTRERO PRK BKUP GEN</t>
  </si>
  <si>
    <t>MMCOF7771 POTRERO PARK BACKUP GENERATORS INSTALLATION</t>
  </si>
  <si>
    <t>7771D</t>
  </si>
  <si>
    <t>MMCOF7772 WILDER GRDN PRK WELL</t>
  </si>
  <si>
    <t>MMCOF7772 WILDERNESS GARDEN PARK WELLS IMPROVEMENTS</t>
  </si>
  <si>
    <t>7772D</t>
  </si>
  <si>
    <t>MMCOF7774 LAKESIDE STN GEN ATS</t>
  </si>
  <si>
    <t>MMCOF7774 LAKESIDE SUBSTATION EMERGENCY GENERATOR AND ATS INSTALLATION</t>
  </si>
  <si>
    <t>7774D</t>
  </si>
  <si>
    <t>MMCOF7780 RDGHVN GEN PAD ATS</t>
  </si>
  <si>
    <t>MMCOF7780 RIDGEHAVEN NEW GENERATOR PAD AND ATS SWITCH</t>
  </si>
  <si>
    <t>7780D</t>
  </si>
  <si>
    <t>MMCOF7784 SBRC ESCLTR ELEVATOR</t>
  </si>
  <si>
    <t>MMCOF7784 SBRC ESCALATOR AND ELEVATOR REPLACEMENT</t>
  </si>
  <si>
    <t>7784D</t>
  </si>
  <si>
    <t>COFD7786 EAST OTAY MESA FS 38</t>
  </si>
  <si>
    <t>COFD7786 EAST OTAY MESA FIRE STATION 38</t>
  </si>
  <si>
    <t>7786C</t>
  </si>
  <si>
    <t>COFD7788 HERITAGE PARK BLDG</t>
  </si>
  <si>
    <t>COFD7788 HERITAGE PARK BUILDING</t>
  </si>
  <si>
    <t>7788C</t>
  </si>
  <si>
    <t>‭2021-22‬</t>
  </si>
  <si>
    <t>COFD7789 VALLEY CENTER PRK IMP</t>
  </si>
  <si>
    <t>COFD7789 VALLEY CENTER PARK IMPROVEMENTS</t>
  </si>
  <si>
    <t>7789C</t>
  </si>
  <si>
    <t>COFD7790 BLDER OAKS PRES TRAIL</t>
  </si>
  <si>
    <t>COFD7790 BOULDER OAKS PRESERVE TRAILS AND IMPROVEMENTS</t>
  </si>
  <si>
    <t>7790C</t>
  </si>
  <si>
    <t>COFD7791 SWTWTR LANE PRK ENRGY</t>
  </si>
  <si>
    <t>COFD7791 SWEETWATER LANE COUNTY PARK ENERGY UPGRADE</t>
  </si>
  <si>
    <t>7791C</t>
  </si>
  <si>
    <t>COFD7792 SOUTH LANE PARK</t>
  </si>
  <si>
    <t>7792C</t>
  </si>
  <si>
    <t>COFD7793 SLRRP BONSALL BRIDGE</t>
  </si>
  <si>
    <t>COFD7793 SLRRP BONSALL STAGING AREA</t>
  </si>
  <si>
    <t>7793C</t>
  </si>
  <si>
    <t>COFD7796 HALL OF JUSTICE MSRP</t>
  </si>
  <si>
    <t>7796C</t>
  </si>
  <si>
    <t>COHC7798 3RD AVE MH INPAT FAC</t>
  </si>
  <si>
    <t>COHC7798 CENTRAL REGION COMMUNITY-BASED CARE FACILITY</t>
  </si>
  <si>
    <t>7798H</t>
  </si>
  <si>
    <t>COHC7799 EDGEMOORE PSYCH UNIT</t>
  </si>
  <si>
    <t>COHC7799 EDGEMOOR PSYCHIATRIC UNIT</t>
  </si>
  <si>
    <t>7799H</t>
  </si>
  <si>
    <t>COFD7805 EL MONTE RIVER VALLEY</t>
  </si>
  <si>
    <t>COFD7805 KUMEYAAY VALLEY PARK</t>
  </si>
  <si>
    <t>7805C</t>
  </si>
  <si>
    <t>MMCOF7808 EMJDF GEN REPLACEMNT</t>
  </si>
  <si>
    <t>MMCOF7808 EMJDF GENERATOR REPLACEMENT</t>
  </si>
  <si>
    <t>7808D</t>
  </si>
  <si>
    <t>MMCOF7810 CREST LIB REMODEL</t>
  </si>
  <si>
    <t>MMCOF7810 CREST LIBRARY REMODEL</t>
  </si>
  <si>
    <t>7810D</t>
  </si>
  <si>
    <t>COFD7836 WTRFRNT PRK ACTV REC</t>
  </si>
  <si>
    <t>COFD7836 WATERFRONT PARK ACTIVE RECREATION</t>
  </si>
  <si>
    <t>7836C</t>
  </si>
  <si>
    <t>COFD7837 FEL CNTY PK ELEC SEWR</t>
  </si>
  <si>
    <t>COFD7837 FELICITA COUNTY PARK ELECTRICAL AND SEWER</t>
  </si>
  <si>
    <t>7837C</t>
  </si>
  <si>
    <t>COFD7838 SD BOT GRDN MSTR PLAN</t>
  </si>
  <si>
    <t>COFD7838 SAN DIEGO BOTANIC GARDENS MASTER PLAN</t>
  </si>
  <si>
    <t>7838C</t>
  </si>
  <si>
    <t>COFD7840 OVRP COMMUNITY GARDEN</t>
  </si>
  <si>
    <t>7840C</t>
  </si>
  <si>
    <t>COFD7841 DESC FS45 APP BAY RPL</t>
  </si>
  <si>
    <t>COFD7841 DESCANSO FIRE STATION 45 APPARATUS BAY REPLACEMENT</t>
  </si>
  <si>
    <t>7841C</t>
  </si>
  <si>
    <t>COFD7842 TJRV SMUG GULCH BASIN</t>
  </si>
  <si>
    <t>COFD7842 TJRV SMUGGLERS GULCH BASIN</t>
  </si>
  <si>
    <t>7842C</t>
  </si>
  <si>
    <t>COHC7843 EC CSU HUB NET PLAN</t>
  </si>
  <si>
    <t>COHC7843 EAST REGION CSU AND RECOVERY BRIDGE CENTER</t>
  </si>
  <si>
    <t>7843H</t>
  </si>
  <si>
    <t>COHC7844 HEALTH SERVICES CMPLX</t>
  </si>
  <si>
    <t>COHC7844 COUNTY PUBLIC HEALTH LABORATORY</t>
  </si>
  <si>
    <t>7844H</t>
  </si>
  <si>
    <t>COLIB7845 EL CAJON LIBRARY</t>
  </si>
  <si>
    <t>7845L</t>
  </si>
  <si>
    <t>MMCOF7815 FLINN SPRINGS BRIDGE</t>
  </si>
  <si>
    <t>MMCOF7815 FLINN SPRINGS PARK BRIDGE</t>
  </si>
  <si>
    <t>7815D</t>
  </si>
  <si>
    <t>MMCOF7817 JESS MARTIN PK WATER</t>
  </si>
  <si>
    <t>MMCOF7817 JESS MARTIN PARK WATER CONSERVATION</t>
  </si>
  <si>
    <t>7817D</t>
  </si>
  <si>
    <t>MMCOF7819 VALLECITOS GENERATOR</t>
  </si>
  <si>
    <t>MMCOF7819 VALLECITOS PARK GENERATOR</t>
  </si>
  <si>
    <t>7819D</t>
  </si>
  <si>
    <t>MMCOF7831 MHS SITE REMODEL</t>
  </si>
  <si>
    <t>MMCOF7831 MENTAL HEALTH SERVICES SITE REMODEL</t>
  </si>
  <si>
    <t>7831D</t>
  </si>
  <si>
    <t>MMCOF7833 MV FRC TI ELG ADM OP</t>
  </si>
  <si>
    <t>MMCOF7833 MISSION VALLEY FRC TENANT IMPROVEMENT ELIGIBILITY ADMINISTRATIVE OPERATION</t>
  </si>
  <si>
    <t>7833D</t>
  </si>
  <si>
    <t>MMCOF7835 SRLWC NC LOB RECONFG</t>
  </si>
  <si>
    <t>MMCOF7835 SOUTH REGION LWC NATIONAL CITY LOBBY RECONFIGURATION</t>
  </si>
  <si>
    <t>7835D</t>
  </si>
  <si>
    <t>MMCOF7821 JULIAN FS 56 PAVEMNT</t>
  </si>
  <si>
    <t>MMCOF7821 JULIAN FIRE STATION 56 PAVEMENT AND ASPHALT</t>
  </si>
  <si>
    <t>7821D</t>
  </si>
  <si>
    <t>MMCOF7822 RANCHITA FS 58 STORM</t>
  </si>
  <si>
    <t>MMCOF7822 RANCHITA FS 58 STORMWATER REPAIRS AND PAVING</t>
  </si>
  <si>
    <t>7822D</t>
  </si>
  <si>
    <t>MMCOF7823 EMRF CPC REMODEL</t>
  </si>
  <si>
    <t>7823D</t>
  </si>
  <si>
    <t>MMCOF7825 VDF REC YARD CONVRSN</t>
  </si>
  <si>
    <t>MMCOF7825 VDF RECREATION YARD CONVERSION</t>
  </si>
  <si>
    <t>7825D</t>
  </si>
  <si>
    <t>MMCOF7826 RSD SHF AIR HANDLERS</t>
  </si>
  <si>
    <t>MMCOF7826 RSD SHERIFF AIR HANDLERS</t>
  </si>
  <si>
    <t>7826D</t>
  </si>
  <si>
    <t>MMCOF7827 SDCJ SEC PWR EQP MOD</t>
  </si>
  <si>
    <t>MMCOF7827 SDCJ SECURITY AND EMERGENCY POWER EQUIPMENT MODERNIZATION</t>
  </si>
  <si>
    <t>7827D</t>
  </si>
  <si>
    <t>MMCOF7828 SDCJ 7A SP FENCE CAM</t>
  </si>
  <si>
    <t>MMCOF7828 SDCJ 7A SUICIDE PREVENTION FENCING AND CAMERAS</t>
  </si>
  <si>
    <t>7828D</t>
  </si>
  <si>
    <t>MMCOF7829 GBDF SALLY PORT GATE</t>
  </si>
  <si>
    <t>MMCOF7829 GBDF ROCK SALLY PORT GATES</t>
  </si>
  <si>
    <t>7829D</t>
  </si>
  <si>
    <t>MMCOF7846 S FRC LOB OFF RECON</t>
  </si>
  <si>
    <t>MMCOF7846 SOUTH REGION FRC LOBBY AND OFFICE RECONFIGURATION</t>
  </si>
  <si>
    <t>7846D</t>
  </si>
  <si>
    <t>COFD7847 LAMAR PK PKNG LOT IMP</t>
  </si>
  <si>
    <t>COFD7847 LAMAR PARK PARKING LOT IMPROVEMENTS</t>
  </si>
  <si>
    <t>7847C</t>
  </si>
  <si>
    <t>COFD7848 MM EPI YOUTH COMM CTR</t>
  </si>
  <si>
    <t>COFD7848 MIRA MESA EPICENTRE YOUTH AND COMMUNITY CENTER</t>
  </si>
  <si>
    <t>7848C</t>
  </si>
  <si>
    <t>COFD7849 LPQ CYN PRSRV AMPHITR</t>
  </si>
  <si>
    <t>COFD7849 LOS PENASQUITOS CANYON PRESERVE OUTDOOR CLASSROOM</t>
  </si>
  <si>
    <t>7849C</t>
  </si>
  <si>
    <t>COFD7850 VALLEY CTR SENIOR CTR</t>
  </si>
  <si>
    <t>COFD7850 VALLEY CENTER SENIOR CENTER</t>
  </si>
  <si>
    <t>7850C</t>
  </si>
  <si>
    <t>DAO-DISTRICT ATTORNEY</t>
  </si>
  <si>
    <t>MMCOF7852 EC C HALL 6TH FL REN</t>
  </si>
  <si>
    <t>MMCOF7852 EL CAJON CITY HALL 6TH FLOOR RENOVATION</t>
  </si>
  <si>
    <t>7852D</t>
  </si>
  <si>
    <t>MMCOF7855 TWN CTR MNR CRIT SYS</t>
  </si>
  <si>
    <t>MMCOF7855 TOWN CENTER MANOR CRITICAL SYSTEMS</t>
  </si>
  <si>
    <t>7855D</t>
  </si>
  <si>
    <t>GSM-FACILITIES MANAGEMENT ISF</t>
  </si>
  <si>
    <t>MMCOF7857 COC EV CHRG STN P2</t>
  </si>
  <si>
    <t>MMCOF7857 COC EV CHARGING STATIONS PHASE 2</t>
  </si>
  <si>
    <t>7857D</t>
  </si>
  <si>
    <t>‭2022-23‬</t>
  </si>
  <si>
    <t>MMCOF7858 EDGEMR CEIL DOOR HVC</t>
  </si>
  <si>
    <t>MMCOF7858 EDGEMOOR CEILING TILES DOOR CLOSERS HVAC CONTROLLERS</t>
  </si>
  <si>
    <t>7858D</t>
  </si>
  <si>
    <t>MMCOF7859 E CTY MH INT RECNFIG</t>
  </si>
  <si>
    <t>MMCOF7859 EAST COUNTY MENTAL HEALTH INTERIOR RECONFIGURATION</t>
  </si>
  <si>
    <t>7859D</t>
  </si>
  <si>
    <t>MMCOF7865 N CNTRL MHC RECNFG</t>
  </si>
  <si>
    <t>MMCOF7865 NORTH CENTRAL MHC WORKSPACE RECONFIGURATION</t>
  </si>
  <si>
    <t>7865D</t>
  </si>
  <si>
    <t>MMCOF7866 HHS SVLE PZ RE SC FM</t>
  </si>
  <si>
    <t>MMCOF7866 HHSA SEVILLE PLAZA OFFICE RECONFIGURATION AND SECURITY WINDOW FILM AND CAMERA SYSTEM</t>
  </si>
  <si>
    <t>7866D</t>
  </si>
  <si>
    <t>MMCOF7867 MLS OFC RE 5 ND 7 FL</t>
  </si>
  <si>
    <t>MMCOF7867 MILLS BUILDING OFFICE RECONFIGURATION OF 5TH AND 7TH FLOORS</t>
  </si>
  <si>
    <t>7867D</t>
  </si>
  <si>
    <t>MMCOF7869 FALLBR FRC SEC IMP</t>
  </si>
  <si>
    <t>MMCOF7869 FALLBROOK FRC SECURITY WINDOW FILM AND BARRIERS</t>
  </si>
  <si>
    <t>7869D</t>
  </si>
  <si>
    <t>MMCOF7870 CTY HTS CCWS RECONF</t>
  </si>
  <si>
    <t>MMCOF7870 CITY HEIGHTS CHILD WELFARE SERVICES OFFICE RECONFIGURATION</t>
  </si>
  <si>
    <t>7870D</t>
  </si>
  <si>
    <t>AWM-AGRICULTURE, WGHTS &amp; MEAS</t>
  </si>
  <si>
    <t>MMCOF7871 HZD WAY SEC EN AW TB</t>
  </si>
  <si>
    <t>MMCOF7871 HAZARD WAY SECURITY ENHANCEMENTS AND AWNING TABLES BENCHES</t>
  </si>
  <si>
    <t>7871D</t>
  </si>
  <si>
    <t>MMCOF7872 RAMONA LIB MB SSB</t>
  </si>
  <si>
    <t>MMCOF7872 RAMONA LIBRARY MOISTURE BARRIER SHADE SAIL BOLLARDS</t>
  </si>
  <si>
    <t>7872D</t>
  </si>
  <si>
    <t>MMCOF7873 COC LIB HQ SEC UPGR</t>
  </si>
  <si>
    <t>MMCOF7873 COC LIBRARY HQ SHADES AND LOBBY SECURITY UPGRADE</t>
  </si>
  <si>
    <t>7873D</t>
  </si>
  <si>
    <t>MMCOF7874 JUL LIB HVC INT RPNT</t>
  </si>
  <si>
    <t>MMCOF7874 JULIAN LIBRARY HVAC INTERIOR REPAINT</t>
  </si>
  <si>
    <t>7874D</t>
  </si>
  <si>
    <t>MMCOF7876 RCH SFE WK RM INS</t>
  </si>
  <si>
    <t>MMCOF7876 RANCHO SANTA FE STAFF WORKROOM INSTALLATION</t>
  </si>
  <si>
    <t>7876D</t>
  </si>
  <si>
    <t>MMCOF7877 CRST LIB HVAC PKG UN</t>
  </si>
  <si>
    <t>MMCOF7877 CREST LIBRARY HVAC ROOFTOP PACKAGE UNIT REPLACEMENT</t>
  </si>
  <si>
    <t>7877D</t>
  </si>
  <si>
    <t>MMCOF7878 SWTWTR BLFLD TRF RE</t>
  </si>
  <si>
    <t>MMCOF7878 SWEETWATER BALL FIELD TURF REPLACEMENT</t>
  </si>
  <si>
    <t>7878D</t>
  </si>
  <si>
    <t>MMCOF7881 GUA PK GT RE SDWK RE</t>
  </si>
  <si>
    <t>MMCOF7881 GUAJOME PARK GATE AND SIDEWALK REPAIRS</t>
  </si>
  <si>
    <t>7881D</t>
  </si>
  <si>
    <t>MMCOF7882 FLBRK LIB ZRO NT EN</t>
  </si>
  <si>
    <t>MMCOF7882 FALLBROOK LIBRARY ZERO NET ENERGY</t>
  </si>
  <si>
    <t>7882D</t>
  </si>
  <si>
    <t>MMCOF7887 JAMUL FS36 PK GYM FN</t>
  </si>
  <si>
    <t>MMCOF7887 JAMUL FIRE STATION 36 PARKING REPAVEMENT EXTERIOR GYM SECURITY FENCING</t>
  </si>
  <si>
    <t>7887D</t>
  </si>
  <si>
    <t>MMCOF7890 EMJDF EXPT WH AC WR</t>
  </si>
  <si>
    <t>MMCOF7890 EMJDF EXTERIOR PAINT WATER HEATER AIR DUCT REPAIR WINDOW REPLACEMENTS</t>
  </si>
  <si>
    <t>7890D</t>
  </si>
  <si>
    <t>COFD7893 COLLIER PK CMTY GRDN</t>
  </si>
  <si>
    <t>COFD7893 COLLIER PARK COMMUNITY GARDEN</t>
  </si>
  <si>
    <t>7893C</t>
  </si>
  <si>
    <t>COFD7894 NCRC MSRP</t>
  </si>
  <si>
    <t>COFD7894 NORTH COUNTY REGIONAL CENTER MAJOR SYSTEMS REPLACEMENT PROJECT</t>
  </si>
  <si>
    <t>7894C</t>
  </si>
  <si>
    <t>MMCOF7875 RCHO SD LIB BTH SHDS</t>
  </si>
  <si>
    <t>MMCOF7875 RANCHO SAN DIEGO LIBRARY BATHROOM REMODEL AND SHADE SAIL</t>
  </si>
  <si>
    <t>7875D</t>
  </si>
  <si>
    <t>COFD7895 SMUGG GULCH DRED BRID</t>
  </si>
  <si>
    <t>COFD7895 TJRV SMUGGLERS GULCH DREDGING</t>
  </si>
  <si>
    <t>7895C</t>
  </si>
  <si>
    <t>MMCOF7896 COC BD209 CRM LB STY</t>
  </si>
  <si>
    <t>MMCOF7896 COC BUILDING 209 CRIME LAB SECURITY</t>
  </si>
  <si>
    <t>7896D</t>
  </si>
  <si>
    <t>MMCOF7898 LCDRF WTRHT SWMP CLR</t>
  </si>
  <si>
    <t>MMCOF7898 LAS COLINAS DETENTION FACILITY WATER HEATER AND SWAMP COOLER REPLACEMENTS</t>
  </si>
  <si>
    <t>7898D</t>
  </si>
  <si>
    <t>MMCOF7899 BS SHF OFC GEN ATS</t>
  </si>
  <si>
    <t>MMCOF7899 BORREGO SPRINGS SHERIFF OFFICE GENERATOR AND ATS REPLACEMENT</t>
  </si>
  <si>
    <t>7899D</t>
  </si>
  <si>
    <t>MMCOF7900 SDFR TCS AV SYS REP</t>
  </si>
  <si>
    <t>MMCOF7900 SAN DIEGO FIREARMS TRAINING CENTER SOUTH AV SYSTEM REPLACEMENT</t>
  </si>
  <si>
    <t>7900D</t>
  </si>
  <si>
    <t>MMCOF7901 EMRF PN GR CV REPL</t>
  </si>
  <si>
    <t>MMCOF7901 EAST MESA REENTRY FACILITY PANELS AND SWITCH GEAR COVER REPLACEMENTS</t>
  </si>
  <si>
    <t>7901D</t>
  </si>
  <si>
    <t>MMCOF7904 RCK MTN H6 RF AHU RE</t>
  </si>
  <si>
    <t>MMCOF7904 ROCK MOUNTAIN HOUSE 6 ROOF AND AHU REPLACEMENTS</t>
  </si>
  <si>
    <t>7904D</t>
  </si>
  <si>
    <t>MMCOF7905 PNVLY SHF SS PAT LKR</t>
  </si>
  <si>
    <t>MMCOF7905 PINE VALLEY SHERIFF SUBSTATION PATIO AND LOCKER ROOM IMPROVEMENTS</t>
  </si>
  <si>
    <t>7905D</t>
  </si>
  <si>
    <t>MMCOF7906 RCT SBST PKN AWN PVG</t>
  </si>
  <si>
    <t>MMCOF7906 RANCHITA SUBSTATION AWNING AND PARKING LOT REPAIRS</t>
  </si>
  <si>
    <t>7906D</t>
  </si>
  <si>
    <t>MMCOF7907 IB SHF TRL RF HVAC</t>
  </si>
  <si>
    <t>MMCOF7907 IB SHERIFF TRAILER ROOF AND HVAC REPLACEMENT</t>
  </si>
  <si>
    <t>7907D</t>
  </si>
  <si>
    <t>COFD7908 LINDO LK IMP PHASE 2</t>
  </si>
  <si>
    <t>COFD7908 LINDO LAKE IMPROVEMENTS PHASE II</t>
  </si>
  <si>
    <t>7908C</t>
  </si>
  <si>
    <t>COFD7909 SLRRP PRDO AQ AND IMP</t>
  </si>
  <si>
    <t>COFD7909 SLRRP RIO PRADO ACQUISITION AND IMPROVEMENT</t>
  </si>
  <si>
    <t>7909C</t>
  </si>
  <si>
    <t>COFD7910 SWTWTR BK SKL PK RSTR</t>
  </si>
  <si>
    <t>COFD7910 SWEETWATER BIKE SKILLS PARK RESTROOMS</t>
  </si>
  <si>
    <t>7910C</t>
  </si>
  <si>
    <t>COFD7911 TJRVP ACT REC CMTY PK</t>
  </si>
  <si>
    <t>COFD7911 TJRVRP ACTIVE RECREATION &amp; COMMUNITY PARK</t>
  </si>
  <si>
    <t>7911C</t>
  </si>
  <si>
    <t>COFD7912 LAKESIDE SOCCER FLD</t>
  </si>
  <si>
    <t>COFD7912 LAKESIDE SOCCER FIELDS</t>
  </si>
  <si>
    <t>7912C</t>
  </si>
  <si>
    <t>MMCOF7914 CAC NW SP OFC OF SUS</t>
  </si>
  <si>
    <t>MMCOF7914 NEW SPACE FOR THE OFFICE OF SUSTAINABILITY AT COUNTY ADMINISTRATION CENTER</t>
  </si>
  <si>
    <t>7914D</t>
  </si>
  <si>
    <t>MMCOF7916 HHS VOASW BHS IMP</t>
  </si>
  <si>
    <t>MMCOF7916 HHS VOASW BEHAVIORAL HEALTH SERVICES IMPROVEMENTS</t>
  </si>
  <si>
    <t>7916D</t>
  </si>
  <si>
    <t>MMCOF7917 EGMR DSHWSR AREA REN</t>
  </si>
  <si>
    <t>MMCOF7917 EDGEMOOR DISHWASHER AREA RENOVATION</t>
  </si>
  <si>
    <t>7917D</t>
  </si>
  <si>
    <t>MMCOF7918 PHPR WRHSE TEN IMP</t>
  </si>
  <si>
    <t>MMCOF7918 PHPR WAREHOUSE TENANT IMPROVEMENT</t>
  </si>
  <si>
    <t>7918D</t>
  </si>
  <si>
    <t>MMCOF7919 SRLWC PB HTH CLN RE</t>
  </si>
  <si>
    <t>MMCOF7919 SOUTH REGION LIVE WELL CENTER PUBLIC HEALTH CLINIC REMODEL</t>
  </si>
  <si>
    <t>7919D</t>
  </si>
  <si>
    <t>COHC7920 SD CO PSYCH HOSPI FAC</t>
  </si>
  <si>
    <t>COHC7920 SAN DIEGO COUNTY PSYCHIATRIC HOSPITAL FACILITY</t>
  </si>
  <si>
    <t>7920H</t>
  </si>
  <si>
    <t>COHC7921 E RG CMTY BSD CR FAC</t>
  </si>
  <si>
    <t>COHC7921 EAST REGION COMMUNITY BASED CARE FACILITY</t>
  </si>
  <si>
    <t>7921H</t>
  </si>
  <si>
    <t>MMCOF7922 EMJDF INTERCOM SYSTM</t>
  </si>
  <si>
    <t>MMCOF7922 EMJDF INTERCOM SYSTEM REPLACEMENT AND UPGRADE</t>
  </si>
  <si>
    <t>7922D</t>
  </si>
  <si>
    <t>MMCOF7924 DPW RD MTN SP VLY P1</t>
  </si>
  <si>
    <t>MMCOF7924 DPW ROAD MAINTENANCE SPRING VALLEY PHASE 1</t>
  </si>
  <si>
    <t>7924D</t>
  </si>
  <si>
    <t>MMCOF7925 VSTA DT FAC CELL INT</t>
  </si>
  <si>
    <t>MMCOF7925 VISTA DETENTION FACILITY CELL INTERCOM SYSTEM</t>
  </si>
  <si>
    <t>7925D</t>
  </si>
  <si>
    <t>MMCOF7926 MAGNOLIA SAFE PRKNG</t>
  </si>
  <si>
    <t>MMCOF7926 MAGNOLIA SAFE PARKING</t>
  </si>
  <si>
    <t>7926D</t>
  </si>
  <si>
    <t>MMCOF7927 BANCROFT SAFE PRKING</t>
  </si>
  <si>
    <t>MMCOF7927 BANCROFT SAFE PARKING</t>
  </si>
  <si>
    <t>7927D</t>
  </si>
  <si>
    <t>MMCOF7928 RAMONA RD STN EV PRO</t>
  </si>
  <si>
    <t>MMCOF7928 RAMONA ROAD STATION EV PROJECT</t>
  </si>
  <si>
    <t>7928D</t>
  </si>
  <si>
    <t>MMCOF7929 SN MRCS RD STN EV PR</t>
  </si>
  <si>
    <t>MMCOF7929 SAN MARCOS ROAD STATION EV PROJECT</t>
  </si>
  <si>
    <t>7929D</t>
  </si>
  <si>
    <t>COFD7930 TJ RIVER VALLEY REHAB</t>
  </si>
  <si>
    <t>COFD7930 TIJUANA RIVER VALLEY REHABILITATION</t>
  </si>
  <si>
    <t>7930C</t>
  </si>
  <si>
    <t>MMCOF7931 CAC WTFT PK LT BLD</t>
  </si>
  <si>
    <t>MMCOF7931 CAC WATERFRONT PARK LIGHTED BOLLARDS REPLACEMENT</t>
  </si>
  <si>
    <t>7931D</t>
  </si>
  <si>
    <t>‭2023-24‬</t>
  </si>
  <si>
    <t>MMCOF7932 BONITA MUSEUM AC REP</t>
  </si>
  <si>
    <t>MMCOF7932 BONITA MUSEUM AC UNIT REPLACEMENT</t>
  </si>
  <si>
    <t>7932D</t>
  </si>
  <si>
    <t>ROV-REGISTRAR OF VOTERS</t>
  </si>
  <si>
    <t>MMCOF7933 ROV COC SC ENH TB HR</t>
  </si>
  <si>
    <t>MMCOF7933 ROV COC SECURITY ENHANCEMENTS BALLOT TABULATION EXPANSION AND HR REDESIGN</t>
  </si>
  <si>
    <t>7933D</t>
  </si>
  <si>
    <t>MMCOF7934 N CNTRL BHC TI RENOV</t>
  </si>
  <si>
    <t>MMCOF7934 NORTH CENTRAL BEHAVIORAL HEALTH CENTER TENANT IMPROVEMENT RENOVATION</t>
  </si>
  <si>
    <t>7934D</t>
  </si>
  <si>
    <t>MMCOF7935 SVL PLZ HR CF RM PAR</t>
  </si>
  <si>
    <t>MMCOF7935 HHSA SEVILLE PLAZA HR CONFERENCE ROOM DEMOUNTABLE PARTITIONS</t>
  </si>
  <si>
    <t>7935D</t>
  </si>
  <si>
    <t>MMCOF7936 ALP LIB SEC CAM IMP</t>
  </si>
  <si>
    <t>MMCOF7936 ALPINE LIBRARY SECURITY CAMERAS SAFETY IMPROVEMENT</t>
  </si>
  <si>
    <t>7936D</t>
  </si>
  <si>
    <t>MMCOF7937 4S LIB HVAC RFTP REP</t>
  </si>
  <si>
    <t>MMCOF7937 4S RANCH LIBRARY HVAC ROOFTOP UNIT REPLACEMENTS</t>
  </si>
  <si>
    <t>7937D</t>
  </si>
  <si>
    <t>MMCOF7939 BT LIB FC UPS HVC RP</t>
  </si>
  <si>
    <t>MMCOF7939 BONITA SUNNYSIDE LIBRARY PATIO FENCE AND UPS UNIT HVAC UNIT REPLACEMENTS</t>
  </si>
  <si>
    <t>7939D</t>
  </si>
  <si>
    <t>MMCOF7940 LK MOR REHB RAMP EXT</t>
  </si>
  <si>
    <t>MMCOF7940 LAKE MORENA DOCK REHABILITATION AND BOAT LAUNCH RAMP EXTENSION</t>
  </si>
  <si>
    <t>7940D</t>
  </si>
  <si>
    <t>MMCOF7941 LK MORENA PLYGRD REF</t>
  </si>
  <si>
    <t>MMCOF7941 LAKE MORENA PLAYGROUND REFURBISHMENT</t>
  </si>
  <si>
    <t>7941D</t>
  </si>
  <si>
    <t>MMCOF7943 CACTUS PARK REFURB</t>
  </si>
  <si>
    <t>MMCOF7943 CACTUS PARK REFURBISHMENT</t>
  </si>
  <si>
    <t>7943D</t>
  </si>
  <si>
    <t>MMCOF7944 CTS PK RST RE PK IMP</t>
  </si>
  <si>
    <t>MMCOF7944 CACTUS PARK RESTROOM REPLACEMENT AND PARK IMPROVEMENTS</t>
  </si>
  <si>
    <t>7944D</t>
  </si>
  <si>
    <t>MMCOF7946 STLZR TRAIL RET WALL</t>
  </si>
  <si>
    <t>MMCOF7946 STELZER PARK TRAIL RETAINING WALL</t>
  </si>
  <si>
    <t>7946D</t>
  </si>
  <si>
    <t>MMCOF7947 AG CL PK NEW WTR WEL</t>
  </si>
  <si>
    <t>MMCOF7947 AGUA CALIENTE PARK NEW WATER WELLS</t>
  </si>
  <si>
    <t>7947D</t>
  </si>
  <si>
    <t>MMCOF7948 AG CL PK STFF HSNG</t>
  </si>
  <si>
    <t>MMCOF7948 AGUA CALIENTE PARK STAFF HOUSING</t>
  </si>
  <si>
    <t>7948D</t>
  </si>
  <si>
    <t>MMCOF7949 SPG VLY GYM HVAC REP</t>
  </si>
  <si>
    <t>MMCOF7949 SPRING VALLEY GYM HVAC UNIT REPLACEMENTS</t>
  </si>
  <si>
    <t>7949D</t>
  </si>
  <si>
    <t>MMCOF7950 JUL FS 56 WKT RM ADD</t>
  </si>
  <si>
    <t>MMCOF7950 JULIAN FIRE STATION 56 EXTERIOR WORKOUT ROOM ADDITION</t>
  </si>
  <si>
    <t>7950D</t>
  </si>
  <si>
    <t>MMCOF7952 DH FS 37 SHED WK ADD</t>
  </si>
  <si>
    <t>MMCOF7952 DEERHORN FIRE STATION 37 STORAGE SHED REPLACEMENT AND EXTERIOR WORKOUT ROOM ADDITION</t>
  </si>
  <si>
    <t>7952D</t>
  </si>
  <si>
    <t>MMCOF7953 LKM FS42 WK SHD ADD</t>
  </si>
  <si>
    <t>MMCOF7953 LAKE MORENA FIRE STATION 42 EXTERIOR WORKOUT ROOM AND STORAGE SHED ADDITIONS</t>
  </si>
  <si>
    <t>7953D</t>
  </si>
  <si>
    <t>MMCOF7954 IMT FS 85 WKT RM ADD</t>
  </si>
  <si>
    <t>MMCOF7954 INTERMOUNTAIN FIRE STATION 85 EXTERIOR WORKOUT ROOM ADDITION</t>
  </si>
  <si>
    <t>7954D</t>
  </si>
  <si>
    <t>MMCOF7955 RCH FS 58 WKT RM ADD</t>
  </si>
  <si>
    <t>MMCOF7955 RANCHITA FIRE STATION 58 EXTERIOR WORKOUT ROOM ADDITION</t>
  </si>
  <si>
    <t>7955D</t>
  </si>
  <si>
    <t>MMCOF7958 EMJDF TK FD SHD STR</t>
  </si>
  <si>
    <t>MMCOF7958 EMJDF TRACK FIELD SHADE STRUCTURE</t>
  </si>
  <si>
    <t>7958D</t>
  </si>
  <si>
    <t>MMCOF7959 EMJDF IBR DEL DR UPG</t>
  </si>
  <si>
    <t>MMCOF7959 EAST MESA JUVENILE DETENTION FACILITY IBR DELIVERY SECURITY DOOR UPGRADE</t>
  </si>
  <si>
    <t>7959D</t>
  </si>
  <si>
    <t>MMCOF7960 ALP SHF ST HVAC REP</t>
  </si>
  <si>
    <t>MMCOF7960 ALPINE SHERIFF STATION HVAC REPLACEMENT</t>
  </si>
  <si>
    <t>7960D</t>
  </si>
  <si>
    <t>MMCOF7961 E OTAY MESA RFT HVAC</t>
  </si>
  <si>
    <t>MMCOF7961 EAST OTAY MESA REGIONAL FIREARMS TRAINING CENTER HVAC REPLACEMENT</t>
  </si>
  <si>
    <t>7961D</t>
  </si>
  <si>
    <t>MMCOF7962 JUL SHF SST LB HD DS</t>
  </si>
  <si>
    <t>MMCOF7962 JULIAN SHERIFF SUBSTATION LOBBY HARDENING AND DISPLAY RECONDITIONING</t>
  </si>
  <si>
    <t>7962D</t>
  </si>
  <si>
    <t>MMCOF7963 STE STOR SEC CAM REP</t>
  </si>
  <si>
    <t>MMCOF7963 SANTEE SHERIFF SAR VEHICLE STORAGE SECURITY CAMERA SYSTEM REPLACEMENT</t>
  </si>
  <si>
    <t>7963D</t>
  </si>
  <si>
    <t>MMCOF7964 PN VY SH SS LB HD DS</t>
  </si>
  <si>
    <t>MMCOF7964 PINE VALLEY SHERIFF SUBSTATION LOBBY HARDENING AND DISPLAY RECONDITIONING</t>
  </si>
  <si>
    <t>7964D</t>
  </si>
  <si>
    <t>MMCOF7965 ASTR SHF AV HVAC REP</t>
  </si>
  <si>
    <t>MMCOF7965 ASTREA SHERIFF AVIATION HVAC UNIT REPLACEMENTS</t>
  </si>
  <si>
    <t>7965D</t>
  </si>
  <si>
    <t>COFD7966 EOC SHF COM CTR MSRP</t>
  </si>
  <si>
    <t>COFD7966 EMERGENCY OPERATIONS CENTER AND SHERIFF COMMUNICATIONS CENTER MAJOR SYSTEMS REPLACEMENT PROJECT</t>
  </si>
  <si>
    <t>7966C</t>
  </si>
  <si>
    <t>COFD7967 STOWE TRAIL ACQUISTN</t>
  </si>
  <si>
    <t>COFD7967 STOWE TRAIL ACQUISITION</t>
  </si>
  <si>
    <t>7967C</t>
  </si>
  <si>
    <t>COFD7968 STA MRIA CRK GRNWY AC</t>
  </si>
  <si>
    <t>COFD7968 SANTA MARIA CREEK GREENWAY</t>
  </si>
  <si>
    <t>7968C</t>
  </si>
  <si>
    <t>COFD7969 HIDDEN MEADOWS PK ACQ</t>
  </si>
  <si>
    <t>COFD7969 HIDDEN MEADOWS PARK</t>
  </si>
  <si>
    <t>7969C</t>
  </si>
  <si>
    <t>COFD7970 CSA DE ORO LIB PK AMT</t>
  </si>
  <si>
    <t>COFD7970 CASA DE ORO LIBRARY PARK AMENITIES</t>
  </si>
  <si>
    <t>7970C</t>
  </si>
  <si>
    <t>JFCF7971 RAMONA SHF STATION</t>
  </si>
  <si>
    <t>JFCF7971 RAMONA SHERIFF STATION</t>
  </si>
  <si>
    <t>7971J</t>
  </si>
  <si>
    <t>JFCF7972 VISTA DF MODERNIZATN</t>
  </si>
  <si>
    <t>JFCF7972 VISTA DETENTION FACILITY MODERNIZATION</t>
  </si>
  <si>
    <t>7972J</t>
  </si>
  <si>
    <t>MMCOF7986 HRBISN CYN WKOUT SHD</t>
  </si>
  <si>
    <t>MMCOF7986 HARBISON CANYON FS 24 EXTERIOR WORKOUT ROOM AND STORAGE SHED ADDITION</t>
  </si>
  <si>
    <t>7986D</t>
  </si>
  <si>
    <t>MMCOF7987 POLINSKY RPRS PH 2</t>
  </si>
  <si>
    <t>MMCOF7987 POLINSKY REPAIRS PHASE 2</t>
  </si>
  <si>
    <t>7987D</t>
  </si>
  <si>
    <t>MMCOF7988 DPW WW ST LGT HVC RE</t>
  </si>
  <si>
    <t>MMCOF7988 DPW WASTEWATER SITES LIGHTING AND HVAC EFFICIENCY REPLACEMENTS</t>
  </si>
  <si>
    <t>7988D</t>
  </si>
  <si>
    <t>MMCOF7973 CTY FS VHC EX CL SYS</t>
  </si>
  <si>
    <t>MMCOF7973 COUNTY FIRE STATIONS VEHICLE EXHAUST COLLECTION SYSTEM</t>
  </si>
  <si>
    <t>7973D</t>
  </si>
  <si>
    <t>MMCOF7974 BONITA LIB ROOF EXT</t>
  </si>
  <si>
    <t>MMCOF7974 BONITA LIBRARY ROOF EXTENSION</t>
  </si>
  <si>
    <t>7974D</t>
  </si>
  <si>
    <t>MMCOF7976 AWM HZD WY EV CHG ST</t>
  </si>
  <si>
    <t>MMCOF7976 AWM HAZARD WAY ELECTRIC VEHICLE CHARGING STATIONS</t>
  </si>
  <si>
    <t>7976D</t>
  </si>
  <si>
    <t>MMCOF7978 EMDF ELCT VH CHRG ST</t>
  </si>
  <si>
    <t>MMCOF7978 EAST MESA DETENTION FACILITY ELECTRIC VEHICLE CHARGING STATIONS</t>
  </si>
  <si>
    <t>7978D</t>
  </si>
  <si>
    <t>MMCOF7979 SN MC OFC EV CHRG ST</t>
  </si>
  <si>
    <t>MMCOF7979 SAN MARCOS OFFICES ELECTRIC VEHICLE CHARGING STATIONS</t>
  </si>
  <si>
    <t>7979D</t>
  </si>
  <si>
    <t>MMCOF7981 CRSH GLDN HILL HS RE</t>
  </si>
  <si>
    <t>MMCOF7981 CRASH GOLDEN HILL HOUSE RENOVATION</t>
  </si>
  <si>
    <t>7981D</t>
  </si>
  <si>
    <t>MMCOF7980 STH LT COC EV CHG ST</t>
  </si>
  <si>
    <t>MMCOF7980 SOUTH LOT LINE COC ELECTRIC VEHICLE CHARGING STATIONS</t>
  </si>
  <si>
    <t>7980D</t>
  </si>
  <si>
    <t>COFD7983 BUTTERFIELD RANCH ACQ</t>
  </si>
  <si>
    <t>COFD7983 BUTTERFIELD RANCH ACQUISITION</t>
  </si>
  <si>
    <t>7983C</t>
  </si>
  <si>
    <t>MMCOF7989 EL CJN FRC EV CHG ST</t>
  </si>
  <si>
    <t>MMCOF7989 EL CAJON FRC EV CHARGING STATIONS</t>
  </si>
  <si>
    <t>7989D</t>
  </si>
  <si>
    <t>MMCOF7990 EDGMR SNF EV CHG STN</t>
  </si>
  <si>
    <t>MMCOF7990 EDGEMOOR SKILLED NURSING FACILITY EV CHARGING STATIONS</t>
  </si>
  <si>
    <t>7990D</t>
  </si>
  <si>
    <t>MMCOF7991 WL RD RC VH SR FM PK</t>
  </si>
  <si>
    <t>MMCOF7991 WILLOW ROAD RECREATIONAL VEHICLE SENIOR AND FAMILY PARKING</t>
  </si>
  <si>
    <t>7991D</t>
  </si>
  <si>
    <t>MMCOF7992 JMCHA RD SFE SLPN CB</t>
  </si>
  <si>
    <t>MMCOF7992 JAMACHA ROAD SAFE SLEEPING CABINS</t>
  </si>
  <si>
    <t>7992D</t>
  </si>
  <si>
    <t>COFD7993 DICTIONARY HILLS</t>
  </si>
  <si>
    <t>7993C</t>
  </si>
  <si>
    <t>‭2024-25‬</t>
  </si>
  <si>
    <t>COFD7994 ENCINITAS LDFL PK CVN</t>
  </si>
  <si>
    <t>COFD7994 ENCINITAS LANDFILL PARK CONVERSION</t>
  </si>
  <si>
    <t>7994C</t>
  </si>
  <si>
    <t>JFCF7995 RAMONA FIRE STATION</t>
  </si>
  <si>
    <t>7995J</t>
  </si>
  <si>
    <t>JFCF7996 SN DGO CNTY FE TRG TR</t>
  </si>
  <si>
    <t>JFCF7996 SAN DIEGO COUNTY FIRE TRAINING TOWER</t>
  </si>
  <si>
    <t>7996J</t>
  </si>
  <si>
    <t>MMCOF7997 ENG MST IMP VR LB FC</t>
  </si>
  <si>
    <t>MMCOF7997 ENERGY MEASURES IMPLEMENTATION AT VARIOUS LIBRARY FACILITIES</t>
  </si>
  <si>
    <t>7997D</t>
  </si>
  <si>
    <t>MMCOF7998 EG MST IMP VS RMS FC</t>
  </si>
  <si>
    <t>MMCOF7998 ENERGY MEASURES IMPLEMENTATION AT VARIOUS RMS FACILITIES</t>
  </si>
  <si>
    <t>7998D</t>
  </si>
  <si>
    <t>MMCOF7999 EV RDMP FOR VAR LOCA</t>
  </si>
  <si>
    <t>MMCOF7999 EV ROADMAP FOR VARIOUS LOCATIONS</t>
  </si>
  <si>
    <t>7999D</t>
  </si>
  <si>
    <t>MMCOF7A00 SD CY PS HSP ST FC R</t>
  </si>
  <si>
    <t>MMCOF7A00 SAN DIEGO COUNTY PSYCHIATRIC HOSPITAL STEEL FENCE REPLACEMENT</t>
  </si>
  <si>
    <t>7A00D</t>
  </si>
  <si>
    <t>MMCOF7A01 NCPHC BUILD OUT</t>
  </si>
  <si>
    <t>MMCOF7A01 NORTH COASTAL PUBLIC HEALTH CLINIC BUILD OUT</t>
  </si>
  <si>
    <t>7A01D</t>
  </si>
  <si>
    <t>MMCOF7A02 SR PB HTH CTR TI REN</t>
  </si>
  <si>
    <t>MMCOF7A02 SOUTH REGION PUBLIC HEALTH CENTER TI RENOVATIONS</t>
  </si>
  <si>
    <t>7A02D</t>
  </si>
  <si>
    <t>MMCOF7A03 VSTA LIB SVC DSK INT</t>
  </si>
  <si>
    <t>MMCOF7A03 VISTA LIBRARY SERVICE DESK INSTALLATION</t>
  </si>
  <si>
    <t>7A03D</t>
  </si>
  <si>
    <t>MMCOF7A04 SWT RE PK ELC SWR UP</t>
  </si>
  <si>
    <t>MMCOF7A04 SWEETWATER REGIONAL PARK ELECTRICAL AND SEWER UPGRADES</t>
  </si>
  <si>
    <t>7A04D</t>
  </si>
  <si>
    <t>MMCOF7A07 LK MRNA CPGD RSRM RE</t>
  </si>
  <si>
    <t>MMCOF7A07 LAKE MORENA CAMPGROUND RESTROOM REPLACEMENT</t>
  </si>
  <si>
    <t>7A07D</t>
  </si>
  <si>
    <t>MMCOF7A11 DS PS CG RR SH RP UP</t>
  </si>
  <si>
    <t>MMCOF7A11 DOS PICOS CAMPGROUND RESTROOM SHOWER REPLACEMENT</t>
  </si>
  <si>
    <t>7A11D</t>
  </si>
  <si>
    <t>MMCOF7A12 DOS PCS RR UP VAR LO</t>
  </si>
  <si>
    <t>MMCOF7A12 DOS PICOS RESTROOM UPGRADE AT VARIOUS LOCATIONS</t>
  </si>
  <si>
    <t>7A12D</t>
  </si>
  <si>
    <t>MMCOF7A14 WLLM HEISE PK RR RE</t>
  </si>
  <si>
    <t>MMCOF7A14 WILLIAM HEISE PARK RESTROOM REPLACEMENT</t>
  </si>
  <si>
    <t>7A14D</t>
  </si>
  <si>
    <t>MMCOF7A15 POTRERO PK RSTRM REP</t>
  </si>
  <si>
    <t>MMCOF7A15 POTRERO PARK RESTROOM REPLACEMENT</t>
  </si>
  <si>
    <t>7A15D</t>
  </si>
  <si>
    <t>MMCOF7A21 GLD AR PK HV U DC RE</t>
  </si>
  <si>
    <t>MMCOF7A21 GOODLAND ACRES PARK COMMUNITY CENTER HVAC UNIT AND DUCTING REPLACEMENT</t>
  </si>
  <si>
    <t>7A21D</t>
  </si>
  <si>
    <t>MMCOF7A22 4S RANCH PARK IMP</t>
  </si>
  <si>
    <t>MMCOF7A22 4S RANCH PARK IMPROVEMENTS</t>
  </si>
  <si>
    <t>7A22D</t>
  </si>
  <si>
    <t>MMCOF7A23 4S R S PK PVC SY LED</t>
  </si>
  <si>
    <t>MMCOF7A23 4S RANCH SPORTS PARK PHOTOVOLTAIC SYSTEM AND LED LIGHTING</t>
  </si>
  <si>
    <t>7A23D</t>
  </si>
  <si>
    <t>MMCOF7A24 4S RC PT PK PG ST RE</t>
  </si>
  <si>
    <t>MMCOF7A24 4S RANCH PATRIOT PARK PLAYGROUND REPLACEMENT</t>
  </si>
  <si>
    <t>7A24D</t>
  </si>
  <si>
    <t>MMCOF7A26 LS STELZR CNTY PK PG</t>
  </si>
  <si>
    <t>MMCOF7A26 LOUIS STELZER COUNTY PARK PLAYGROUND REPLACEMENT</t>
  </si>
  <si>
    <t>7A26D</t>
  </si>
  <si>
    <t>MMCOF7A27 DPR ADA ACCSSBTY IMP</t>
  </si>
  <si>
    <t>MMCOF7A27 DPR ADA ACCESSIBILITY IMPROVEMENTS</t>
  </si>
  <si>
    <t>7A27D</t>
  </si>
  <si>
    <t>MMCOF7A29 S VY FS62 EX WK RM A</t>
  </si>
  <si>
    <t>MMCOF7A29 SHELTER VALLEY FS 62 EXTERIOR WORKOUT ROOM ADDITION</t>
  </si>
  <si>
    <t>7A29D</t>
  </si>
  <si>
    <t>MMCOF7A30 EMJDF AH SY RT FMB R</t>
  </si>
  <si>
    <t>MMCOF7A30 EAST MESA JUVENILE DETENTION FACILITY IMPROVEMENTS</t>
  </si>
  <si>
    <t>7A30D</t>
  </si>
  <si>
    <t>MMCOF7A31 FALLBROOK SUBSTN IMP</t>
  </si>
  <si>
    <t>MMCOF7A31 FALLBROOK SUBSTATION IMPROVEMENTS</t>
  </si>
  <si>
    <t>7A31D</t>
  </si>
  <si>
    <t>MMCOF7A32 SB JUDGES PK LT CMRA</t>
  </si>
  <si>
    <t>MMCOF7A32 SOUTH BAY REGIONAL CENTER JUDGES PARKING LOT CAMERAS</t>
  </si>
  <si>
    <t>7A32D</t>
  </si>
  <si>
    <t>MMCOF7A33 VSTA PATROL MISC IMP</t>
  </si>
  <si>
    <t>MMCOF7A33 NORTH COUNTY REGIONAL CENTER VISTA CCTV UPGRADE AND IMPROVEMENTS</t>
  </si>
  <si>
    <t>7A33D</t>
  </si>
  <si>
    <t>MMCOF7A34 SDCJ ADA UPGRD PH 3</t>
  </si>
  <si>
    <t>MMCOF7A34 SAN DIEGO CENTRAL JAIL ADA UPGRADE PHASE 3</t>
  </si>
  <si>
    <t>7A34D</t>
  </si>
  <si>
    <t>MMCOF7A35 VLY CTR SBSTTN MC IP</t>
  </si>
  <si>
    <t>MMCOF7A35 VALLEY CENTER SUBSTATION IMPROVEMENTS</t>
  </si>
  <si>
    <t>7A35D</t>
  </si>
  <si>
    <t>MMCOF7A36 SHF HQ ST BLD LGT RE</t>
  </si>
  <si>
    <t>MMCOF7A36 SHERIFFS HQ SITE BOLLARD LIGHTING REPLACEMENT</t>
  </si>
  <si>
    <t>7A36D</t>
  </si>
  <si>
    <t>MMCOF7A37 MIRAMAR K9 FNCG RE</t>
  </si>
  <si>
    <t>MMCOF7A37 MIRAMAR K9 FENCING REPLACEMENT</t>
  </si>
  <si>
    <t>7A37D</t>
  </si>
  <si>
    <t>MMCOF7A38 RCHTA SBSTN OF HV RE</t>
  </si>
  <si>
    <t>MMCOF7A38 RANCHITA SUBSTATION OFFICE HVAC REPLACEMENT</t>
  </si>
  <si>
    <t>7A38D</t>
  </si>
  <si>
    <t>MMCOF7A39 COC 5580 HVAC EQ RE</t>
  </si>
  <si>
    <t>MMCOF7A39 COC 5580 HVAC EQUIPMENT REPLACEMENT</t>
  </si>
  <si>
    <t>7A39D</t>
  </si>
  <si>
    <t>MMCOF7A40 LCDRF ADA UPGRADE</t>
  </si>
  <si>
    <t>MMCOF7A40 LAS COLINAS DETENTION AND REENTRY FACILITY ADA UPGRADE</t>
  </si>
  <si>
    <t>7A40D</t>
  </si>
  <si>
    <t>MMCOF7A41 SDCPH PHARMACY RELOC</t>
  </si>
  <si>
    <t>MMCOF7A41 SDCPH PHARMACY RELOCATION</t>
  </si>
  <si>
    <t>7A41D</t>
  </si>
  <si>
    <t>MMCOF7A42 E CT RG CT PLT RP RS</t>
  </si>
  <si>
    <t>MMCOF7A42 EAST COUNTY REGIONAL CENTER PARKING LOT REPAIR &amp; RESURFACE</t>
  </si>
  <si>
    <t>7A42D</t>
  </si>
  <si>
    <t>MMCOF7A43 EMJDF CCTV FR AG DG</t>
  </si>
  <si>
    <t>MMCOF7A43 EMJDF UPGRADE CCTV FROM ANALOG TO DIGITAL</t>
  </si>
  <si>
    <t>7A43D</t>
  </si>
  <si>
    <t>COFD7A44 TJRV SPNRS MSA SW IMP</t>
  </si>
  <si>
    <t>COFD7A44 TIJUANA RIVER VALLEY SPOONERS MESA STORMWATER IMPROVEMENTS</t>
  </si>
  <si>
    <t>7A44C</t>
  </si>
  <si>
    <t>MMCOF7A45 TROY ST SLPNG CABINS</t>
  </si>
  <si>
    <t>MMCOF7A45 TROY STREET SLEEPING CABINS</t>
  </si>
  <si>
    <t>7A45D</t>
  </si>
  <si>
    <t>MMCOF7A46 EL CAJON FRC CANOPY</t>
  </si>
  <si>
    <t>7A46D</t>
  </si>
  <si>
    <t>MMCOF7A47 ECRC EV PROJECT</t>
  </si>
  <si>
    <t>MMCOF7A47 EAST COUNTY REGIONAL CENTER EV PROJECT</t>
  </si>
  <si>
    <t>7A47D</t>
  </si>
  <si>
    <t>MMCOF7A48 NCAS HVAC ELCTRFICTN</t>
  </si>
  <si>
    <t>MMCOF7A48 NORTH COUNTY ANIMAL SHELTER HVAC ELECTRIFICATION</t>
  </si>
  <si>
    <t>7A48D</t>
  </si>
  <si>
    <t>MMCOF7A49 VDF CCTV UPGRADES</t>
  </si>
  <si>
    <t>MMCOF7A49 VISTA DETENTION FACILITY CCTV UPGRADES</t>
  </si>
  <si>
    <t>7A49D</t>
  </si>
  <si>
    <t>MMCOF7A50 HOJ DA IT ROOM HVAC</t>
  </si>
  <si>
    <t>MMCOF7A50 HALL OF JUSTICE DA IT ROOM HVAC UNITS REPLACEMENT</t>
  </si>
  <si>
    <t>7A50D</t>
  </si>
  <si>
    <t>MMCOF7A51 HOJ PK LOT GATE REPL</t>
  </si>
  <si>
    <t>MMCOF7A51 HALL OF JUSTICE PARKING LOT GATE REPLACEMENT</t>
  </si>
  <si>
    <t>7A51D</t>
  </si>
  <si>
    <t>COFD7A53 JS MTN CY PK BBHC PR</t>
  </si>
  <si>
    <t>COFD7A53 JESS MARTIN COUNTY PARK BASKETBALL HALF-COURT PROJECT</t>
  </si>
  <si>
    <t>7A53C</t>
  </si>
  <si>
    <t>COFD7A54 TJRV REPI HBT RSTN PL</t>
  </si>
  <si>
    <t>COFD7A54 TIJUANA RIVER VALLEY REPI HABITAT RESTORATION PLAN</t>
  </si>
  <si>
    <t>7A54C</t>
  </si>
  <si>
    <t>MMCOF7A63 LCDF EV PROJECT</t>
  </si>
  <si>
    <t>MMCOF7A63 LAS COLINAS DETENTION FACILITY EV PROJECT</t>
  </si>
  <si>
    <t>7A63D</t>
  </si>
  <si>
    <t>MMCOF7A64 GILLESPIE EV PROJECT</t>
  </si>
  <si>
    <t>MMCOF7A64 GILLESPIE FIELD AIRPORT EV PROJECT</t>
  </si>
  <si>
    <t>7A64D</t>
  </si>
  <si>
    <t>Footnote:</t>
  </si>
  <si>
    <t>** Projects that share the same org and account display an aggregate total appropriation amount for each project at the fund-org-account level, not at the project level.</t>
  </si>
  <si>
    <t>End of Report</t>
  </si>
  <si>
    <t>7312M Worksheet</t>
  </si>
  <si>
    <t>Total Approp</t>
  </si>
  <si>
    <t>Total Expend</t>
  </si>
  <si>
    <t>Amended</t>
  </si>
  <si>
    <t>Actual</t>
  </si>
  <si>
    <t>FEB-20</t>
  </si>
  <si>
    <t>FEB-21</t>
  </si>
  <si>
    <t>FEB-22</t>
  </si>
  <si>
    <t>FEB-23</t>
  </si>
  <si>
    <t>GL014</t>
  </si>
  <si>
    <t>GL085</t>
  </si>
  <si>
    <t>ADJ-20</t>
  </si>
  <si>
    <t>ADJ-22</t>
  </si>
  <si>
    <t>ADJ-23</t>
  </si>
  <si>
    <t xml:space="preserve"> </t>
  </si>
  <si>
    <t>FEB-19</t>
  </si>
  <si>
    <t>JUN-19</t>
  </si>
  <si>
    <t>GL085 ADJ-20</t>
  </si>
  <si>
    <t>GL014 ADJ-20</t>
  </si>
  <si>
    <t>GL085 FEB-21</t>
  </si>
  <si>
    <t>GL085 FEB-22</t>
  </si>
  <si>
    <t>GL085 ADJ-22</t>
  </si>
  <si>
    <t>GL014 ADJ-22</t>
  </si>
  <si>
    <t>GL085 FEB-23</t>
  </si>
  <si>
    <t>GL014 FEB-23</t>
  </si>
  <si>
    <t>GL085 ADJ-23</t>
  </si>
  <si>
    <t>GL014 ADJ-23</t>
  </si>
  <si>
    <t>GL085 FEB-24</t>
  </si>
  <si>
    <t>GL014 FEB-24</t>
  </si>
  <si>
    <t>GL085 ADJ-24</t>
  </si>
  <si>
    <t>GL014 ADJ-24</t>
  </si>
  <si>
    <t>GL085 ADJ-25</t>
  </si>
  <si>
    <t>GL014 ADJ-25</t>
  </si>
  <si>
    <t>FEB-24</t>
  </si>
  <si>
    <t>FEB-25</t>
  </si>
  <si>
    <t>ADJ-24</t>
  </si>
  <si>
    <t>GL085 FEB-25</t>
  </si>
  <si>
    <t>GL014 FEB-25</t>
  </si>
  <si>
    <t>ADJ-25</t>
  </si>
  <si>
    <t>lized revenue.</t>
  </si>
  <si>
    <t>indicates under rea</t>
  </si>
  <si>
    <t>positive Remaining Balance</t>
  </si>
  <si>
    <t>NUES, a</t>
  </si>
  <si>
    <t>For REVE</t>
  </si>
  <si>
    <t>*</t>
  </si>
  <si>
    <t>expenditure.</t>
  </si>
  <si>
    <t>ance indicates over</t>
  </si>
  <si>
    <t>, a negative Remaining Bal</t>
  </si>
  <si>
    <t>NDITURES</t>
  </si>
  <si>
    <t>For EXPE</t>
  </si>
  <si>
    <t>OTE:</t>
  </si>
  <si>
    <t>N</t>
  </si>
  <si>
    <t>_</t>
  </si>
  <si>
    <t>____________________</t>
  </si>
  <si>
    <t>__________________________</t>
  </si>
  <si>
    <t>________</t>
  </si>
  <si>
    <t>_________</t>
  </si>
  <si>
    <t>______</t>
  </si>
  <si>
    <t>NUES</t>
  </si>
  <si>
    <t>OTAL REVE</t>
  </si>
  <si>
    <t>T</t>
  </si>
  <si>
    <t>ING SOURCES</t>
  </si>
  <si>
    <t>R FINANC</t>
  </si>
  <si>
    <t>80 - OTHE</t>
  </si>
  <si>
    <t>RR4</t>
  </si>
  <si>
    <t>------------------</t>
  </si>
  <si>
    <t>----------------</t>
  </si>
  <si>
    <t>48106 OPERATING TR</t>
  </si>
  <si>
    <t>RR480</t>
  </si>
  <si>
    <t>MMCOF7A6</t>
  </si>
  <si>
    <t>48116 OPER TRSFR P</t>
  </si>
  <si>
    <t>COFD7A53</t>
  </si>
  <si>
    <t>MMCOF7A5</t>
  </si>
  <si>
    <t>-------</t>
  </si>
  <si>
    <t>--------</t>
  </si>
  <si>
    <t>------</t>
  </si>
  <si>
    <t>(F)=(A-E)</t>
  </si>
  <si>
    <t>(E)=(C+D)</t>
  </si>
  <si>
    <t>(D)</t>
  </si>
  <si>
    <t>(C)</t>
  </si>
  <si>
    <t>(B)</t>
  </si>
  <si>
    <t>(A)</t>
  </si>
  <si>
    <t>ACCOUNT</t>
  </si>
  <si>
    <t>OBJECT</t>
  </si>
  <si>
    <t>REMAINING BALANCE</t>
  </si>
  <si>
    <t>ENCUMB + ACTUAL</t>
  </si>
  <si>
    <t>YTD ENCUMBRANCES</t>
  </si>
  <si>
    <t>ACTUAL YTD</t>
  </si>
  <si>
    <t>CURRENT PERIOD</t>
  </si>
  <si>
    <t>YTD - BUDGET</t>
  </si>
  <si>
    <t>UTLAY)</t>
  </si>
  <si>
    <t>APITAL O</t>
  </si>
  <si>
    <t>=D1110 (C</t>
  </si>
  <si>
    <t>F_GRP</t>
  </si>
  <si>
    <t>cy: USD</t>
  </si>
  <si>
    <t>Curren</t>
  </si>
  <si>
    <t>riod: ADJ-25</t>
  </si>
  <si>
    <t>Current Pe</t>
  </si>
  <si>
    <t>GL014 VERSION 02</t>
  </si>
  <si>
    <t>ECT AND ACCOUNT  -</t>
  </si>
  <si>
    <t>D REVENUE BY ORG OBJ</t>
  </si>
  <si>
    <t>EXPENDITURE AN</t>
  </si>
  <si>
    <t>Date: 15-AUG-25 09:19:38</t>
  </si>
  <si>
    <t>COSD</t>
  </si>
  <si>
    <t>48111 OPER TRSFR I</t>
  </si>
  <si>
    <t>MMCOF7A4</t>
  </si>
  <si>
    <t>COFD7A44</t>
  </si>
  <si>
    <t>MMCOF7A3</t>
  </si>
  <si>
    <t>MMCOF7A2</t>
  </si>
  <si>
    <t>MMCOF7A1</t>
  </si>
  <si>
    <t>MMCOF7A0</t>
  </si>
  <si>
    <t>48118 OPER TRSFR L</t>
  </si>
  <si>
    <t>MMCOF799</t>
  </si>
  <si>
    <t>48117 OPER TRSFR O</t>
  </si>
  <si>
    <t>JFCF7996</t>
  </si>
  <si>
    <t>JFCF7995</t>
  </si>
  <si>
    <t>COFD7994</t>
  </si>
  <si>
    <t>COFD7993</t>
  </si>
  <si>
    <t>MMCOF798</t>
  </si>
  <si>
    <t>COFD7983</t>
  </si>
  <si>
    <t>MMCOF797</t>
  </si>
  <si>
    <t>48124 OPER TSFR PR</t>
  </si>
  <si>
    <t>JFCF7972</t>
  </si>
  <si>
    <t>JFCF7971</t>
  </si>
  <si>
    <t>COFD7970</t>
  </si>
  <si>
    <t>COFD7969</t>
  </si>
  <si>
    <t>COFD7968</t>
  </si>
  <si>
    <t>COFD7967</t>
  </si>
  <si>
    <t>COFD7966</t>
  </si>
  <si>
    <t>MMCOF796</t>
  </si>
  <si>
    <t>MMCOF795</t>
  </si>
  <si>
    <t>MMCOF794</t>
  </si>
  <si>
    <t>MMCOF793</t>
  </si>
  <si>
    <t>MMCOF792</t>
  </si>
  <si>
    <t>MMCOF791</t>
  </si>
  <si>
    <t>COFD7912</t>
  </si>
  <si>
    <t>COFD7911</t>
  </si>
  <si>
    <t>COFD7910</t>
  </si>
  <si>
    <t>COFD7909</t>
  </si>
  <si>
    <t>COFD7908</t>
  </si>
  <si>
    <t>MMCOF790</t>
  </si>
  <si>
    <t>MMCOF789</t>
  </si>
  <si>
    <t>COFD7895</t>
  </si>
  <si>
    <t>COFD7894</t>
  </si>
  <si>
    <t>COFD7893</t>
  </si>
  <si>
    <t>MMCOF788</t>
  </si>
  <si>
    <t>MMCOF787</t>
  </si>
  <si>
    <t>MMCOF786</t>
  </si>
  <si>
    <t>MMCOF785</t>
  </si>
  <si>
    <t>COFD7849</t>
  </si>
  <si>
    <t>COFD7848</t>
  </si>
  <si>
    <t>MMCOF784</t>
  </si>
  <si>
    <t>COLIB784</t>
  </si>
  <si>
    <t>48215 REIMB FR SAN</t>
  </si>
  <si>
    <t>COHC7844</t>
  </si>
  <si>
    <t>COFD7841</t>
  </si>
  <si>
    <t>COFD7840</t>
  </si>
  <si>
    <t>COFD7838</t>
  </si>
  <si>
    <t>COFD7837</t>
  </si>
  <si>
    <t>COFD7836</t>
  </si>
  <si>
    <t>MMCOF783</t>
  </si>
  <si>
    <t>MMCOF782</t>
  </si>
  <si>
    <t>MMCOF781</t>
  </si>
  <si>
    <t>MMCOF780</t>
  </si>
  <si>
    <t>COFD7805</t>
  </si>
  <si>
    <t>COFD7796</t>
  </si>
  <si>
    <t>COFD7792</t>
  </si>
  <si>
    <t>COFD7791</t>
  </si>
  <si>
    <t>COFD7790</t>
  </si>
  <si>
    <t>COFD7789</t>
  </si>
  <si>
    <t>COFD7788</t>
  </si>
  <si>
    <t>COFD7786</t>
  </si>
  <si>
    <t>MMCOF778</t>
  </si>
  <si>
    <t>MMCOF777</t>
  </si>
  <si>
    <t>MMCOF776</t>
  </si>
  <si>
    <t>COHC7750</t>
  </si>
  <si>
    <t>COFD7739</t>
  </si>
  <si>
    <t>COFD7731</t>
  </si>
  <si>
    <t>COFD7730</t>
  </si>
  <si>
    <t>COFD7729</t>
  </si>
  <si>
    <t>COFD7728</t>
  </si>
  <si>
    <t>COFD7727</t>
  </si>
  <si>
    <t>COFD7723</t>
  </si>
  <si>
    <t>COFD7722</t>
  </si>
  <si>
    <t>COFD7721</t>
  </si>
  <si>
    <t>COFD7720</t>
  </si>
  <si>
    <t>COFD7719</t>
  </si>
  <si>
    <t>COFD7718</t>
  </si>
  <si>
    <t>COFD7717</t>
  </si>
  <si>
    <t>COFD7715</t>
  </si>
  <si>
    <t>COFD7714</t>
  </si>
  <si>
    <t>COFD7713</t>
  </si>
  <si>
    <t>COFD7712</t>
  </si>
  <si>
    <t>COFD7711</t>
  </si>
  <si>
    <t>COFD7710</t>
  </si>
  <si>
    <t>COFD7709</t>
  </si>
  <si>
    <t>COFD7708</t>
  </si>
  <si>
    <t>COFD7706</t>
  </si>
  <si>
    <t>MMCOF769</t>
  </si>
  <si>
    <t>COFD7688</t>
  </si>
  <si>
    <t>MMCOF768</t>
  </si>
  <si>
    <t>MMCOF764</t>
  </si>
  <si>
    <t>COFD7634</t>
  </si>
  <si>
    <t>MMCOF762</t>
  </si>
  <si>
    <t>MMCOF759</t>
  </si>
  <si>
    <t>COLIB758</t>
  </si>
  <si>
    <t>COFD7578</t>
  </si>
  <si>
    <t>COFD7575</t>
  </si>
  <si>
    <t>COFD7574</t>
  </si>
  <si>
    <t>COFD7573</t>
  </si>
  <si>
    <t>COFD7572</t>
  </si>
  <si>
    <t>COFD7571</t>
  </si>
  <si>
    <t>COFD7570</t>
  </si>
  <si>
    <t>COFD7568</t>
  </si>
  <si>
    <t>COFD7567</t>
  </si>
  <si>
    <t>COFD7566</t>
  </si>
  <si>
    <t>COFD7565</t>
  </si>
  <si>
    <t>COFD7564</t>
  </si>
  <si>
    <t>COFD7563</t>
  </si>
  <si>
    <t>COFD7562</t>
  </si>
  <si>
    <t>COFD7561</t>
  </si>
  <si>
    <t>COFD7560</t>
  </si>
  <si>
    <t>COFD7559</t>
  </si>
  <si>
    <t>COFD7557</t>
  </si>
  <si>
    <t>COFD7549</t>
  </si>
  <si>
    <t>COFD7543</t>
  </si>
  <si>
    <t>COLIB754</t>
  </si>
  <si>
    <t>COFD7539</t>
  </si>
  <si>
    <t>COFD7538</t>
  </si>
  <si>
    <t>COFD7537</t>
  </si>
  <si>
    <t>COFD7536</t>
  </si>
  <si>
    <t>COFD7533</t>
  </si>
  <si>
    <t>COFD7530</t>
  </si>
  <si>
    <t>COHC7529</t>
  </si>
  <si>
    <t>COFD7526</t>
  </si>
  <si>
    <t>JFCF7521</t>
  </si>
  <si>
    <t>COFD7514</t>
  </si>
  <si>
    <t>COFD7511</t>
  </si>
  <si>
    <t>COFD7510</t>
  </si>
  <si>
    <t>COLIB750</t>
  </si>
  <si>
    <t>JFCF7497</t>
  </si>
  <si>
    <t>COFD7494</t>
  </si>
  <si>
    <t>COFD7468</t>
  </si>
  <si>
    <t>COFD7397</t>
  </si>
  <si>
    <t>KA9500 M</t>
  </si>
  <si>
    <t>S REVENUES</t>
  </si>
  <si>
    <t>ELLANEOU</t>
  </si>
  <si>
    <t>70 - MISC</t>
  </si>
  <si>
    <t>47507 SETTLEMENT F</t>
  </si>
  <si>
    <t>RR470</t>
  </si>
  <si>
    <t>COHC7843</t>
  </si>
  <si>
    <t>47540 OTHER MISCEL</t>
  </si>
  <si>
    <t>47535 MISC REVENUE</t>
  </si>
  <si>
    <t>COFD7503</t>
  </si>
  <si>
    <t>CURRENT SERVICES</t>
  </si>
  <si>
    <t>GES FOR</t>
  </si>
  <si>
    <t>60 - CHAR</t>
  </si>
  <si>
    <t>46678 INSTITUTIONA</t>
  </si>
  <si>
    <t>RR460</t>
  </si>
  <si>
    <t>COHC7921</t>
  </si>
  <si>
    <t>COHC7920</t>
  </si>
  <si>
    <t>COHC7799</t>
  </si>
  <si>
    <t>COHC7798</t>
  </si>
  <si>
    <t>ENTAL REVENUE</t>
  </si>
  <si>
    <t>RGOVERNM</t>
  </si>
  <si>
    <t>50 - INTE</t>
  </si>
  <si>
    <t>458CL FED DON 12.3</t>
  </si>
  <si>
    <t>RR450</t>
  </si>
  <si>
    <t>COFD7A54</t>
  </si>
  <si>
    <t>45794 FED TREASURY</t>
  </si>
  <si>
    <t>45414 ST AID OTHER</t>
  </si>
  <si>
    <t>COFD7930</t>
  </si>
  <si>
    <t>45575 BEHAVIORAL H</t>
  </si>
  <si>
    <t>458AU FED EPA 66.4</t>
  </si>
  <si>
    <t>45813 FED HUD 14.2</t>
  </si>
  <si>
    <t>COFD7847</t>
  </si>
  <si>
    <t>458BI FED HHS 93.3</t>
  </si>
  <si>
    <t>45234 STATE AID ME</t>
  </si>
  <si>
    <t>COFD7842</t>
  </si>
  <si>
    <t>45900 OTHER INTERG</t>
  </si>
  <si>
    <t>ES</t>
  </si>
  <si>
    <t>REVENU</t>
  </si>
  <si>
    <t>S</t>
  </si>
  <si>
    <t>ENDITURE</t>
  </si>
  <si>
    <t>TOTAL EXP</t>
  </si>
  <si>
    <t>&amp; REIMB</t>
  </si>
  <si>
    <t>ND TRNSF</t>
  </si>
  <si>
    <t>50 - EXPE</t>
  </si>
  <si>
    <t>EE5</t>
  </si>
  <si>
    <t>55410 NEGATIVE ENC</t>
  </si>
  <si>
    <t>EE550</t>
  </si>
  <si>
    <t>54976 SPEC DEPARTM</t>
  </si>
  <si>
    <t>EE548</t>
  </si>
  <si>
    <t>54985 FIXED ASSETS</t>
  </si>
  <si>
    <t>54202 CAPITAL PROJ</t>
  </si>
  <si>
    <t>EE540</t>
  </si>
  <si>
    <t>54012 CAPITAL PROJ</t>
  </si>
  <si>
    <t>COFD7525</t>
  </si>
  <si>
    <t>54878 COFD PKS SAN</t>
  </si>
  <si>
    <t>54028 KA9500 MULTI</t>
  </si>
  <si>
    <t>SUPPLIES</t>
  </si>
  <si>
    <t>VICES &amp;</t>
  </si>
  <si>
    <t>20 -  SER</t>
  </si>
  <si>
    <t>52374 INTER-DEPART</t>
  </si>
  <si>
    <t>EE520</t>
  </si>
  <si>
    <t>52708 FAC MGMT ISF</t>
  </si>
  <si>
    <t>52432 CONSULTANT C</t>
  </si>
  <si>
    <t>52396 CONTRACTED S</t>
  </si>
  <si>
    <t>52566 MINOR EQUIPM</t>
  </si>
  <si>
    <t>52330 OFFICE EXPEN</t>
  </si>
  <si>
    <t>52314 PERMITS AND</t>
  </si>
  <si>
    <t>ITURES</t>
  </si>
  <si>
    <t>EXPEND</t>
  </si>
  <si>
    <t>Page:   1</t>
  </si>
  <si>
    <t>OSD</t>
  </si>
  <si>
    <t>C</t>
  </si>
  <si>
    <t>---------------</t>
  </si>
  <si>
    <t>EL CAJON BRANCH LIBRARY</t>
  </si>
  <si>
    <t>COLIB7845</t>
  </si>
  <si>
    <t>RANCHO SAN DIEGO LIBRARY</t>
  </si>
  <si>
    <t>COLIB7581</t>
  </si>
  <si>
    <t>JULIAN LIBRARY COMMUNITY</t>
  </si>
  <si>
    <t>COLIB7580</t>
  </si>
  <si>
    <t>BONITA LIBRARY EXPANSION</t>
  </si>
  <si>
    <t>COLIB7542</t>
  </si>
  <si>
    <t>7542L</t>
  </si>
  <si>
    <t>LAKESIDE BRANCH LIBRARY</t>
  </si>
  <si>
    <t>COLIB7541</t>
  </si>
  <si>
    <t>4S RANCH LIBRARY EXPANSI</t>
  </si>
  <si>
    <t>COLIB7509</t>
  </si>
  <si>
    <t>LAKESIDE LIBRARY</t>
  </si>
  <si>
    <t>COLIB7506</t>
  </si>
  <si>
    <t>7506L</t>
  </si>
  <si>
    <t>CASA DE ORO LIBRARY</t>
  </si>
  <si>
    <t>COLIB7505</t>
  </si>
  <si>
    <t>BORREGO SPRINGS COMMUNIT</t>
  </si>
  <si>
    <t>COLIB7470</t>
  </si>
  <si>
    <t>7470L</t>
  </si>
  <si>
    <t>IMPERIAL BEACH LIBRARY</t>
  </si>
  <si>
    <t>COLIB7452</t>
  </si>
  <si>
    <t>7452L</t>
  </si>
  <si>
    <t>IMPERIAL BEACH BRANCH LI</t>
  </si>
  <si>
    <t>COLIB7399</t>
  </si>
  <si>
    <t>7399L</t>
  </si>
  <si>
    <t>DOWNTOWN SD LAW LIBRARY</t>
  </si>
  <si>
    <t>COLIB7398</t>
  </si>
  <si>
    <t>7398L</t>
  </si>
  <si>
    <t>LINCOLN ACRES LIBRARY &amp;</t>
  </si>
  <si>
    <t>COLIB7351</t>
  </si>
  <si>
    <t>7351L</t>
  </si>
  <si>
    <t>KL2983 ALPINE BRANCH LIB</t>
  </si>
  <si>
    <t>COLIB7349</t>
  </si>
  <si>
    <t>7349L</t>
  </si>
  <si>
    <t>(G) = (E-F)</t>
  </si>
  <si>
    <t>(F)</t>
  </si>
  <si>
    <t>(E)</t>
  </si>
  <si>
    <t>D) = (A - B - C)</t>
  </si>
  <si>
    <t>(C)         (</t>
  </si>
  <si>
    <t>Revenue</t>
  </si>
  <si>
    <t>Appropriations</t>
  </si>
  <si>
    <t>Balance</t>
  </si>
  <si>
    <t>Expenditures</t>
  </si>
  <si>
    <t>Appropriation</t>
  </si>
  <si>
    <t>Remaining</t>
  </si>
  <si>
    <t>Realized</t>
  </si>
  <si>
    <t>Budgeted</t>
  </si>
  <si>
    <t>Available</t>
  </si>
  <si>
    <t>Encumbrance</t>
  </si>
  <si>
    <t>Project</t>
  </si>
  <si>
    <t>FUND=</t>
  </si>
  <si>
    <t>Period: ADJ-25</t>
  </si>
  <si>
    <t>Current</t>
  </si>
  <si>
    <t>ATUS LIFE TO DATE -</t>
  </si>
  <si>
    <t>CAPITAL PROJECT ST</t>
  </si>
  <si>
    <t>7851J</t>
  </si>
  <si>
    <t>7803J</t>
  </si>
  <si>
    <t>7733J</t>
  </si>
  <si>
    <t>7555J</t>
  </si>
  <si>
    <t>7545J</t>
  </si>
  <si>
    <t>7524J</t>
  </si>
  <si>
    <t>7523J</t>
  </si>
  <si>
    <t>7522J</t>
  </si>
  <si>
    <t>7520J</t>
  </si>
  <si>
    <t>7518J</t>
  </si>
  <si>
    <t>7515J</t>
  </si>
  <si>
    <t>7507J</t>
  </si>
  <si>
    <t>7474J</t>
  </si>
  <si>
    <t>7473J</t>
  </si>
  <si>
    <t>7466J</t>
  </si>
  <si>
    <t>7441J</t>
  </si>
  <si>
    <t>7432J</t>
  </si>
  <si>
    <t>7411J</t>
  </si>
  <si>
    <t>7401J</t>
  </si>
  <si>
    <t>7392J</t>
  </si>
  <si>
    <t>7354J</t>
  </si>
  <si>
    <t>7353J</t>
  </si>
  <si>
    <t>7352J</t>
  </si>
  <si>
    <t>7748H</t>
  </si>
  <si>
    <t>7528H</t>
  </si>
  <si>
    <t>7496H</t>
  </si>
  <si>
    <t>7488H</t>
  </si>
  <si>
    <t>7427H</t>
  </si>
  <si>
    <t>GILLESPIE FIELD AIRPORT</t>
  </si>
  <si>
    <t>MMCOF7A64</t>
  </si>
  <si>
    <t>LAS COLINAS DETENTION FA</t>
  </si>
  <si>
    <t>MMCOF7A63</t>
  </si>
  <si>
    <t>HOJ PARKING LOT GATE REP</t>
  </si>
  <si>
    <t>MMCOF7A51</t>
  </si>
  <si>
    <t>REPLACE HVAC UNITS FOR H</t>
  </si>
  <si>
    <t>MMCOF7A50</t>
  </si>
  <si>
    <t>NORTH COUNTY ANIMAL SHEL</t>
  </si>
  <si>
    <t>MMCOF7A48</t>
  </si>
  <si>
    <t>EAST COUNTY REGIONAL CEN</t>
  </si>
  <si>
    <t>MMCOF7A47</t>
  </si>
  <si>
    <t>EL CAJON FRC CANOPY</t>
  </si>
  <si>
    <t>MMCOF7A46</t>
  </si>
  <si>
    <t>TROY SLEEPING CABINS</t>
  </si>
  <si>
    <t>MMCOF7A45</t>
  </si>
  <si>
    <t>EMJDF UPGRADE CCTV FR AN</t>
  </si>
  <si>
    <t>MMCOF7A43</t>
  </si>
  <si>
    <t>EAST COUNTY REG CTR PK L</t>
  </si>
  <si>
    <t>MMCOF7A42</t>
  </si>
  <si>
    <t>SDCPH PHARMACY RELOCATIO</t>
  </si>
  <si>
    <t>MMCOF7A41</t>
  </si>
  <si>
    <t>LCDRF ADA UPGRADE</t>
  </si>
  <si>
    <t>MMCOF7A40</t>
  </si>
  <si>
    <t>COC 5580 HVAC EQUIPMENT</t>
  </si>
  <si>
    <t>MMCOF7A39</t>
  </si>
  <si>
    <t>RANCHITA SUBSTATION OFFI</t>
  </si>
  <si>
    <t>MMCOF7A38</t>
  </si>
  <si>
    <t>MIRAMAR K9 FENCING REPLA</t>
  </si>
  <si>
    <t>MMCOF7A37</t>
  </si>
  <si>
    <t>SHERIFFS HQ SITE BOLLARD</t>
  </si>
  <si>
    <t>MMCOF7A36</t>
  </si>
  <si>
    <t>VALLEY CENTER SUBSTATION</t>
  </si>
  <si>
    <t>MMCOF7A35</t>
  </si>
  <si>
    <t>SDCJ ADA UPGRADE PHASE 3</t>
  </si>
  <si>
    <t>MMCOF7A34</t>
  </si>
  <si>
    <t>NCRC VISTA CCTV UPGRADE</t>
  </si>
  <si>
    <t>MMCOF7A33</t>
  </si>
  <si>
    <t>FALLBROOK SUBSTATION IMP</t>
  </si>
  <si>
    <t>MMCOF7A31</t>
  </si>
  <si>
    <t>EMJDF IMPROVEMENTS</t>
  </si>
  <si>
    <t>MMCOF7A30</t>
  </si>
  <si>
    <t>SHELTER VALLEY FS 62 EXT</t>
  </si>
  <si>
    <t>MMCOF7A29</t>
  </si>
  <si>
    <t>DPR ADA ACCESSIBILITY IM</t>
  </si>
  <si>
    <t>MMCOF7A27</t>
  </si>
  <si>
    <t>LOUIS STELZER COUNTY PAR</t>
  </si>
  <si>
    <t>MMCOF7A26</t>
  </si>
  <si>
    <t>4S RANCH PATRIOT PARK PL</t>
  </si>
  <si>
    <t>MMCOF7A24</t>
  </si>
  <si>
    <t>4S RANCH SPORTS PRK PV S</t>
  </si>
  <si>
    <t>MMCOF7A23</t>
  </si>
  <si>
    <t>4S RANCH PARK IMPROVEMEN</t>
  </si>
  <si>
    <t>MMCOF7A22</t>
  </si>
  <si>
    <t>GOODLAND ACRES PARK CC H</t>
  </si>
  <si>
    <t>MMCOF7A21</t>
  </si>
  <si>
    <t>POTRERO PARK RESTROOM RE</t>
  </si>
  <si>
    <t>MMCOF7A15</t>
  </si>
  <si>
    <t>WILLIAM HEISE PARK RESTR</t>
  </si>
  <si>
    <t>MMCOF7A14</t>
  </si>
  <si>
    <t>DOS PICOS RESTRM UPGRADE</t>
  </si>
  <si>
    <t>MMCOF7A12</t>
  </si>
  <si>
    <t>DOS PICOS CAMPGROUND RES</t>
  </si>
  <si>
    <t>MMCOF7A11</t>
  </si>
  <si>
    <t>SWTWTR REG PARK ELEC AND</t>
  </si>
  <si>
    <t>MMCOF7A04</t>
  </si>
  <si>
    <t>VISTA LIBRARY SERVICE DE</t>
  </si>
  <si>
    <t>MMCOF7A03</t>
  </si>
  <si>
    <t>SOUTH REGION PUBLIC HEAL</t>
  </si>
  <si>
    <t>MMCOF7A02</t>
  </si>
  <si>
    <t>EV ROADMAP FOR VARIOUS L</t>
  </si>
  <si>
    <t>MMCOF7999</t>
  </si>
  <si>
    <t>ENERGY MEASURES IMP AT V</t>
  </si>
  <si>
    <t>MMCOF7998</t>
  </si>
  <si>
    <t>WILLOW RD REC VEHICLE SR</t>
  </si>
  <si>
    <t>MMCOF7991</t>
  </si>
  <si>
    <t>EDGEMOOR SNF EV CHARGING</t>
  </si>
  <si>
    <t>MMCOF7990</t>
  </si>
  <si>
    <t>EL CAJON FRC EV CHARGING</t>
  </si>
  <si>
    <t>MMCOF7989</t>
  </si>
  <si>
    <t>DPW WSTWTR STE LIGHT AND</t>
  </si>
  <si>
    <t>MMCOF7988</t>
  </si>
  <si>
    <t>POLINSKY REPAIRS PHASE 2</t>
  </si>
  <si>
    <t>MMCOF7987</t>
  </si>
  <si>
    <t>HARBISON CANYON FS WRKOU</t>
  </si>
  <si>
    <t>MMCOF7986</t>
  </si>
  <si>
    <t>BANCROFT SENIOR SHELTER</t>
  </si>
  <si>
    <t>MMCOF7982</t>
  </si>
  <si>
    <t>7982D</t>
  </si>
  <si>
    <t>CRASH GOLDEN HILL HOUSE</t>
  </si>
  <si>
    <t>MMCOF7981</t>
  </si>
  <si>
    <t>SOUTH LOT LINE COC EV CH</t>
  </si>
  <si>
    <t>MMCOF7980</t>
  </si>
  <si>
    <t>SAN MARCOS OFFICES EV CH</t>
  </si>
  <si>
    <t>MMCOF7979</t>
  </si>
  <si>
    <t>EMDF ELECTRIC VEHICLE CH</t>
  </si>
  <si>
    <t>MMCOF7978</t>
  </si>
  <si>
    <t>AWM HAZARD WAY EV CHARGI</t>
  </si>
  <si>
    <t>MMCOF7976</t>
  </si>
  <si>
    <t>NCRC ELECTRIC VEHICLE CH</t>
  </si>
  <si>
    <t>MMCOF7975</t>
  </si>
  <si>
    <t>7975D</t>
  </si>
  <si>
    <t>BONITA LIBRARY ROOF EXTE</t>
  </si>
  <si>
    <t>MMCOF7974</t>
  </si>
  <si>
    <t>CNTY FIRE STATIONS VEH E</t>
  </si>
  <si>
    <t>MMCOF7973</t>
  </si>
  <si>
    <t>ASTREA SHF AVIATION HVAC</t>
  </si>
  <si>
    <t>MMCOF7965</t>
  </si>
  <si>
    <t>PINE VALLEY SHF SUBSTN L</t>
  </si>
  <si>
    <t>MMCOF7964</t>
  </si>
  <si>
    <t>SANTEE SHF SAR VEHICLE S</t>
  </si>
  <si>
    <t>MMCOF7963</t>
  </si>
  <si>
    <t>JULIAN SHF SUBSTATION LB</t>
  </si>
  <si>
    <t>MMCOF7962</t>
  </si>
  <si>
    <t>EO MESA REG FIREARMS TRA</t>
  </si>
  <si>
    <t>MMCOF7961</t>
  </si>
  <si>
    <t>ALPINE SHERIFF STATION H</t>
  </si>
  <si>
    <t>MMCOF7960</t>
  </si>
  <si>
    <t>EMJDF IBR DELIVERY SECUR</t>
  </si>
  <si>
    <t>MMCOF7959</t>
  </si>
  <si>
    <t>EMJDF TRACK FIELD SHADE</t>
  </si>
  <si>
    <t>MMCOF7958</t>
  </si>
  <si>
    <t>RANCHITA FS 58 EXT WORKO</t>
  </si>
  <si>
    <t>MMCOF7955</t>
  </si>
  <si>
    <t>INTERMOUNTAIN FS 85 EXT</t>
  </si>
  <si>
    <t>MMCOF7954</t>
  </si>
  <si>
    <t>LAKE MORENA FS 42 EXT WK</t>
  </si>
  <si>
    <t>MMCOF7953</t>
  </si>
  <si>
    <t>DEERHORN FS 37 STO SHD R</t>
  </si>
  <si>
    <t>MMCOF7952</t>
  </si>
  <si>
    <t>JULIAN FS 56 EXT WORKOUT</t>
  </si>
  <si>
    <t>MMCOF7950</t>
  </si>
  <si>
    <t>SPRING VALLEY GYM HVAC U</t>
  </si>
  <si>
    <t>MMCOF7949</t>
  </si>
  <si>
    <t>AGUA CALIENTE PARK STAFF</t>
  </si>
  <si>
    <t>MMCOF7948</t>
  </si>
  <si>
    <t>AGUA CALIENTE PARK NEW W</t>
  </si>
  <si>
    <t>MMCOF7947</t>
  </si>
  <si>
    <t>STELZER PARK TRAIL RETAI</t>
  </si>
  <si>
    <t>MMCOF7946</t>
  </si>
  <si>
    <t>CACTUS PARK RESTROOM REP</t>
  </si>
  <si>
    <t>MMCOF7944</t>
  </si>
  <si>
    <t>CACTUS PARK REFURBISHMEN</t>
  </si>
  <si>
    <t>MMCOF7943</t>
  </si>
  <si>
    <t>LAKE MORENA PLAYGROUND R</t>
  </si>
  <si>
    <t>MMCOF7941</t>
  </si>
  <si>
    <t>LAKE MORENA DOCK REHAB B</t>
  </si>
  <si>
    <t>MMCOF7940</t>
  </si>
  <si>
    <t>BNTA SUN LIB PAT FNC UPS</t>
  </si>
  <si>
    <t>MMCOF7939</t>
  </si>
  <si>
    <t>4S RANCH LIB HVAC RFTP U</t>
  </si>
  <si>
    <t>MMCOF7937</t>
  </si>
  <si>
    <t>ALPINE LIB SECURITY CAME</t>
  </si>
  <si>
    <t>MMCOF7936</t>
  </si>
  <si>
    <t>ROV COC SEC ENHANCE TAB</t>
  </si>
  <si>
    <t>MMCOF7933</t>
  </si>
  <si>
    <t>BONITA MUSEUM AC UNIT RE</t>
  </si>
  <si>
    <t>MMCOF7932</t>
  </si>
  <si>
    <t>CAC WATERFRONT PARK LIGH</t>
  </si>
  <si>
    <t>MMCOF7931</t>
  </si>
  <si>
    <t>SAN MARCOS ROAD STATION</t>
  </si>
  <si>
    <t>MMCOF7929</t>
  </si>
  <si>
    <t>RAMONA ROAD STATION EV P</t>
  </si>
  <si>
    <t>MMCOF7928</t>
  </si>
  <si>
    <t>BANCROFT SAFE PARKING</t>
  </si>
  <si>
    <t>MMCOF7927</t>
  </si>
  <si>
    <t>MAGNOLIA SAFE PARKING</t>
  </si>
  <si>
    <t>MMCOF7926</t>
  </si>
  <si>
    <t>VISTA DETENTN FACILITY C</t>
  </si>
  <si>
    <t>MMCOF7925</t>
  </si>
  <si>
    <t>DPW ROAD MAINTENANCE SPR</t>
  </si>
  <si>
    <t>MMCOF7924</t>
  </si>
  <si>
    <t>EMJDF PARKING GT SYST RE</t>
  </si>
  <si>
    <t>MMCOF7923</t>
  </si>
  <si>
    <t>7923D</t>
  </si>
  <si>
    <t>EMJDF INTERCOM SYSTEM RE</t>
  </si>
  <si>
    <t>MMCOF7922</t>
  </si>
  <si>
    <t>SRLWC PUBLIC HEALTH CLIN</t>
  </si>
  <si>
    <t>MMCOF7919</t>
  </si>
  <si>
    <t>PHPR WAREHOUS TENANT IMP</t>
  </si>
  <si>
    <t>MMCOF7918</t>
  </si>
  <si>
    <t>EDGEMOOR DISHWASHER AREA</t>
  </si>
  <si>
    <t>MMCOF7917</t>
  </si>
  <si>
    <t>HHS VOASW BEHAVIORAL HEA</t>
  </si>
  <si>
    <t>MMCOF7916</t>
  </si>
  <si>
    <t>BSL3 MOD LAB DECONS RECO</t>
  </si>
  <si>
    <t>MMCOF7915</t>
  </si>
  <si>
    <t>7915D</t>
  </si>
  <si>
    <t>NEW SPC FOR OFC OF SUTAI</t>
  </si>
  <si>
    <t>MMCOF7914</t>
  </si>
  <si>
    <t>IB SHERIFF TRAILER ROOF</t>
  </si>
  <si>
    <t>MMCOF7907</t>
  </si>
  <si>
    <t>RANCHITA SBSTTN AWNING A</t>
  </si>
  <si>
    <t>MMCOF7906</t>
  </si>
  <si>
    <t>PINE VLY SHF SBSTN PATIO</t>
  </si>
  <si>
    <t>MMCOF7905</t>
  </si>
  <si>
    <t>ROCK MOUNTAIN HOUSE 6 RO</t>
  </si>
  <si>
    <t>MMCOF7904</t>
  </si>
  <si>
    <t>E MESA RNTRY FC PNLS AND</t>
  </si>
  <si>
    <t>MMCOF7901</t>
  </si>
  <si>
    <t>SD FIRE ARMS TRNING CTR</t>
  </si>
  <si>
    <t>MMCOF7900</t>
  </si>
  <si>
    <t>BRRGO SPRG SHF OFC GNRTR</t>
  </si>
  <si>
    <t>MMCOF7899</t>
  </si>
  <si>
    <t>LCDF WTR HTR AND SWMP CO</t>
  </si>
  <si>
    <t>MMCOF7898</t>
  </si>
  <si>
    <t>NCRC VISTA DETENTION FAC</t>
  </si>
  <si>
    <t>MMCOF7897</t>
  </si>
  <si>
    <t>7897D</t>
  </si>
  <si>
    <t>COC BUILDING 209 CRIME L</t>
  </si>
  <si>
    <t>MMCOF7896</t>
  </si>
  <si>
    <t>EMJDF PRIV SCRN IBR VEH</t>
  </si>
  <si>
    <t>MMCOF7892</t>
  </si>
  <si>
    <t>7892D</t>
  </si>
  <si>
    <t>EMJDF PERIMETER LIGHTS L</t>
  </si>
  <si>
    <t>MMCOF7891</t>
  </si>
  <si>
    <t>7891D</t>
  </si>
  <si>
    <t>EMJDF EXT PNT WTR HTR AI</t>
  </si>
  <si>
    <t>MMCOF7890</t>
  </si>
  <si>
    <t>SHLTR VLY FS 53 HEAT AC</t>
  </si>
  <si>
    <t>MMCOF7888</t>
  </si>
  <si>
    <t>7888D</t>
  </si>
  <si>
    <t>JAMUL FIRE STN 36 PKING</t>
  </si>
  <si>
    <t>MMCOF7887</t>
  </si>
  <si>
    <t>BOULEVARD FIRE STATION 4</t>
  </si>
  <si>
    <t>MMCOF7884</t>
  </si>
  <si>
    <t>7884D</t>
  </si>
  <si>
    <t>JULIAN FS 56 DUMPSTER AN</t>
  </si>
  <si>
    <t>MMCOF7883</t>
  </si>
  <si>
    <t>7883D</t>
  </si>
  <si>
    <t>FALLBROOK LIBRARY ZERO N</t>
  </si>
  <si>
    <t>MMCOF7882</t>
  </si>
  <si>
    <t>GUAJOME PARK GATE AND SI</t>
  </si>
  <si>
    <t>MMCOF7881</t>
  </si>
  <si>
    <t>SWEETWATER BALL FIELD TU</t>
  </si>
  <si>
    <t>MMCOF7878</t>
  </si>
  <si>
    <t>CREST LIBRARY HVAC RFTOP</t>
  </si>
  <si>
    <t>MMCOF7877</t>
  </si>
  <si>
    <t>RANCHO SANTA FE STAFF WK</t>
  </si>
  <si>
    <t>MMCOF7876</t>
  </si>
  <si>
    <t>RNCHO SAN DIEGO LIBRARY</t>
  </si>
  <si>
    <t>MMCOF7875</t>
  </si>
  <si>
    <t>JULIAN LIBRARY HVAC INTE</t>
  </si>
  <si>
    <t>MMCOF7874</t>
  </si>
  <si>
    <t>COC LIBRARY HQ SHD AND L</t>
  </si>
  <si>
    <t>MMCOF7873</t>
  </si>
  <si>
    <t>RAMONA LIB MSTR BARRI SH</t>
  </si>
  <si>
    <t>MMCOF7872</t>
  </si>
  <si>
    <t>HZRD WY SEC ENHANCE AWNI</t>
  </si>
  <si>
    <t>MMCOF7871</t>
  </si>
  <si>
    <t>CITY HEIGHTS CCWS OFFICE</t>
  </si>
  <si>
    <t>MMCOF7870</t>
  </si>
  <si>
    <t>FALLBROOK FRC SECURITY W</t>
  </si>
  <si>
    <t>MMCOF7869</t>
  </si>
  <si>
    <t>MILLS OFFCE RECONFIG OF</t>
  </si>
  <si>
    <t>MMCOF7867</t>
  </si>
  <si>
    <t>HHSA SEVILLE PLZ RECON S</t>
  </si>
  <si>
    <t>MMCOF7866</t>
  </si>
  <si>
    <t>NORTH CENTRAL MHC WORKSP</t>
  </si>
  <si>
    <t>MMCOF7865</t>
  </si>
  <si>
    <t>METRO FRC SCRTY WINDOW F</t>
  </si>
  <si>
    <t>MMCOF7863</t>
  </si>
  <si>
    <t>7863D</t>
  </si>
  <si>
    <t>S BAY CHILD SVCS PUB DFN</t>
  </si>
  <si>
    <t>MMCOF7861</t>
  </si>
  <si>
    <t>7861D</t>
  </si>
  <si>
    <t>EAST CTY MENTAL HEALTH I</t>
  </si>
  <si>
    <t>MMCOF7859</t>
  </si>
  <si>
    <t>EDGEMR CEIL TILES DR CLO</t>
  </si>
  <si>
    <t>MMCOF7858</t>
  </si>
  <si>
    <t>COC EV CHARGING STATIONS</t>
  </si>
  <si>
    <t>MMCOF7857</t>
  </si>
  <si>
    <t>TOWN CENTER MANOR CRITIC</t>
  </si>
  <si>
    <t>MMCOF7855</t>
  </si>
  <si>
    <t>PARKING EQUIPMT UPGRADE</t>
  </si>
  <si>
    <t>MMCOF7854</t>
  </si>
  <si>
    <t>7854D</t>
  </si>
  <si>
    <t>EMJDF ANTI CLIMB FENCE</t>
  </si>
  <si>
    <t>MMCOF7853</t>
  </si>
  <si>
    <t>7853D</t>
  </si>
  <si>
    <t>EL CAJON CITY HALL 6TH F</t>
  </si>
  <si>
    <t>MMCOF7852</t>
  </si>
  <si>
    <t>SOUTH REGION FRC LOBBY N</t>
  </si>
  <si>
    <t>MMCOF7846</t>
  </si>
  <si>
    <t>SR LWC NATIONAL CITY LOB</t>
  </si>
  <si>
    <t>MMCOF7835</t>
  </si>
  <si>
    <t>MV FRC TI ELIGIBILITY AD</t>
  </si>
  <si>
    <t>MMCOF7833</t>
  </si>
  <si>
    <t>MENTAL HEALTH SERVICES S</t>
  </si>
  <si>
    <t>MMCOF7831</t>
  </si>
  <si>
    <t>GBDF ROCK SALLY PORT GAT</t>
  </si>
  <si>
    <t>MMCOF7829</t>
  </si>
  <si>
    <t>SDCJ SEC N EMRGNCY PWR E</t>
  </si>
  <si>
    <t>MMCOF7827</t>
  </si>
  <si>
    <t>RSD SHERIFF AIR HANDLERS</t>
  </si>
  <si>
    <t>MMCOF7826</t>
  </si>
  <si>
    <t>VDF RECREATION YARD CONV</t>
  </si>
  <si>
    <t>MMCOF7825</t>
  </si>
  <si>
    <t>LEMON GROVE SHERIFF PAVI</t>
  </si>
  <si>
    <t>MMCOF7824</t>
  </si>
  <si>
    <t>7824D</t>
  </si>
  <si>
    <t>EMRF CPC REMODEL</t>
  </si>
  <si>
    <t>MMCOF7823</t>
  </si>
  <si>
    <t>RANCHITA FS 58 STRMWTR R</t>
  </si>
  <si>
    <t>MMCOF7822</t>
  </si>
  <si>
    <t>JULIAN FS 56 PAVEMENT AN</t>
  </si>
  <si>
    <t>MMCOF7821</t>
  </si>
  <si>
    <t>VALLECITOS PARK GENERATO</t>
  </si>
  <si>
    <t>MMCOF7819</t>
  </si>
  <si>
    <t>SWEETWATER LANE PARK CON</t>
  </si>
  <si>
    <t>MMCOF7818</t>
  </si>
  <si>
    <t>7818D</t>
  </si>
  <si>
    <t>JESS MARTIN PARK WATER C</t>
  </si>
  <si>
    <t>MMCOF7817</t>
  </si>
  <si>
    <t>HEISE PARK HVAC AND HEAT</t>
  </si>
  <si>
    <t>MMCOF7816</t>
  </si>
  <si>
    <t>7816D</t>
  </si>
  <si>
    <t>FLINN SPRINGS PARK BRIDG</t>
  </si>
  <si>
    <t>MMCOF7815</t>
  </si>
  <si>
    <t>VISTA LIB BTHRM REMODL S</t>
  </si>
  <si>
    <t>MMCOF7814</t>
  </si>
  <si>
    <t>7814D</t>
  </si>
  <si>
    <t>JACUMBA LIB FRIENDS OF T</t>
  </si>
  <si>
    <t>MMCOF7813</t>
  </si>
  <si>
    <t>7813D</t>
  </si>
  <si>
    <t>FLETCHER HILLS LIBRARY H</t>
  </si>
  <si>
    <t>MMCOF7812</t>
  </si>
  <si>
    <t>7812D</t>
  </si>
  <si>
    <t>EL CAJON LIBRARY SECURIT</t>
  </si>
  <si>
    <t>MMCOF7811</t>
  </si>
  <si>
    <t>7811D</t>
  </si>
  <si>
    <t>CREST LIBRARY REMODEL</t>
  </si>
  <si>
    <t>MMCOF7810</t>
  </si>
  <si>
    <t>CARDIFF LIB EXT DOORS AN</t>
  </si>
  <si>
    <t>MMCOF7809</t>
  </si>
  <si>
    <t>7809D</t>
  </si>
  <si>
    <t>EMJDF GENERATOR REPLACEM</t>
  </si>
  <si>
    <t>MMCOF7808</t>
  </si>
  <si>
    <t>MILLS BUILDING 1ST FLOOR</t>
  </si>
  <si>
    <t>MMCOF7807</t>
  </si>
  <si>
    <t>7807D</t>
  </si>
  <si>
    <t>CLEMMENS LANE ARTIFICIAL</t>
  </si>
  <si>
    <t>MMCOF7806</t>
  </si>
  <si>
    <t>7806D</t>
  </si>
  <si>
    <t>HHSA ELIGIBILITY DATA PR</t>
  </si>
  <si>
    <t>MMCOF7804</t>
  </si>
  <si>
    <t>7804D</t>
  </si>
  <si>
    <t>SBRC ESCALATOR AND ELEVA</t>
  </si>
  <si>
    <t>MMCOF7784</t>
  </si>
  <si>
    <t>JULIAN FS 56 HEALTH AND</t>
  </si>
  <si>
    <t>MMCOF7782</t>
  </si>
  <si>
    <t>7782D</t>
  </si>
  <si>
    <t>SOLAR PANELS INSTALL AT</t>
  </si>
  <si>
    <t>MMCOF7781</t>
  </si>
  <si>
    <t>7781D</t>
  </si>
  <si>
    <t>RIDGEHAVEN NEW GENERATOR</t>
  </si>
  <si>
    <t>MMCOF7780</t>
  </si>
  <si>
    <t>LAKESIDE SUBSTN EMERGENC</t>
  </si>
  <si>
    <t>MMCOF7774</t>
  </si>
  <si>
    <t>WILDERNESS GARDEN PARK W</t>
  </si>
  <si>
    <t>MMCOF7772</t>
  </si>
  <si>
    <t>POTRERO PARK BACKUP GENE</t>
  </si>
  <si>
    <t>MMCOF7771</t>
  </si>
  <si>
    <t>SAN DIEGUITO PARK GATE R</t>
  </si>
  <si>
    <t>MMCOF7770</t>
  </si>
  <si>
    <t>7770D</t>
  </si>
  <si>
    <t>POTRERO PARK WELL AND WA</t>
  </si>
  <si>
    <t>MMCOF7768</t>
  </si>
  <si>
    <t>7768D</t>
  </si>
  <si>
    <t>SWEETWATER REGIONAL PARK</t>
  </si>
  <si>
    <t>MMCOF7765</t>
  </si>
  <si>
    <t>AWM HAZARD WAY STAIR OR</t>
  </si>
  <si>
    <t>MMCOF7764</t>
  </si>
  <si>
    <t>7764D</t>
  </si>
  <si>
    <t>VALLEY CENTER LIBRARY HV</t>
  </si>
  <si>
    <t>MMCOF7763</t>
  </si>
  <si>
    <t>7763D</t>
  </si>
  <si>
    <t>SAN PASQUAL ACADEMY EMER</t>
  </si>
  <si>
    <t>MMCOF7761</t>
  </si>
  <si>
    <t>EV CHARGING EQUIP N INFR</t>
  </si>
  <si>
    <t>MMCOF7760</t>
  </si>
  <si>
    <t>7760D</t>
  </si>
  <si>
    <t>COC EV CHARGING STNS AND</t>
  </si>
  <si>
    <t>MMCOF7759</t>
  </si>
  <si>
    <t>7759D</t>
  </si>
  <si>
    <t>NCRC SOUTH BUILDING RIGG</t>
  </si>
  <si>
    <t>MMCOF7757</t>
  </si>
  <si>
    <t>7757D</t>
  </si>
  <si>
    <t>BALBOA SECURITY ENHANCEM</t>
  </si>
  <si>
    <t>MMCOF7756</t>
  </si>
  <si>
    <t>7756D</t>
  </si>
  <si>
    <t>SUNSHINE FIRE STN EMERGE</t>
  </si>
  <si>
    <t>MMCOF7755</t>
  </si>
  <si>
    <t>DEERHORN FIRE STN EMERGE</t>
  </si>
  <si>
    <t>MMCOF7754</t>
  </si>
  <si>
    <t>LAKE MORENA FIRE STN EME</t>
  </si>
  <si>
    <t>MMCOF7753</t>
  </si>
  <si>
    <t>SAN PASQUAL FIRE STN EME</t>
  </si>
  <si>
    <t>MMCOF7752</t>
  </si>
  <si>
    <t>JULIAN FIRE STATION EMER</t>
  </si>
  <si>
    <t>MMCOF7751</t>
  </si>
  <si>
    <t>7751D</t>
  </si>
  <si>
    <t>PSG SECURITY IMPROVEMENT</t>
  </si>
  <si>
    <t>MMCOF7749</t>
  </si>
  <si>
    <t>7749D</t>
  </si>
  <si>
    <t>DESCANSO LIBRARY EMERGEN</t>
  </si>
  <si>
    <t>MMCOF7746</t>
  </si>
  <si>
    <t>7746D</t>
  </si>
  <si>
    <t>POTRERO LIBRARY GENERATO</t>
  </si>
  <si>
    <t>MMCOF7745</t>
  </si>
  <si>
    <t>7745D</t>
  </si>
  <si>
    <t>PINE VALLEY LIBRARY GENE</t>
  </si>
  <si>
    <t>MMCOF7744</t>
  </si>
  <si>
    <t>7744D</t>
  </si>
  <si>
    <t>JACUMBA LIBRARY EMERGENC</t>
  </si>
  <si>
    <t>MMCOF7743</t>
  </si>
  <si>
    <t>7743D</t>
  </si>
  <si>
    <t>LIBRARY SECURITY ENHANCE</t>
  </si>
  <si>
    <t>MMCOF7738</t>
  </si>
  <si>
    <t>7738D</t>
  </si>
  <si>
    <t>HOUSING AUTHORITY BLDG S</t>
  </si>
  <si>
    <t>MMCOF7737</t>
  </si>
  <si>
    <t>7737D</t>
  </si>
  <si>
    <t>HOJ AIR HNDLNG COILS DMP</t>
  </si>
  <si>
    <t>MMCOF7735</t>
  </si>
  <si>
    <t>7735D</t>
  </si>
  <si>
    <t>RWS SHF SUBSTN SEC FENCI</t>
  </si>
  <si>
    <t>MMCOF7705</t>
  </si>
  <si>
    <t>7705D</t>
  </si>
  <si>
    <t>LEMN GRVE SHF STN SEC UP</t>
  </si>
  <si>
    <t>MMCOF7704</t>
  </si>
  <si>
    <t>7704D</t>
  </si>
  <si>
    <t>DESCANSO FIRE STN 45 PAV</t>
  </si>
  <si>
    <t>MMCOF7703</t>
  </si>
  <si>
    <t>7703D</t>
  </si>
  <si>
    <t>SPRNG VLY COM PK CCTV AU</t>
  </si>
  <si>
    <t>MMCOF7702</t>
  </si>
  <si>
    <t>7702D</t>
  </si>
  <si>
    <t>SPRNG VLY GYM TN CTR CCT</t>
  </si>
  <si>
    <t>MMCOF7700</t>
  </si>
  <si>
    <t>7700D</t>
  </si>
  <si>
    <t>LINDO LAKE PLAYGROUND ST</t>
  </si>
  <si>
    <t>MMCOF7699</t>
  </si>
  <si>
    <t>LKSDE COM TN CTR CCTV AL</t>
  </si>
  <si>
    <t>MMCOF7698</t>
  </si>
  <si>
    <t>7698D</t>
  </si>
  <si>
    <t>FALLBROOK COMM CTR SEC E</t>
  </si>
  <si>
    <t>MMCOF7697</t>
  </si>
  <si>
    <t>7697D</t>
  </si>
  <si>
    <t>APCD SCRPS RH ROOF AC VA</t>
  </si>
  <si>
    <t>MMCOF7696</t>
  </si>
  <si>
    <t>7696D</t>
  </si>
  <si>
    <t>SE FAM RES CTR ELECTR DI</t>
  </si>
  <si>
    <t>MMCOF7694</t>
  </si>
  <si>
    <t>7694D</t>
  </si>
  <si>
    <t>SPRING VALLEY LIBRARY 2</t>
  </si>
  <si>
    <t>MMCOF7693</t>
  </si>
  <si>
    <t>7693D</t>
  </si>
  <si>
    <t>JULIAN LIB LOCAL ASSISTA</t>
  </si>
  <si>
    <t>MMCOF7692</t>
  </si>
  <si>
    <t>7692D</t>
  </si>
  <si>
    <t>EL CAJON LIBRARY FIRE AL</t>
  </si>
  <si>
    <t>MMCOF7691</t>
  </si>
  <si>
    <t>7691D</t>
  </si>
  <si>
    <t>CMPO MORNO VILLAGE LIBRA</t>
  </si>
  <si>
    <t>MMCOF7690</t>
  </si>
  <si>
    <t>7690D</t>
  </si>
  <si>
    <t>SOUTH COUNTY ANIMAL SERV</t>
  </si>
  <si>
    <t>MMCOF7689</t>
  </si>
  <si>
    <t>7689D</t>
  </si>
  <si>
    <t>RIDGEHAVEN SHERIFF TENAN</t>
  </si>
  <si>
    <t>MMCOF7686</t>
  </si>
  <si>
    <t>DEH TENANT IMPROV COC BL</t>
  </si>
  <si>
    <t>MMCOF7683</t>
  </si>
  <si>
    <t>7683D</t>
  </si>
  <si>
    <t>APCD SAN YSIDRO SITE MOD</t>
  </si>
  <si>
    <t>MMCOF7682</t>
  </si>
  <si>
    <t>7682D</t>
  </si>
  <si>
    <t>DESCANSO LIBRARY 3 TON 5</t>
  </si>
  <si>
    <t>MMCOF7681</t>
  </si>
  <si>
    <t>7681D</t>
  </si>
  <si>
    <t>TWO ROOFTOP AC UNITS AT</t>
  </si>
  <si>
    <t>MMCOF7680</t>
  </si>
  <si>
    <t>7680D</t>
  </si>
  <si>
    <t>NCRC LAW LIBRARY TRAILER</t>
  </si>
  <si>
    <t>MMCOF7679</t>
  </si>
  <si>
    <t>7679D</t>
  </si>
  <si>
    <t>MILLS BUILDING GARAGE DE</t>
  </si>
  <si>
    <t>MMCOF7678</t>
  </si>
  <si>
    <t>7678D</t>
  </si>
  <si>
    <t>KEARNY MESA JUV DET KITC</t>
  </si>
  <si>
    <t>MMCOF7674</t>
  </si>
  <si>
    <t>7674D</t>
  </si>
  <si>
    <t>EAST MESA JUV DET FAC KI</t>
  </si>
  <si>
    <t>MMCOF7673</t>
  </si>
  <si>
    <t>7673D</t>
  </si>
  <si>
    <t>DPC FRONT COUNTER RECEPT</t>
  </si>
  <si>
    <t>MMCOF7672</t>
  </si>
  <si>
    <t>7672D</t>
  </si>
  <si>
    <t>DPC COC BLDG 5560 INTERI</t>
  </si>
  <si>
    <t>MMCOF7671</t>
  </si>
  <si>
    <t>7671D</t>
  </si>
  <si>
    <t>SUNSHINE SUMMIT FIRE STA</t>
  </si>
  <si>
    <t>MMCOF7668</t>
  </si>
  <si>
    <t>7668D</t>
  </si>
  <si>
    <t>TRU KEARNY MESA JUVENILE</t>
  </si>
  <si>
    <t>MMCOF7667</t>
  </si>
  <si>
    <t>7667D</t>
  </si>
  <si>
    <t>KEARNY MESA ARCC HVAC</t>
  </si>
  <si>
    <t>MMCOF7665</t>
  </si>
  <si>
    <t>7665D</t>
  </si>
  <si>
    <t>ARCC CHULA VISTA REPLACE</t>
  </si>
  <si>
    <t>MMCOF7664</t>
  </si>
  <si>
    <t>7664D</t>
  </si>
  <si>
    <t>ENCINITAS 24/7 LIBRARY T</t>
  </si>
  <si>
    <t>MMCOF7662</t>
  </si>
  <si>
    <t>7662D</t>
  </si>
  <si>
    <t>CHULA VISTA 24/7 LIBRARY</t>
  </si>
  <si>
    <t>MMCOF7661</t>
  </si>
  <si>
    <t>7661D</t>
  </si>
  <si>
    <t>BOULEVARD 24/7 LIBRARY T</t>
  </si>
  <si>
    <t>MMCOF7660</t>
  </si>
  <si>
    <t>7660D</t>
  </si>
  <si>
    <t>N CENTRAL REGIONAL CENTE</t>
  </si>
  <si>
    <t>MMCOF7659</t>
  </si>
  <si>
    <t>7659D</t>
  </si>
  <si>
    <t>DRAP LANDSCAPE CONVERSIO</t>
  </si>
  <si>
    <t>MMCOF7658</t>
  </si>
  <si>
    <t>7658D</t>
  </si>
  <si>
    <t>NCAS STRUCTURAL RETROFIT</t>
  </si>
  <si>
    <t>MMCOF7657</t>
  </si>
  <si>
    <t>7657D</t>
  </si>
  <si>
    <t>MADGE BRADLEY RENOVATION</t>
  </si>
  <si>
    <t>MMCOF7656</t>
  </si>
  <si>
    <t>7656D</t>
  </si>
  <si>
    <t>APCD NEW AIR MONITORING</t>
  </si>
  <si>
    <t>MMCOF7655</t>
  </si>
  <si>
    <t>7655D</t>
  </si>
  <si>
    <t>PEST DETECTION TRAILER</t>
  </si>
  <si>
    <t>MMCOF7653</t>
  </si>
  <si>
    <t>7653D</t>
  </si>
  <si>
    <t>HAZARD WAY SHADE STRUCTU</t>
  </si>
  <si>
    <t>MMCOF7652</t>
  </si>
  <si>
    <t>7652D</t>
  </si>
  <si>
    <t>EL CAJON FAMILY RESOURCE</t>
  </si>
  <si>
    <t>MMCOF7650</t>
  </si>
  <si>
    <t>7650D</t>
  </si>
  <si>
    <t>EMJDF PERIMETER FENCE SE</t>
  </si>
  <si>
    <t>MMCOF7649</t>
  </si>
  <si>
    <t>7649D</t>
  </si>
  <si>
    <t>CCA RENOVATION</t>
  </si>
  <si>
    <t>MMCOF7648</t>
  </si>
  <si>
    <t>NCRC GENERATOR REPLACEME</t>
  </si>
  <si>
    <t>MMCOF7647</t>
  </si>
  <si>
    <t>7647D</t>
  </si>
  <si>
    <t>SHERIFF KITCHEN EQUIPMEN</t>
  </si>
  <si>
    <t>MMCOF7646</t>
  </si>
  <si>
    <t>7646D</t>
  </si>
  <si>
    <t>VISTA DETENTION FAC GATE</t>
  </si>
  <si>
    <t>MMCOF7645</t>
  </si>
  <si>
    <t>7645D</t>
  </si>
  <si>
    <t>SECURITY UPGRADES LAW EN</t>
  </si>
  <si>
    <t>MMCOF7644</t>
  </si>
  <si>
    <t>7644D</t>
  </si>
  <si>
    <t>EMDF REPLACE FIRE ALARM</t>
  </si>
  <si>
    <t>MMCOF7643</t>
  </si>
  <si>
    <t>7643D</t>
  </si>
  <si>
    <t>GBDF REPLC SECURITY CONT</t>
  </si>
  <si>
    <t>MMCOF7642</t>
  </si>
  <si>
    <t>EMDF CPC CCTV AUGMENTATI</t>
  </si>
  <si>
    <t>MMCOF7641</t>
  </si>
  <si>
    <t>7641D</t>
  </si>
  <si>
    <t>DISTRICT ATTORNEY SECURI</t>
  </si>
  <si>
    <t>MMCOF7638</t>
  </si>
  <si>
    <t>7638D</t>
  </si>
  <si>
    <t>SDFA WATER FILTRATION SY</t>
  </si>
  <si>
    <t>MMCOF7637</t>
  </si>
  <si>
    <t>7637D</t>
  </si>
  <si>
    <t>DESCANSO FIRE STATION RE</t>
  </si>
  <si>
    <t>MMCOF7636</t>
  </si>
  <si>
    <t>7636D</t>
  </si>
  <si>
    <t>DEERHORN FIRE STATION FU</t>
  </si>
  <si>
    <t>MMCOF7634</t>
  </si>
  <si>
    <t>7634D</t>
  </si>
  <si>
    <t>NCRC SOUTH BLDG ROOF TOP</t>
  </si>
  <si>
    <t>MMCOF7631</t>
  </si>
  <si>
    <t>7631D</t>
  </si>
  <si>
    <t>VISTA DETENTION FACILITY</t>
  </si>
  <si>
    <t>MMCOF7627</t>
  </si>
  <si>
    <t>EAST MESA REENTRY FACILI</t>
  </si>
  <si>
    <t>MMCOF7618</t>
  </si>
  <si>
    <t>7618D</t>
  </si>
  <si>
    <t>LAKE MORENA FIRE STATION</t>
  </si>
  <si>
    <t>MMCOF7613</t>
  </si>
  <si>
    <t>7613D</t>
  </si>
  <si>
    <t>SD FIRE AUTH FIRE ALARM</t>
  </si>
  <si>
    <t>MMCOF7612</t>
  </si>
  <si>
    <t>7612D</t>
  </si>
  <si>
    <t>JUVENILE PROB ELECTRICAL</t>
  </si>
  <si>
    <t>MMCOF7611</t>
  </si>
  <si>
    <t>7611D</t>
  </si>
  <si>
    <t>EMJDF CAMERAS PHASE II</t>
  </si>
  <si>
    <t>MMCOF7610</t>
  </si>
  <si>
    <t>7610D</t>
  </si>
  <si>
    <t>WILLIAM HEISE 2 BACK UP</t>
  </si>
  <si>
    <t>MMCOF7608</t>
  </si>
  <si>
    <t>7608D</t>
  </si>
  <si>
    <t>SPRING VALLEY COMMUNITY</t>
  </si>
  <si>
    <t>MMCOF7605</t>
  </si>
  <si>
    <t>7605D</t>
  </si>
  <si>
    <t>POTRERO CAMPGROUND MAIN</t>
  </si>
  <si>
    <t>MMCOF7602</t>
  </si>
  <si>
    <t>7602D</t>
  </si>
  <si>
    <t>BOULDER OAKS ROAD REPAIR</t>
  </si>
  <si>
    <t>MMCOF7600</t>
  </si>
  <si>
    <t>7600D</t>
  </si>
  <si>
    <t>SAN PASQUAL ACDMY LIFT S</t>
  </si>
  <si>
    <t>MMCOF7599</t>
  </si>
  <si>
    <t>7599D</t>
  </si>
  <si>
    <t>SDC PSYC HOSPTL HVAC ELE</t>
  </si>
  <si>
    <t>MMCOF7598</t>
  </si>
  <si>
    <t>NE FAM RES CNTR ELECTRIC</t>
  </si>
  <si>
    <t>MMCOF7597</t>
  </si>
  <si>
    <t>7597D</t>
  </si>
  <si>
    <t>EMS GRANTVILLE BUILDING</t>
  </si>
  <si>
    <t>MMCOF7591</t>
  </si>
  <si>
    <t>7591D</t>
  </si>
  <si>
    <t>KEARNY MESA ARCC GENERAT</t>
  </si>
  <si>
    <t>MMCOF7589</t>
  </si>
  <si>
    <t>7589D</t>
  </si>
  <si>
    <t>CAC ROOMS 302 AND 358 AV</t>
  </si>
  <si>
    <t>MMCOF7588</t>
  </si>
  <si>
    <t>7588D</t>
  </si>
  <si>
    <t>CAC 4 STANDARD SIZE WIND</t>
  </si>
  <si>
    <t>MMCOF7587</t>
  </si>
  <si>
    <t>7587D</t>
  </si>
  <si>
    <t>VISTA LIBRARY HVAC AHU R</t>
  </si>
  <si>
    <t>MMCOF7586</t>
  </si>
  <si>
    <t>7586D</t>
  </si>
  <si>
    <t>SAN MARCOS LIBRARY HVAC</t>
  </si>
  <si>
    <t>MMCOF7584</t>
  </si>
  <si>
    <t>7584D</t>
  </si>
  <si>
    <t>APITAL OUTLAY)</t>
  </si>
  <si>
    <t>7797C</t>
  </si>
  <si>
    <t>7794C</t>
  </si>
  <si>
    <t>7747C</t>
  </si>
  <si>
    <t>7742C</t>
  </si>
  <si>
    <t>7732C</t>
  </si>
  <si>
    <t>7726C</t>
  </si>
  <si>
    <t>7725C</t>
  </si>
  <si>
    <t>7724C</t>
  </si>
  <si>
    <t>7707C</t>
  </si>
  <si>
    <t>7687C</t>
  </si>
  <si>
    <t>7685C</t>
  </si>
  <si>
    <t>7684C</t>
  </si>
  <si>
    <t>7677C</t>
  </si>
  <si>
    <t>7676C</t>
  </si>
  <si>
    <t>7669C</t>
  </si>
  <si>
    <t>7583C</t>
  </si>
  <si>
    <t>7577C</t>
  </si>
  <si>
    <t>7569C</t>
  </si>
  <si>
    <t>7558C</t>
  </si>
  <si>
    <t>7554C</t>
  </si>
  <si>
    <t>7553C</t>
  </si>
  <si>
    <t>7552C</t>
  </si>
  <si>
    <t>7551C</t>
  </si>
  <si>
    <t>7550C</t>
  </si>
  <si>
    <t>7548C</t>
  </si>
  <si>
    <t>7547C</t>
  </si>
  <si>
    <t>7546C</t>
  </si>
  <si>
    <t>7544C</t>
  </si>
  <si>
    <t>7540C</t>
  </si>
  <si>
    <t>7535C</t>
  </si>
  <si>
    <t>7534C</t>
  </si>
  <si>
    <t>7532C</t>
  </si>
  <si>
    <t>7531C</t>
  </si>
  <si>
    <t>7519C</t>
  </si>
  <si>
    <t>7517C</t>
  </si>
  <si>
    <t>7516C</t>
  </si>
  <si>
    <t>7513C</t>
  </si>
  <si>
    <t>7512C</t>
  </si>
  <si>
    <t>7508C</t>
  </si>
  <si>
    <t>7504C</t>
  </si>
  <si>
    <t>7502C</t>
  </si>
  <si>
    <t>7501C</t>
  </si>
  <si>
    <t>7500C</t>
  </si>
  <si>
    <t>7499C</t>
  </si>
  <si>
    <t>7498C</t>
  </si>
  <si>
    <t>7495C</t>
  </si>
  <si>
    <t>7493C</t>
  </si>
  <si>
    <t>7492C</t>
  </si>
  <si>
    <t>7491C</t>
  </si>
  <si>
    <t>7490C</t>
  </si>
  <si>
    <t>7489C</t>
  </si>
  <si>
    <t>7487C</t>
  </si>
  <si>
    <t>7486C</t>
  </si>
  <si>
    <t>7485C</t>
  </si>
  <si>
    <t>7483C</t>
  </si>
  <si>
    <t>7482C</t>
  </si>
  <si>
    <t>7481C</t>
  </si>
  <si>
    <t>7480C</t>
  </si>
  <si>
    <t>7479C</t>
  </si>
  <si>
    <t>7478C</t>
  </si>
  <si>
    <t>7477C</t>
  </si>
  <si>
    <t>7476C</t>
  </si>
  <si>
    <t>7475C</t>
  </si>
  <si>
    <t>7471C</t>
  </si>
  <si>
    <t>7469C</t>
  </si>
  <si>
    <t>7467C</t>
  </si>
  <si>
    <t>7463C</t>
  </si>
  <si>
    <t>7462C</t>
  </si>
  <si>
    <t>7461C</t>
  </si>
  <si>
    <t>7460C</t>
  </si>
  <si>
    <t>7459C</t>
  </si>
  <si>
    <t>7458C</t>
  </si>
  <si>
    <t>7457C</t>
  </si>
  <si>
    <t>7456C</t>
  </si>
  <si>
    <t>7454C</t>
  </si>
  <si>
    <t>7453C</t>
  </si>
  <si>
    <t>7451C</t>
  </si>
  <si>
    <t>7450C</t>
  </si>
  <si>
    <t>7449C</t>
  </si>
  <si>
    <t>7448C</t>
  </si>
  <si>
    <t>7447C</t>
  </si>
  <si>
    <t>7446C</t>
  </si>
  <si>
    <t>7445C</t>
  </si>
  <si>
    <t>TJRV NORTH EAST TRAIL CO</t>
  </si>
  <si>
    <t>COFD7444C</t>
  </si>
  <si>
    <t>7444C</t>
  </si>
  <si>
    <t>7443C</t>
  </si>
  <si>
    <t>7442C</t>
  </si>
  <si>
    <t>7440C</t>
  </si>
  <si>
    <t>7439C</t>
  </si>
  <si>
    <t>7438C</t>
  </si>
  <si>
    <t>7437C</t>
  </si>
  <si>
    <t>7435C</t>
  </si>
  <si>
    <t>7434C</t>
  </si>
  <si>
    <t>7433C</t>
  </si>
  <si>
    <t>7431C</t>
  </si>
  <si>
    <t>7430C</t>
  </si>
  <si>
    <t>7426C</t>
  </si>
  <si>
    <t>7425C</t>
  </si>
  <si>
    <t>7424C</t>
  </si>
  <si>
    <t>7423C</t>
  </si>
  <si>
    <t>7422C</t>
  </si>
  <si>
    <t>7421C</t>
  </si>
  <si>
    <t>7420C</t>
  </si>
  <si>
    <t>7419C</t>
  </si>
  <si>
    <t>7418C</t>
  </si>
  <si>
    <t>7417C</t>
  </si>
  <si>
    <t>7416C</t>
  </si>
  <si>
    <t>7415C</t>
  </si>
  <si>
    <t>7414C</t>
  </si>
  <si>
    <t>7413C</t>
  </si>
  <si>
    <t>7412C</t>
  </si>
  <si>
    <t>7410C</t>
  </si>
  <si>
    <t>7409C</t>
  </si>
  <si>
    <t>7408C</t>
  </si>
  <si>
    <t>7406C</t>
  </si>
  <si>
    <t>7405C</t>
  </si>
  <si>
    <t>7404C</t>
  </si>
  <si>
    <t>7403C</t>
  </si>
  <si>
    <t>7402C</t>
  </si>
  <si>
    <t>7396C</t>
  </si>
  <si>
    <t>7395C</t>
  </si>
  <si>
    <t>7393C</t>
  </si>
  <si>
    <t>7390C</t>
  </si>
  <si>
    <t>7385C</t>
  </si>
  <si>
    <t>7384C</t>
  </si>
  <si>
    <t>7383C</t>
  </si>
  <si>
    <t>7381C</t>
  </si>
  <si>
    <t>7380C</t>
  </si>
  <si>
    <t>7379C</t>
  </si>
  <si>
    <t>7378C</t>
  </si>
  <si>
    <t>7377C</t>
  </si>
  <si>
    <t>7376C</t>
  </si>
  <si>
    <t>7375C</t>
  </si>
  <si>
    <t>7374C</t>
  </si>
  <si>
    <t>7373C</t>
  </si>
  <si>
    <t>7372C</t>
  </si>
  <si>
    <t>7370C</t>
  </si>
  <si>
    <t>7368C</t>
  </si>
  <si>
    <t>7367C</t>
  </si>
  <si>
    <t>7366C</t>
  </si>
  <si>
    <t>7365C</t>
  </si>
  <si>
    <t>7364C</t>
  </si>
  <si>
    <t>7363C</t>
  </si>
  <si>
    <t>7362C</t>
  </si>
  <si>
    <t>7361C</t>
  </si>
  <si>
    <t>7359C</t>
  </si>
  <si>
    <t>7357C</t>
  </si>
  <si>
    <t>7356C</t>
  </si>
  <si>
    <t>7347C</t>
  </si>
  <si>
    <t>7314C</t>
  </si>
  <si>
    <t>Date: 1</t>
  </si>
  <si>
    <t>RY PROJECTS</t>
  </si>
  <si>
    <t>COF-LIBRA</t>
  </si>
  <si>
    <t>-------------------------</t>
  </si>
  <si>
    <t>---------</t>
  </si>
  <si>
    <t>SAN DIEGO COUNTY FIRE TRA</t>
  </si>
  <si>
    <t>RAMONA FIRE STATION</t>
  </si>
  <si>
    <t>RAMONA SHERIFF STATION</t>
  </si>
  <si>
    <t>I15 SR76 SHERIFF STATION</t>
  </si>
  <si>
    <t>JFCF7851</t>
  </si>
  <si>
    <t>EAST MESA JUVENILE DET FA</t>
  </si>
  <si>
    <t>JFCF7803</t>
  </si>
  <si>
    <t>EAST MESA JUV DET FAC OUT</t>
  </si>
  <si>
    <t>JFCF7733</t>
  </si>
  <si>
    <t>INCARCERATED PEOPLES TRAN</t>
  </si>
  <si>
    <t>JFCF7555</t>
  </si>
  <si>
    <t>RAINBOW HEIGHTS RADIO SIT</t>
  </si>
  <si>
    <t>JFCF7545</t>
  </si>
  <si>
    <t>BOMB ARSON LAND ACQUISITI</t>
  </si>
  <si>
    <t>JFCF7524</t>
  </si>
  <si>
    <t>SHERIFFS QUARTERMASTER RE</t>
  </si>
  <si>
    <t>JFCF7523</t>
  </si>
  <si>
    <t>OHIO STREET PROBATION REN</t>
  </si>
  <si>
    <t>JFCF7522</t>
  </si>
  <si>
    <t>SAN DIEGO JUVENILE JUSTIC</t>
  </si>
  <si>
    <t>COC REDEVELOPMENT OF BLDS</t>
  </si>
  <si>
    <t>JFCF7520</t>
  </si>
  <si>
    <t>BORREGO SPRINGS SHERIFF S</t>
  </si>
  <si>
    <t>JFCF7518</t>
  </si>
  <si>
    <t>PALA AREA NEXTGEN RCS SIT</t>
  </si>
  <si>
    <t>JFCF7515</t>
  </si>
  <si>
    <t>EMERGENCY VEHICLE OPERATI</t>
  </si>
  <si>
    <t>JFCF7507</t>
  </si>
  <si>
    <t>REGIONAL COMMUNICATIONS S</t>
  </si>
  <si>
    <t>CRIME LAB</t>
  </si>
  <si>
    <t>JFCF7474</t>
  </si>
  <si>
    <t>SHERIFFS LAKESIDE</t>
  </si>
  <si>
    <t>JFCF7473</t>
  </si>
  <si>
    <t>CAMPO BARRETT STAFF HOUSI</t>
  </si>
  <si>
    <t>JFCF7466</t>
  </si>
  <si>
    <t>NEXT GENERATION RCS SITE</t>
  </si>
  <si>
    <t>JFCF7441</t>
  </si>
  <si>
    <t>EAST MESA DET RE AND REHA</t>
  </si>
  <si>
    <t>JFCF7432</t>
  </si>
  <si>
    <t>ACILITY CONST FD</t>
  </si>
  <si>
    <t>JUSTICE F</t>
  </si>
  <si>
    <t>RCS HARMONY HILL SITE ACQ</t>
  </si>
  <si>
    <t>JFCF7411</t>
  </si>
  <si>
    <t>JUVENILE PROBATION COMPLE</t>
  </si>
  <si>
    <t>JFCF7401</t>
  </si>
  <si>
    <t>SHF DEFENSIVE TACTICS BUI</t>
  </si>
  <si>
    <t>JFCF7392</t>
  </si>
  <si>
    <t>WOMENS DETENTION FACILITY</t>
  </si>
  <si>
    <t>JFCF7354</t>
  </si>
  <si>
    <t>KK0687 PINE VLLY SUBST BC</t>
  </si>
  <si>
    <t>JFCF7353</t>
  </si>
  <si>
    <t>KK5485 RANCHO SD SHERIFF</t>
  </si>
  <si>
    <t>JFCF7352</t>
  </si>
  <si>
    <t>E REGION COMMUNITY BASED</t>
  </si>
  <si>
    <t>SAN DIEGO COUNTY PSYCHIAT</t>
  </si>
  <si>
    <t>COUNTY PUBLIC HEALTH LABO</t>
  </si>
  <si>
    <t>EAST REGION CSU AND RECOV</t>
  </si>
  <si>
    <t>EDGEMOOR PSYCHIATRIC UNIT</t>
  </si>
  <si>
    <t>CENTRAL REGION COMMUNITY-</t>
  </si>
  <si>
    <t>TRI CITY HEALTH DISTRICT</t>
  </si>
  <si>
    <t>NORTH COASTAL LIVE WELL C</t>
  </si>
  <si>
    <t>COHC7748</t>
  </si>
  <si>
    <t>SOUTHEAST SAN DIEGO LIVE</t>
  </si>
  <si>
    <t>COUNTY LIVE WELL CAMPUS</t>
  </si>
  <si>
    <t>COHC7528</t>
  </si>
  <si>
    <t>NORTH COASTAL HHSA FACILI</t>
  </si>
  <si>
    <t>COHC7496</t>
  </si>
  <si>
    <t>NORTH INLAND CRISIS RESID</t>
  </si>
  <si>
    <t>COHC7488</t>
  </si>
  <si>
    <t>2011 MNTL HLTH SVCS OFFC</t>
  </si>
  <si>
    <t>JVNL HLL</t>
  </si>
  <si>
    <t>ALTH COMPLEX</t>
  </si>
  <si>
    <t>COUNTY HE</t>
  </si>
  <si>
    <t>LTI-SPECIES CNSRVTN PRGRM</t>
  </si>
  <si>
    <t>KA9500 MU</t>
  </si>
  <si>
    <t>TJ RIVER VALLEY REPI HABI</t>
  </si>
  <si>
    <t>JESS MARTIN CNTY PK BSKTB</t>
  </si>
  <si>
    <t>TJ RIVER VALLEY SPOONERS</t>
  </si>
  <si>
    <t>ENCINITAS LANDFILL PARK C</t>
  </si>
  <si>
    <t>DICTIONARY HILLS</t>
  </si>
  <si>
    <t>BUTTERFIELD RANCH ACQUISI</t>
  </si>
  <si>
    <t>CASA DE ORO LIBRARY PARK</t>
  </si>
  <si>
    <t>HIDDEN MEADOWS PARK</t>
  </si>
  <si>
    <t>SANTA MARIA CREEK GREENWA</t>
  </si>
  <si>
    <t>STOWE TRAIL ACQUISITION</t>
  </si>
  <si>
    <t>EOC AND SHF COMMUNICATION</t>
  </si>
  <si>
    <t>TIJUANA RIVER VALLEY REHA</t>
  </si>
  <si>
    <t>LAKESIDE SOCCER FIELDS</t>
  </si>
  <si>
    <t>TJRVP ACTIVE RECREATION &amp;</t>
  </si>
  <si>
    <t>SWEETWATER BIKE SKILLS PA</t>
  </si>
  <si>
    <t>SLRRP PRADO ACQUISITION A</t>
  </si>
  <si>
    <t>LINDO LAKE IMPROVEMENTS P</t>
  </si>
  <si>
    <t>TJRV SMUGGLERS GULCH DRED</t>
  </si>
  <si>
    <t>PITAL OUTLAY FUND),  F_GRP=D1110 (C</t>
  </si>
  <si>
    <t>26000 (CA</t>
  </si>
  <si>
    <t>NCRC MAJOR SYSTEMS REPLAC</t>
  </si>
  <si>
    <t>FOOD ACCESS INITIATIVE</t>
  </si>
  <si>
    <t>LOS PENASQUITOS CYN PSV O</t>
  </si>
  <si>
    <t>MIRA MESA EPICENTRE YOUTH</t>
  </si>
  <si>
    <t>LAMAR PARK PARKING LOT IM</t>
  </si>
  <si>
    <t>TJRV SMUGGLERS GULCH BASI</t>
  </si>
  <si>
    <t>DESCANSO FS 45 APPARATUS</t>
  </si>
  <si>
    <t>OVRP COMMUNITY GARDEN</t>
  </si>
  <si>
    <t>SAN DIEGO BOTANIC GARDENS</t>
  </si>
  <si>
    <t>FELICITA COUNTY PARK ELEC</t>
  </si>
  <si>
    <t>WATERFRONT PARK ACTIVE RE</t>
  </si>
  <si>
    <t>EL MONTE RIVER VALLEY</t>
  </si>
  <si>
    <t>INNOVATIVE RESIDENTIAL RE</t>
  </si>
  <si>
    <t>COFD7797</t>
  </si>
  <si>
    <t>HALL OF JUSTICE</t>
  </si>
  <si>
    <t>LAMAR COUNTY PARK FITNESS</t>
  </si>
  <si>
    <t>COFD7794</t>
  </si>
  <si>
    <t>SOUTH LANE PARK</t>
  </si>
  <si>
    <t>SWEETWATER LANE COUNTY PA</t>
  </si>
  <si>
    <t>BOULDER OAKS PRESERVE TRA</t>
  </si>
  <si>
    <t>VALLEY CENTER PARKS</t>
  </si>
  <si>
    <t>HERITAGE PARK BUILDING</t>
  </si>
  <si>
    <t>EAST OTAY MESA FIRE STATI</t>
  </si>
  <si>
    <t>DON DUSSAULT PARK PHASE I</t>
  </si>
  <si>
    <t>COFD7747</t>
  </si>
  <si>
    <t>SAFE SHELTER GRP HOME</t>
  </si>
  <si>
    <t>COFD7742</t>
  </si>
  <si>
    <t>SWEETWATER SUMMIT REG PK</t>
  </si>
  <si>
    <t>RICC LAND ACQ RUSELL PROP</t>
  </si>
  <si>
    <t>COFD7732</t>
  </si>
  <si>
    <t>RICC HHSA FAM RESOURCE LI</t>
  </si>
  <si>
    <t>FOUR GEE PARK</t>
  </si>
  <si>
    <t>STEELE CNYN CTY PK PLAYGR</t>
  </si>
  <si>
    <t>DOS PICOS CTY PK SMALL PL</t>
  </si>
  <si>
    <t>LINDO LAKE CTY PK PLAYGRD</t>
  </si>
  <si>
    <t>HERITAGE PARK WATER CONSE</t>
  </si>
  <si>
    <t>COFD7726</t>
  </si>
  <si>
    <t>HOMESTEAD PARK WATER CONS</t>
  </si>
  <si>
    <t>COFD7725</t>
  </si>
  <si>
    <t>LIBERTY PARK WATER CONSER</t>
  </si>
  <si>
    <t>COFD7724</t>
  </si>
  <si>
    <t>STEELE CNYN CTY PK  PLAYG</t>
  </si>
  <si>
    <t>PINE VALLEY CTY PK PLAYGR</t>
  </si>
  <si>
    <t>GOODLAND ACR CTY PK PLAYG</t>
  </si>
  <si>
    <t>EUCALYPTUS CTY PARK PLAYG</t>
  </si>
  <si>
    <t>TWIN OAKS LOCAL PARK</t>
  </si>
  <si>
    <t>SAN DIEGUITO LOCAL PARK</t>
  </si>
  <si>
    <t>FALLBROOK LOCAL PARK</t>
  </si>
  <si>
    <t>SWEETWATER LP TRAIL ACQ C</t>
  </si>
  <si>
    <t>SANTA YSABEL EAST WEST TR</t>
  </si>
  <si>
    <t>OTAY LAKES COUNTY PK ELEC</t>
  </si>
  <si>
    <t>LONNY BREWER PARK LEASH F</t>
  </si>
  <si>
    <t>POTTS TRAILS</t>
  </si>
  <si>
    <t>LAKESIDE BSEBLL PK SYN TU</t>
  </si>
  <si>
    <t>SR94 SAFE PASSAGE</t>
  </si>
  <si>
    <t>OVRP HERITAGE STAGING ARE</t>
  </si>
  <si>
    <t>COFD7707</t>
  </si>
  <si>
    <t>JACUMBA FIRE STN 43 LAND</t>
  </si>
  <si>
    <t>CALAVO PARK</t>
  </si>
  <si>
    <t>OTAY LAKES COUNTY PARK RE</t>
  </si>
  <si>
    <t>COFD7687</t>
  </si>
  <si>
    <t>LINCOLN ACRES PARK ACQUIS</t>
  </si>
  <si>
    <t>COFD7685</t>
  </si>
  <si>
    <t>COFD7684</t>
  </si>
  <si>
    <t>PINE VALLEY PAVILION</t>
  </si>
  <si>
    <t>COFD7677</t>
  </si>
  <si>
    <t>MORRISON POND INTERPRETIV</t>
  </si>
  <si>
    <t>COFD7676</t>
  </si>
  <si>
    <t>WATERFRONT PARK IMPROVEME</t>
  </si>
  <si>
    <t>COFD7669</t>
  </si>
  <si>
    <t>MT WOODSON ACQ AND PARKIN</t>
  </si>
  <si>
    <t>FIRE AUTHORITY TRAINING F</t>
  </si>
  <si>
    <t>COFD7583</t>
  </si>
  <si>
    <t>OLD IRONSIDE PARK VOLUNTE</t>
  </si>
  <si>
    <t>EL MONTE PARK VOLUNTEER P</t>
  </si>
  <si>
    <t>COFD7577</t>
  </si>
  <si>
    <t>OTAY LAKES PARK PRIMITIVE</t>
  </si>
  <si>
    <t>SAGE HILL STAGING AREA TR</t>
  </si>
  <si>
    <t>GUAJOME COUNTY PARK CAMPI</t>
  </si>
  <si>
    <t>SYCAMORE CANYON TRAILS AC</t>
  </si>
  <si>
    <t>LINDO LAKE PHOTOVOLTAIC S</t>
  </si>
  <si>
    <t>JESS MARTIN PARK WATER CO</t>
  </si>
  <si>
    <t>PATRIOT PARK WATER CONSER</t>
  </si>
  <si>
    <t>COFD7569</t>
  </si>
  <si>
    <t>STELZER PRK RANGER STATIO</t>
  </si>
  <si>
    <t>SYCUAN KUMEYAAY VILAGE DE</t>
  </si>
  <si>
    <t>HEISE PARK PLAYGROUND EQU</t>
  </si>
  <si>
    <t>DOS PICOS PARK PLAYGROUND</t>
  </si>
  <si>
    <t>LIBERTY PARK PLAYGROUND S</t>
  </si>
  <si>
    <t>PATRIOT PARK PLAYGROUND S</t>
  </si>
  <si>
    <t>SAN DIEGUITO PLAYGROUND S</t>
  </si>
  <si>
    <t>ALPINE LOCAL PARK ACQUISI</t>
  </si>
  <si>
    <t>SLRRP DULINE ROAD ACTIVE</t>
  </si>
  <si>
    <t>SLRRP MOOSA ACTIVE RECREA</t>
  </si>
  <si>
    <t>OTAY VALLEY REG PARK BIKE</t>
  </si>
  <si>
    <t>COFD7558</t>
  </si>
  <si>
    <t>BORREGO SPRINGS SHADEWAY</t>
  </si>
  <si>
    <t>MT. LAGUNA FIRE STATION 4</t>
  </si>
  <si>
    <t>COFD7556</t>
  </si>
  <si>
    <t>NORTH COUNTY REGIONAL CEN</t>
  </si>
  <si>
    <t>COFD7554</t>
  </si>
  <si>
    <t>WOODHAVEN PARK WELL AND F</t>
  </si>
  <si>
    <t>COFD7553</t>
  </si>
  <si>
    <t>ESTRELLA PARK DEVELOPMENT</t>
  </si>
  <si>
    <t>COFD7552</t>
  </si>
  <si>
    <t>ILDICA PARK DEVELOPMENT</t>
  </si>
  <si>
    <t>COFD7551</t>
  </si>
  <si>
    <t>SWEETWATER SUMMIT AMPHITH</t>
  </si>
  <si>
    <t>COFD7550</t>
  </si>
  <si>
    <t>SWEETWATER REG PK COMMUNI</t>
  </si>
  <si>
    <t>LAMAR PARK OFF LEASH AREA</t>
  </si>
  <si>
    <t>COFD7548</t>
  </si>
  <si>
    <t>FELICITA PK OUTDOOR EXERC</t>
  </si>
  <si>
    <t>COFD7547</t>
  </si>
  <si>
    <t>CLEMMENS LN SOCCER FIELD</t>
  </si>
  <si>
    <t>COFD7546</t>
  </si>
  <si>
    <t>GLEN ABBEY TRAIL IMPROVEM</t>
  </si>
  <si>
    <t>COFD7544</t>
  </si>
  <si>
    <t>COUNTY ADMINISTRATION CEN</t>
  </si>
  <si>
    <t>SAN MARCOS RD MAINT STATI</t>
  </si>
  <si>
    <t>COFD7540</t>
  </si>
  <si>
    <t>STEELE CANYON PLAYGROUND</t>
  </si>
  <si>
    <t>FLINN SPRINGS PLAYGROUND</t>
  </si>
  <si>
    <t>HILTON HEAD PLAYGROUND SH</t>
  </si>
  <si>
    <t>LAMAR PLAYGROUND SHADE ST</t>
  </si>
  <si>
    <t>SAN DIEGUITO WEDDING PAVI</t>
  </si>
  <si>
    <t>COFD7535</t>
  </si>
  <si>
    <t>GUAJOME SEWER IMPROVEMENT</t>
  </si>
  <si>
    <t>COFD7534</t>
  </si>
  <si>
    <t>OTAY LAKES PARK SEWER SYS</t>
  </si>
  <si>
    <t>SWEETWATER LOOP REROUTE V</t>
  </si>
  <si>
    <t>COFD7532</t>
  </si>
  <si>
    <t>SOUTH COUNTY BICYCLE SKIL</t>
  </si>
  <si>
    <t>COFD7531</t>
  </si>
  <si>
    <t>FY17-18 PARKS PLAYGROUND</t>
  </si>
  <si>
    <t>PALOMAR MOUNTAIN FIRE STA</t>
  </si>
  <si>
    <t>JAMUL FIRE STATION 36 LAN</t>
  </si>
  <si>
    <t>TJRVRP CAMPGROUND AND NAT</t>
  </si>
  <si>
    <t>COFD7519</t>
  </si>
  <si>
    <t>SAN DIEGUITO PARK ADA AND</t>
  </si>
  <si>
    <t>COFD7517</t>
  </si>
  <si>
    <t>BRADLEY AVE ACQUISITION F</t>
  </si>
  <si>
    <t>COFD7516</t>
  </si>
  <si>
    <t>LAKESIDE EQUESTRIAN FACIL</t>
  </si>
  <si>
    <t>LAMAR PLAYGROUND AND FITN</t>
  </si>
  <si>
    <t>COFD7513</t>
  </si>
  <si>
    <t>PINE VALLEY FIRE STATION</t>
  </si>
  <si>
    <t>COFD7512</t>
  </si>
  <si>
    <t>SR76 MIDDLE PROJECT ROW T</t>
  </si>
  <si>
    <t>SOUTH COUNTY ANIMAL SHELT</t>
  </si>
  <si>
    <t>TJRV WELL AND WATER DISTR</t>
  </si>
  <si>
    <t>COFD7508</t>
  </si>
  <si>
    <t>MTN EMPIRE PLAYGROUND SHA</t>
  </si>
  <si>
    <t>COFD7504</t>
  </si>
  <si>
    <t>SAN LUIS REY LAND IMPROVE</t>
  </si>
  <si>
    <t>WATER QUALITY TREATMENT P</t>
  </si>
  <si>
    <t>COFD7502</t>
  </si>
  <si>
    <t>RAINBOW PARK ARTIFICIAL T</t>
  </si>
  <si>
    <t>COFD7501</t>
  </si>
  <si>
    <t>HILTON HEAD ARTIFICIAL TU</t>
  </si>
  <si>
    <t>COFD7500</t>
  </si>
  <si>
    <t>JESS MARTIN JUNIOR BALLFI</t>
  </si>
  <si>
    <t>COFD7499</t>
  </si>
  <si>
    <t>BORREGO SPRINGS PARK</t>
  </si>
  <si>
    <t>COFD7498</t>
  </si>
  <si>
    <t>DOS PICOS CAMPING CABINS</t>
  </si>
  <si>
    <t>COFD7495</t>
  </si>
  <si>
    <t>LINDO LAKE IMPROVEMENTS</t>
  </si>
  <si>
    <t>LAKESIDE TEEN CENTER PHOT</t>
  </si>
  <si>
    <t>COFD7493</t>
  </si>
  <si>
    <t>AGUA CALIENTE PHOTOVOLTAI</t>
  </si>
  <si>
    <t>COFD7492</t>
  </si>
  <si>
    <t>STEELE CANYON ARTIFICIAL</t>
  </si>
  <si>
    <t>COFD7491</t>
  </si>
  <si>
    <t>HEISE PARK ELECTRICAL AND</t>
  </si>
  <si>
    <t>COFD7490</t>
  </si>
  <si>
    <t>SV COM PK BSKTBL CRT RPL</t>
  </si>
  <si>
    <t>COFD7489</t>
  </si>
  <si>
    <t>ECRC TENANT IMPROVEMENT A</t>
  </si>
  <si>
    <t>COFD7487</t>
  </si>
  <si>
    <t>DAIRY MART PONDS OVERLOOK</t>
  </si>
  <si>
    <t>COFD7486</t>
  </si>
  <si>
    <t>TJRV PATHWAYS FOR PLAY</t>
  </si>
  <si>
    <t>COFD7485</t>
  </si>
  <si>
    <t>COLLIER PARK BASKETBALL C</t>
  </si>
  <si>
    <t>COFD7483</t>
  </si>
  <si>
    <t>LAMAR FITNESS PATH</t>
  </si>
  <si>
    <t>COFD7482</t>
  </si>
  <si>
    <t>JESS MARTIN LARGE BALLFIE</t>
  </si>
  <si>
    <t>COFD7481</t>
  </si>
  <si>
    <t>FELICITA PARK ADA RAMP AN</t>
  </si>
  <si>
    <t>COFD7480</t>
  </si>
  <si>
    <t>LIVE OAK PARK PLAYGROUND</t>
  </si>
  <si>
    <t>COFD7479</t>
  </si>
  <si>
    <t>FALLBROOK RESOURCE CTR LE</t>
  </si>
  <si>
    <t>COFD7478</t>
  </si>
  <si>
    <t>PROVENCE HOUSE PARKING LO</t>
  </si>
  <si>
    <t>COFD7477</t>
  </si>
  <si>
    <t>COFD7476</t>
  </si>
  <si>
    <t>GUAJOME REG PARK ELECTRIC</t>
  </si>
  <si>
    <t>COFD7475</t>
  </si>
  <si>
    <t>SWEETWATER LOOP TRAIL SEG</t>
  </si>
  <si>
    <t>COFD7471</t>
  </si>
  <si>
    <t>COFD7469</t>
  </si>
  <si>
    <t>RAMONA GRASSLANDS PHASE I</t>
  </si>
  <si>
    <t>RAMONA INTERGENERATIONAL</t>
  </si>
  <si>
    <t>COFD7467</t>
  </si>
  <si>
    <t>TJRV MESA TRAILS CONSTRUC</t>
  </si>
  <si>
    <t>COFD7463</t>
  </si>
  <si>
    <t>TJRV SOUTH WEST TRAILS CO</t>
  </si>
  <si>
    <t>COFD7462</t>
  </si>
  <si>
    <t>CLEMMENS LANE SHADE STRUC</t>
  </si>
  <si>
    <t>COFD7461</t>
  </si>
  <si>
    <t>4S RANCH SHADE STRUCTURE</t>
  </si>
  <si>
    <t>COFD7460</t>
  </si>
  <si>
    <t>COFD7459</t>
  </si>
  <si>
    <t>JSS MRTN MULTI-USE BLL FI</t>
  </si>
  <si>
    <t>COFD7458</t>
  </si>
  <si>
    <t>4S RANCH SYNTHETIC TURF S</t>
  </si>
  <si>
    <t>COFD7457</t>
  </si>
  <si>
    <t>SAN DIEGO BOTANIC GARDEN</t>
  </si>
  <si>
    <t>COFD7456</t>
  </si>
  <si>
    <t>TJRV REGIONAL TRAIL CONST</t>
  </si>
  <si>
    <t>COFD7454</t>
  </si>
  <si>
    <t>EL CAJON BRANCH OFFICE BU</t>
  </si>
  <si>
    <t>COFD7453</t>
  </si>
  <si>
    <t>LAKE MORENA ELECTRICAL UP</t>
  </si>
  <si>
    <t>COFD7451</t>
  </si>
  <si>
    <t>GUAJOME REGIONAL PARK PLA</t>
  </si>
  <si>
    <t>COFD7450</t>
  </si>
  <si>
    <t>TRVRP INTERPRETIVE LOOP T</t>
  </si>
  <si>
    <t>COFD7449</t>
  </si>
  <si>
    <t>POTRERO PARK FITNESS AND</t>
  </si>
  <si>
    <t>COFD7448</t>
  </si>
  <si>
    <t>FELICITA PK TURF AND PLGR</t>
  </si>
  <si>
    <t>COFD7447</t>
  </si>
  <si>
    <t>LAKESIDE SKATE PARK CONST</t>
  </si>
  <si>
    <t>COFD7446</t>
  </si>
  <si>
    <t>E MS DET FAC COM SWTCH GR</t>
  </si>
  <si>
    <t>COFD7445</t>
  </si>
  <si>
    <t>FLUME TRAIL CONSTRUCTION</t>
  </si>
  <si>
    <t>COFD7443</t>
  </si>
  <si>
    <t>HOLLISTER POND IMPROVEMEN</t>
  </si>
  <si>
    <t>COFD7442</t>
  </si>
  <si>
    <t>LAKESIDE EQUESTRIAN ACQUI</t>
  </si>
  <si>
    <t>COFD7440</t>
  </si>
  <si>
    <t>SPRING VALLEY PARK LED LI</t>
  </si>
  <si>
    <t>COFD7439</t>
  </si>
  <si>
    <t>MOUNTAIN EMPIRE CAMPO PLA</t>
  </si>
  <si>
    <t>COFD7438</t>
  </si>
  <si>
    <t>BOULEVARD FIRE STATION</t>
  </si>
  <si>
    <t>COFD7437</t>
  </si>
  <si>
    <t>OVRP PALM AVE MULTI USE T</t>
  </si>
  <si>
    <t>COFD7435</t>
  </si>
  <si>
    <t>POTRERO PARK FENCING</t>
  </si>
  <si>
    <t>COFD7434</t>
  </si>
  <si>
    <t>4S RNCH SPRTS PK ARTIFICI</t>
  </si>
  <si>
    <t>COFD7433</t>
  </si>
  <si>
    <t>BOULEVARD FIRE LD ACQ</t>
  </si>
  <si>
    <t>COFD7431</t>
  </si>
  <si>
    <t>SWTWTR PKG LT IMPR</t>
  </si>
  <si>
    <t>COFD7430</t>
  </si>
  <si>
    <t>LONG TERM ANIMAL CARE FAC</t>
  </si>
  <si>
    <t>COFD7426</t>
  </si>
  <si>
    <t>JESS MARTIN BALLFIELD IMP</t>
  </si>
  <si>
    <t>COFD7425</t>
  </si>
  <si>
    <t>DON DUSSALT PARK</t>
  </si>
  <si>
    <t>COFD7424</t>
  </si>
  <si>
    <t>GOODLAND ACRES PARK</t>
  </si>
  <si>
    <t>COFD7423</t>
  </si>
  <si>
    <t>SWEETWATER LANE PARK</t>
  </si>
  <si>
    <t>COFD7422</t>
  </si>
  <si>
    <t>AGUA CALIENTE PARK</t>
  </si>
  <si>
    <t>COFD7421</t>
  </si>
  <si>
    <t>SAN DIEGUITO PARK</t>
  </si>
  <si>
    <t>COFD7420</t>
  </si>
  <si>
    <t>LAMAR PARK</t>
  </si>
  <si>
    <t>COFD7419</t>
  </si>
  <si>
    <t>GUAJOME REGIONAL PARK</t>
  </si>
  <si>
    <t>COFD7418</t>
  </si>
  <si>
    <t>RANCHO GUAJOME ADOBE PARK</t>
  </si>
  <si>
    <t>COFD7417</t>
  </si>
  <si>
    <t>CEDAR AND KETTNER DEVELOP</t>
  </si>
  <si>
    <t>COFD7416</t>
  </si>
  <si>
    <t>SWEETWTR REGIONAL PK EQUE</t>
  </si>
  <si>
    <t>COFD7415</t>
  </si>
  <si>
    <t>COLLIER PARK</t>
  </si>
  <si>
    <t>COFD7414</t>
  </si>
  <si>
    <t>RAINBOW PARK</t>
  </si>
  <si>
    <t>COFD7413</t>
  </si>
  <si>
    <t>LINCOLN ACRES PARK</t>
  </si>
  <si>
    <t>COFD7412</t>
  </si>
  <si>
    <t>AGUA CALIENTE WTR &amp; SWR E</t>
  </si>
  <si>
    <t>COFD7410</t>
  </si>
  <si>
    <t>FALLBROOK COMMUNITY CENTE</t>
  </si>
  <si>
    <t>COFD7409</t>
  </si>
  <si>
    <t>SWISS PARK TRAIL CONNCTN</t>
  </si>
  <si>
    <t>COFD7408</t>
  </si>
  <si>
    <t>SAN DIEGUITO PARK IMPROVE</t>
  </si>
  <si>
    <t>COFD7406</t>
  </si>
  <si>
    <t>BONITA SHELTER MULTI-PURP</t>
  </si>
  <si>
    <t>COFD7405</t>
  </si>
  <si>
    <t>BONITA SHELTER - REPLACEM</t>
  </si>
  <si>
    <t>COFD7404</t>
  </si>
  <si>
    <t>COUNTY OPERATION CENTERS</t>
  </si>
  <si>
    <t>COFD7403</t>
  </si>
  <si>
    <t>ENERGY UPGRADES TO PARK F</t>
  </si>
  <si>
    <t>COFD7402</t>
  </si>
  <si>
    <t>SANTA YSABEL NATURE CENTE</t>
  </si>
  <si>
    <t>LIVE OAK AMPHITHEATER</t>
  </si>
  <si>
    <t>COFD7396</t>
  </si>
  <si>
    <t>COLLIER PARK SOCCER AREA</t>
  </si>
  <si>
    <t>COFD7395</t>
  </si>
  <si>
    <t>SPA WATER WELL</t>
  </si>
  <si>
    <t>COFD7393</t>
  </si>
  <si>
    <t>TJRV TRAIL CONSTRUCTION</t>
  </si>
  <si>
    <t>COFD7390</t>
  </si>
  <si>
    <t>GUAJOME PARK PHOTOVOLTAIC</t>
  </si>
  <si>
    <t>COFD7385</t>
  </si>
  <si>
    <t>SWEETWATER LANE ARTIFICIA</t>
  </si>
  <si>
    <t>COFD7384</t>
  </si>
  <si>
    <t>BANCROFT ROCK HOUSE RESTO</t>
  </si>
  <si>
    <t>COFD7383</t>
  </si>
  <si>
    <t>OAK COUNTRY II TRAIL</t>
  </si>
  <si>
    <t>COFD7381</t>
  </si>
  <si>
    <t>EL MONTE TRAIL AND STAGIN</t>
  </si>
  <si>
    <t>COFD7380</t>
  </si>
  <si>
    <t>LIVE OAK PARK RECREATIONA</t>
  </si>
  <si>
    <t>COFD7379</t>
  </si>
  <si>
    <t>MT EMPIRE COMMUNITY CENTE</t>
  </si>
  <si>
    <t>COFD7378</t>
  </si>
  <si>
    <t>MSCP BONSALL LAND PROJECT</t>
  </si>
  <si>
    <t>COFD7377</t>
  </si>
  <si>
    <t>HHSA PSG CSG OFFICE RELOC</t>
  </si>
  <si>
    <t>COFD7376</t>
  </si>
  <si>
    <t>SAN PASQUAL ACADEMY RESID</t>
  </si>
  <si>
    <t>COFD7375</t>
  </si>
  <si>
    <t>OAKOASIS PARK IMPROVEMENT</t>
  </si>
  <si>
    <t>COFD7374</t>
  </si>
  <si>
    <t>HILTON HEAD PARK IRRIGATI</t>
  </si>
  <si>
    <t>COFD7373</t>
  </si>
  <si>
    <t>GUAJOME REGIONAL PARK IMP</t>
  </si>
  <si>
    <t>COFD7372</t>
  </si>
  <si>
    <t>FALLBROOK COMM CTR LCL AS</t>
  </si>
  <si>
    <t>COFD7370</t>
  </si>
  <si>
    <t>LINDO LAKE TENNIS COURTS</t>
  </si>
  <si>
    <t>COFD7368</t>
  </si>
  <si>
    <t>JESS MARTIN PARK IMPROVEM</t>
  </si>
  <si>
    <t>COFD7367</t>
  </si>
  <si>
    <t>LAKESIDE COMM CTR PHOTOVO</t>
  </si>
  <si>
    <t>COFD7366</t>
  </si>
  <si>
    <t>VALLE DE ORO PARK IMPROVE</t>
  </si>
  <si>
    <t>COFD7365</t>
  </si>
  <si>
    <t>RIOS CANYON PK DISABLED A</t>
  </si>
  <si>
    <t>COFD7364</t>
  </si>
  <si>
    <t>HERITAGE PARK IMPROVEMENT</t>
  </si>
  <si>
    <t>COFD7363</t>
  </si>
  <si>
    <t>LINDO LAKE FITNESS</t>
  </si>
  <si>
    <t>COFD7362</t>
  </si>
  <si>
    <t>AQUA CALIENTE PAVILON REP</t>
  </si>
  <si>
    <t>COFD7361</t>
  </si>
  <si>
    <t>LOS PENASQUITOS ADOBE BAR</t>
  </si>
  <si>
    <t>COFD7359</t>
  </si>
  <si>
    <t>FIRE REC ERS CTL HLLHL CN</t>
  </si>
  <si>
    <t>COFD7357</t>
  </si>
  <si>
    <t>FIRE REC EROSION CTL WILL</t>
  </si>
  <si>
    <t>COFD7356</t>
  </si>
  <si>
    <t>CAC WATERFRONT PARK</t>
  </si>
  <si>
    <t>COFD7347</t>
  </si>
  <si>
    <t>ERATION CENTER PHASE 1A</t>
  </si>
  <si>
    <t>COUNTY OP</t>
  </si>
  <si>
    <t>UTLAY FUND</t>
  </si>
  <si>
    <t>CAPITAL O</t>
  </si>
  <si>
    <t>Fund Totals:</t>
  </si>
  <si>
    <t>Variance on Report</t>
  </si>
  <si>
    <t>GL014:</t>
  </si>
  <si>
    <t>Diff:</t>
  </si>
  <si>
    <t>* Does not include Major Maintenance Capital Outlay Projects and Edgemoor Development Fund</t>
  </si>
  <si>
    <t>Approp</t>
  </si>
  <si>
    <t>Expend</t>
  </si>
  <si>
    <t>EQUIPMENT</t>
  </si>
  <si>
    <t>D ASSETS</t>
  </si>
  <si>
    <t>48 - FIXE</t>
  </si>
  <si>
    <t>40 - FIXE</t>
  </si>
  <si>
    <t>Manual A&amp;C updates</t>
  </si>
  <si>
    <t>***Schedule C - Capital projects scheduled to close in FY 24-25</t>
  </si>
  <si>
    <t>***</t>
  </si>
  <si>
    <t>VARIOUS</t>
  </si>
  <si>
    <t>MULTIPLE PROJECTS</t>
  </si>
  <si>
    <t>TOTALS:</t>
  </si>
  <si>
    <t>Org listed</t>
  </si>
  <si>
    <t>on Report</t>
  </si>
  <si>
    <t>on GL014</t>
  </si>
  <si>
    <t>Manual OFP updates</t>
  </si>
  <si>
    <t>COHC7A55 CHILDRENS CRISIS RES</t>
  </si>
  <si>
    <t>COHC7A55 CHILDRENS CRISIS RESIDENTIAL</t>
  </si>
  <si>
    <t>7A55H</t>
  </si>
  <si>
    <t>2025-26</t>
  </si>
  <si>
    <t>JFCF7A56 PROBA YOUTH LRP FAC</t>
  </si>
  <si>
    <t>JFCF7A56 PROBATIONS YOUTH LESS RESTRICTIVE PLACEMENT FACILITY</t>
  </si>
  <si>
    <t>7A56J</t>
  </si>
  <si>
    <t>GSM-FACILITIES MANAGEMENT</t>
  </si>
  <si>
    <t>MMCOF7A62 CTY EV FCG NW P</t>
  </si>
  <si>
    <t>MMCOF7A62 COUNTY EV FAST CHARGING NETWORK PROJECT</t>
  </si>
  <si>
    <t>7A62D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</si>
</sst>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color rgb="FF000000"/>
      <name val="Times New Roman"/>
      <family val="1"/>
    </font>
    <font>
      <b/>
      <sz val="12"/>
      <color theme="1"/>
      <name val="Aptos Narrow"/>
      <family val="2"/>
      <scheme val="minor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</cellStyleXfs>
  <cellXfs count="81">
    <xf numFmtId="0" fontId="0" fillId="0" borderId="0" xfId="0"/>
    <xf numFmtId="0" fontId="18" fillId="0" borderId="0" xfId="0" applyFont="1" applyAlignment="1">
      <alignment horizontal="left" indent="1"/>
    </xf>
    <xf numFmtId="0" fontId="0" fillId="33" borderId="10" xfId="0" applyFill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vertical="top" wrapText="1"/>
    </xf>
    <xf numFmtId="0" fontId="19" fillId="33" borderId="10" xfId="0" applyFont="1" applyFill="1" applyBorder="1" applyAlignment="1">
      <alignment horizontal="right" vertical="top" wrapText="1" indent="1"/>
    </xf>
    <xf numFmtId="0" fontId="0" fillId="33" borderId="11" xfId="0" applyFill="1" applyBorder="1" applyAlignment="1">
      <alignment vertical="top" wrapText="1"/>
    </xf>
    <xf numFmtId="0" fontId="0" fillId="33" borderId="12" xfId="0" applyFill="1" applyBorder="1" applyAlignment="1">
      <alignment vertical="top" wrapText="1"/>
    </xf>
    <xf numFmtId="0" fontId="20" fillId="36" borderId="10" xfId="0" applyFont="1" applyFill="1" applyBorder="1" applyAlignment="1">
      <alignment horizontal="center" vertical="top" wrapText="1"/>
    </xf>
    <xf numFmtId="0" fontId="20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left" vertical="top" wrapText="1" indent="1"/>
    </xf>
    <xf numFmtId="4" fontId="19" fillId="33" borderId="10" xfId="0" applyNumberFormat="1" applyFont="1" applyFill="1" applyBorder="1" applyAlignment="1">
      <alignment horizontal="right" vertical="top" wrapText="1" indent="1"/>
    </xf>
    <xf numFmtId="0" fontId="18" fillId="33" borderId="10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1"/>
    </xf>
    <xf numFmtId="0" fontId="0" fillId="40" borderId="0" xfId="0" applyFill="1"/>
    <xf numFmtId="0" fontId="1" fillId="0" borderId="0" xfId="42"/>
    <xf numFmtId="0" fontId="23" fillId="0" borderId="0" xfId="42" applyFont="1"/>
    <xf numFmtId="0" fontId="1" fillId="0" borderId="0" xfId="42" applyAlignment="1">
      <alignment horizontal="center"/>
    </xf>
    <xf numFmtId="16" fontId="1" fillId="0" borderId="0" xfId="42" quotePrefix="1" applyNumberFormat="1"/>
    <xf numFmtId="14" fontId="1" fillId="0" borderId="0" xfId="42" applyNumberFormat="1"/>
    <xf numFmtId="43" fontId="0" fillId="0" borderId="0" xfId="43" applyFont="1"/>
    <xf numFmtId="43" fontId="0" fillId="37" borderId="0" xfId="43" applyFont="1" applyFill="1"/>
    <xf numFmtId="4" fontId="1" fillId="37" borderId="0" xfId="42" applyNumberFormat="1" applyFill="1"/>
    <xf numFmtId="43" fontId="16" fillId="0" borderId="0" xfId="43" applyFont="1"/>
    <xf numFmtId="43" fontId="1" fillId="0" borderId="16" xfId="42" applyNumberFormat="1" applyBorder="1"/>
    <xf numFmtId="43" fontId="16" fillId="0" borderId="16" xfId="43" applyFont="1" applyBorder="1"/>
    <xf numFmtId="43" fontId="16" fillId="37" borderId="16" xfId="43" applyFont="1" applyFill="1" applyBorder="1"/>
    <xf numFmtId="43" fontId="16" fillId="38" borderId="0" xfId="43" applyFont="1" applyFill="1"/>
    <xf numFmtId="43" fontId="0" fillId="38" borderId="0" xfId="43" applyFont="1" applyFill="1"/>
    <xf numFmtId="43" fontId="16" fillId="0" borderId="0" xfId="43" applyFont="1" applyBorder="1"/>
    <xf numFmtId="43" fontId="16" fillId="0" borderId="0" xfId="43" applyFont="1" applyFill="1" applyBorder="1"/>
    <xf numFmtId="0" fontId="1" fillId="0" borderId="0" xfId="42" quotePrefix="1"/>
    <xf numFmtId="0" fontId="1" fillId="39" borderId="0" xfId="42" applyFill="1"/>
    <xf numFmtId="0" fontId="1" fillId="40" borderId="0" xfId="42" applyFill="1"/>
    <xf numFmtId="4" fontId="0" fillId="0" borderId="0" xfId="0" applyNumberFormat="1"/>
    <xf numFmtId="22" fontId="0" fillId="0" borderId="0" xfId="0" applyNumberFormat="1"/>
    <xf numFmtId="0" fontId="0" fillId="37" borderId="0" xfId="0" applyFill="1"/>
    <xf numFmtId="0" fontId="0" fillId="0" borderId="0" xfId="0" applyAlignment="1">
      <alignment horizontal="center"/>
    </xf>
    <xf numFmtId="4" fontId="0" fillId="37" borderId="0" xfId="0" applyNumberFormat="1" applyFill="1"/>
    <xf numFmtId="43" fontId="0" fillId="0" borderId="0" xfId="44" applyFont="1"/>
    <xf numFmtId="43" fontId="0" fillId="37" borderId="0" xfId="44" applyFont="1" applyFill="1"/>
    <xf numFmtId="43" fontId="16" fillId="0" borderId="17" xfId="44" applyFont="1" applyBorder="1"/>
    <xf numFmtId="0" fontId="16" fillId="0" borderId="0" xfId="0" applyFont="1" applyAlignment="1">
      <alignment horizontal="right"/>
    </xf>
    <xf numFmtId="43" fontId="16" fillId="38" borderId="18" xfId="44" applyFont="1" applyFill="1" applyBorder="1"/>
    <xf numFmtId="0" fontId="0" fillId="0" borderId="0" xfId="0" applyAlignment="1">
      <alignment horizontal="right"/>
    </xf>
    <xf numFmtId="43" fontId="0" fillId="0" borderId="0" xfId="0" applyNumberFormat="1"/>
    <xf numFmtId="0" fontId="19" fillId="37" borderId="10" xfId="0" applyFont="1" applyFill="1" applyBorder="1" applyAlignment="1">
      <alignment horizontal="left" vertical="top" wrapText="1" indent="1"/>
    </xf>
    <xf numFmtId="0" fontId="19" fillId="37" borderId="10" xfId="0" applyFont="1" applyFill="1" applyBorder="1" applyAlignment="1">
      <alignment horizontal="right" vertical="top" wrapText="1" indent="1"/>
    </xf>
    <xf numFmtId="4" fontId="19" fillId="37" borderId="10" xfId="0" applyNumberFormat="1" applyFont="1" applyFill="1" applyBorder="1" applyAlignment="1">
      <alignment horizontal="right" vertical="top" wrapText="1" indent="1"/>
    </xf>
    <xf numFmtId="0" fontId="18" fillId="37" borderId="10" xfId="0" applyFont="1" applyFill="1" applyBorder="1" applyAlignment="1">
      <alignment horizontal="center" vertical="top"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0" fillId="0" borderId="19" xfId="0" applyBorder="1" applyAlignment="1">
      <alignment horizontal="center"/>
    </xf>
    <xf numFmtId="4" fontId="16" fillId="0" borderId="17" xfId="0" applyNumberFormat="1" applyFont="1" applyBorder="1"/>
    <xf numFmtId="0" fontId="20" fillId="42" borderId="10" xfId="0" applyFont="1" applyFill="1" applyBorder="1" applyAlignment="1">
      <alignment horizontal="center" vertical="top" wrapText="1"/>
    </xf>
    <xf numFmtId="0" fontId="20" fillId="38" borderId="10" xfId="0" applyFont="1" applyFill="1" applyBorder="1" applyAlignment="1">
      <alignment horizontal="center" vertical="top" wrapText="1"/>
    </xf>
    <xf numFmtId="0" fontId="0" fillId="33" borderId="10" xfId="0" applyFill="1" applyBorder="1" applyAlignment="1">
      <alignment horizontal="center" vertical="top" wrapText="1"/>
    </xf>
    <xf numFmtId="0" fontId="19" fillId="43" borderId="10" xfId="0" applyFont="1" applyFill="1" applyBorder="1" applyAlignment="1">
      <alignment horizontal="left" vertical="top" wrapText="1" indent="1"/>
    </xf>
    <xf numFmtId="0" fontId="19" fillId="43" borderId="10" xfId="0" applyFont="1" applyFill="1" applyBorder="1" applyAlignment="1">
      <alignment horizontal="right" vertical="top" wrapText="1" indent="1"/>
    </xf>
    <xf numFmtId="0" fontId="0" fillId="43" borderId="10" xfId="0" applyFill="1" applyBorder="1" applyAlignment="1">
      <alignment vertical="top" wrapText="1"/>
    </xf>
    <xf numFmtId="4" fontId="19" fillId="43" borderId="10" xfId="0" applyNumberFormat="1" applyFont="1" applyFill="1" applyBorder="1" applyAlignment="1">
      <alignment horizontal="right" vertical="top" wrapText="1" indent="1"/>
    </xf>
    <xf numFmtId="43" fontId="0" fillId="41" borderId="0" xfId="43" applyFont="1" applyFill="1"/>
    <xf numFmtId="0" fontId="0" fillId="0" borderId="0" xfId="0" applyAlignment="1">
      <alignment horizontal="left"/>
    </xf>
    <xf numFmtId="4" fontId="16" fillId="0" borderId="0" xfId="0" applyNumberFormat="1" applyFont="1"/>
    <xf numFmtId="0" fontId="0" fillId="38" borderId="0" xfId="0" applyFill="1"/>
    <xf numFmtId="0" fontId="18" fillId="34" borderId="13" xfId="0" applyFont="1" applyFill="1" applyBorder="1" applyAlignment="1">
      <alignment horizontal="center" vertical="top" wrapText="1"/>
    </xf>
    <xf numFmtId="0" fontId="18" fillId="34" borderId="14" xfId="0" applyFont="1" applyFill="1" applyBorder="1" applyAlignment="1">
      <alignment horizontal="center" vertical="top" wrapText="1"/>
    </xf>
    <xf numFmtId="0" fontId="18" fillId="34" borderId="15" xfId="0" applyFont="1" applyFill="1" applyBorder="1" applyAlignment="1">
      <alignment horizontal="center" vertical="top" wrapText="1"/>
    </xf>
    <xf numFmtId="0" fontId="18" fillId="35" borderId="13" xfId="0" applyFont="1" applyFill="1" applyBorder="1" applyAlignment="1">
      <alignment horizontal="center" vertical="top" wrapText="1"/>
    </xf>
    <xf numFmtId="0" fontId="18" fillId="35" borderId="14" xfId="0" applyFont="1" applyFill="1" applyBorder="1" applyAlignment="1">
      <alignment horizontal="center" vertical="top" wrapText="1"/>
    </xf>
    <xf numFmtId="43" fontId="0" fillId="0" borderId="0" xfId="44" applyFont="1" applyAlignment="1">
      <alignment horizontal="center"/>
    </xf>
    <xf numFmtId="0" fontId="18" fillId="35" borderId="15" xfId="0" applyFont="1" applyFill="1" applyBorder="1" applyAlignment="1">
      <alignment horizontal="center" vertical="top" wrapText="1"/>
    </xf>
    <xf numFmtId="43" fontId="19" fillId="33" borderId="10" xfId="44" applyFont="1" applyFill="1" applyBorder="1" applyAlignment="1">
      <alignment horizontal="right" vertical="top" wrapText="1" indent="1"/>
    </xf>
    <xf numFmtId="0" fontId="19" fillId="0" borderId="10" xfId="0" applyFont="1" applyFill="1" applyBorder="1" applyAlignment="1">
      <alignment horizontal="left" vertical="top" wrapText="1" indent="1"/>
    </xf>
    <xf numFmtId="0" fontId="19" fillId="0" borderId="10" xfId="0" applyFont="1" applyFill="1" applyBorder="1" applyAlignment="1">
      <alignment horizontal="right" vertical="top" wrapText="1" indent="1"/>
    </xf>
    <xf numFmtId="4" fontId="19" fillId="0" borderId="10" xfId="0" applyNumberFormat="1" applyFont="1" applyFill="1" applyBorder="1" applyAlignment="1">
      <alignment horizontal="right" vertical="top" wrapText="1" indent="1"/>
    </xf>
    <xf numFmtId="0" fontId="0" fillId="0" borderId="10" xfId="0" applyFill="1" applyBorder="1" applyAlignment="1">
      <alignment vertical="top" wrapText="1"/>
    </xf>
    <xf numFmtId="43" fontId="19" fillId="0" borderId="10" xfId="44" applyFont="1" applyFill="1" applyBorder="1" applyAlignment="1">
      <alignment horizontal="right" vertical="top" wrapText="1" indent="1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Comma 2" xfId="43" xr:uid="{8CBCB762-093C-4971-84BD-48F9A7E2E159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9F6C8A6-9BF0-4C52-91BE-7EC228296DCD}"/>
    <cellStyle name="Normal 5" xfId="45" xr:uid="{6D6AEBE4-F0F6-4135-9227-149240157C45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382270</xdr:colOff>
      <xdr:row>42</xdr:row>
      <xdr:rowOff>101835</xdr:rowOff>
    </xdr:from>
    <xdr:to>
      <xdr:col>12</xdr:col>
      <xdr:colOff>377825</xdr:colOff>
      <xdr:row>44</xdr:row>
      <xdr:rowOff>111915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F34FEB-5026-4AA5-BA9F-7D0174201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270" y="7884032"/>
          <a:ext cx="11382012" cy="379106"/>
        </a:xfrm>
        <a:prstGeom prst="rect">
          <a:avLst/>
        </a:prstGeom>
      </xdr:spPr>
    </xdr:pic>
    <xdr:clientData/>
  </xdr:twoCellAnchor>
  <xdr:twoCellAnchor editAs="oneCell">
    <xdr:from>
      <xdr:col>9</xdr:col>
      <xdr:colOff>67733</xdr:colOff>
      <xdr:row>16</xdr:row>
      <xdr:rowOff>7995</xdr:rowOff>
    </xdr:from>
    <xdr:to>
      <xdr:col>15</xdr:col>
      <xdr:colOff>459622</xdr:colOff>
      <xdr:row>30</xdr:row>
      <xdr:rowOff>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0B686B-E4D0-4971-9792-C4E5D502A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0524" y="2977618"/>
          <a:ext cx="6631581" cy="258502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406400</xdr:colOff>
      <xdr:row>30</xdr:row>
      <xdr:rowOff>160867</xdr:rowOff>
    </xdr:from>
    <xdr:to>
      <xdr:col>6</xdr:col>
      <xdr:colOff>682418</xdr:colOff>
      <xdr:row>40</xdr:row>
      <xdr:rowOff>19202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36585A-3122-4E55-9097-E1ACE3C6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5311" y="5721290"/>
          <a:ext cx="6071573" cy="170454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84666</xdr:colOff>
      <xdr:row>32</xdr:row>
      <xdr:rowOff>59266</xdr:rowOff>
    </xdr:from>
    <xdr:to>
      <xdr:col>14</xdr:col>
      <xdr:colOff>971401</xdr:colOff>
      <xdr:row>41</xdr:row>
      <xdr:rowOff>155397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C6AF313-8BF2-4D2A-9EC6-36E196A84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63103" y="5990891"/>
          <a:ext cx="6092284" cy="17649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0</xdr:colOff>
      <xdr:row>16</xdr:row>
      <xdr:rowOff>76199</xdr:rowOff>
    </xdr:from>
    <xdr:to>
      <xdr:col>7</xdr:col>
      <xdr:colOff>266638</xdr:colOff>
      <xdr:row>28</xdr:row>
      <xdr:rowOff>34617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C16D8C8-86B9-48FC-9915-74E461F3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47999"/>
          <a:ext cx="6994009" cy="21769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52917</xdr:colOff>
      <xdr:row>46</xdr:row>
      <xdr:rowOff>74083</xdr:rowOff>
    </xdr:from>
    <xdr:to>
      <xdr:col>12</xdr:col>
      <xdr:colOff>20076</xdr:colOff>
      <xdr:row>60</xdr:row>
      <xdr:rowOff>111845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816C620-5461-4C08-BE3B-00B24B8D1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9935" y="8597597"/>
          <a:ext cx="10720064" cy="2628562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65</xdr:row>
      <xdr:rowOff>137711</xdr:rowOff>
    </xdr:from>
    <xdr:to>
      <xdr:col>7</xdr:col>
      <xdr:colOff>301806</xdr:colOff>
      <xdr:row>74</xdr:row>
      <xdr:rowOff>112069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3AE72D-36F8-4D12-9046-AC090D291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8340" y="12176222"/>
          <a:ext cx="6336483" cy="163878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63499</xdr:colOff>
      <xdr:row>65</xdr:row>
      <xdr:rowOff>86203</xdr:rowOff>
    </xdr:from>
    <xdr:to>
      <xdr:col>15</xdr:col>
      <xdr:colOff>987334</xdr:colOff>
      <xdr:row>79</xdr:row>
      <xdr:rowOff>18432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C2A783-83E7-4DC5-BC8E-042128AB2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43024" y="12123626"/>
          <a:ext cx="7160262" cy="253174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144781</xdr:colOff>
      <xdr:row>84</xdr:row>
      <xdr:rowOff>137160</xdr:rowOff>
    </xdr:from>
    <xdr:to>
      <xdr:col>8</xdr:col>
      <xdr:colOff>611295</xdr:colOff>
      <xdr:row>95</xdr:row>
      <xdr:rowOff>79152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DE3D000-ACED-4914-8294-6EE465A19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2887" y="15691757"/>
          <a:ext cx="6914122" cy="198088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8</xdr:col>
      <xdr:colOff>267611</xdr:colOff>
      <xdr:row>109</xdr:row>
      <xdr:rowOff>239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E505CD3-C0CE-4E62-9CF7-69DC85FC4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25929" y="18516600"/>
          <a:ext cx="6717396" cy="166575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6</xdr:col>
      <xdr:colOff>895084</xdr:colOff>
      <xdr:row>123</xdr:row>
      <xdr:rowOff>3235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AC2DB25-CE5E-4F9F-9F1D-A5D334DA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5929" y="21107400"/>
          <a:ext cx="6065798" cy="167310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16</xdr:col>
      <xdr:colOff>209478</xdr:colOff>
      <xdr:row>129</xdr:row>
      <xdr:rowOff>73614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24FE7B7-5F8F-4A13-BE0A-152F2A75B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180614" y="21107400"/>
          <a:ext cx="7481135" cy="28451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16</xdr:col>
      <xdr:colOff>209478</xdr:colOff>
      <xdr:row>147</xdr:row>
      <xdr:rowOff>38424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2D48088-B4F9-495B-9B52-73AB560B7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180614" y="24993600"/>
          <a:ext cx="7481135" cy="225911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6</xdr:col>
      <xdr:colOff>877120</xdr:colOff>
      <xdr:row>144</xdr:row>
      <xdr:rowOff>73455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38942E4-3592-4969-9F3F-945D85829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25929" y="24993600"/>
          <a:ext cx="6047834" cy="17346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6</xdr:col>
      <xdr:colOff>877120</xdr:colOff>
      <xdr:row>162</xdr:row>
      <xdr:rowOff>3235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723DA490-42EE-4E5F-B71D-8F5A2399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25929" y="28324629"/>
          <a:ext cx="6047834" cy="167310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153</xdr:row>
      <xdr:rowOff>0</xdr:rowOff>
    </xdr:from>
    <xdr:to>
      <xdr:col>16</xdr:col>
      <xdr:colOff>247583</xdr:colOff>
      <xdr:row>168</xdr:row>
      <xdr:rowOff>73614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9FBA530-FC51-4028-BA63-6B25F8120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180614" y="28324629"/>
          <a:ext cx="7519240" cy="284511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41274</xdr:colOff>
      <xdr:row>174</xdr:row>
      <xdr:rowOff>25400</xdr:rowOff>
    </xdr:from>
    <xdr:to>
      <xdr:col>7</xdr:col>
      <xdr:colOff>18957</xdr:colOff>
      <xdr:row>184</xdr:row>
      <xdr:rowOff>149881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7DB86B7-20BB-4F8B-931A-4619C198C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67203" y="32235140"/>
          <a:ext cx="6081303" cy="19696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38100</xdr:colOff>
      <xdr:row>174</xdr:row>
      <xdr:rowOff>19050</xdr:rowOff>
    </xdr:from>
    <xdr:to>
      <xdr:col>16</xdr:col>
      <xdr:colOff>208461</xdr:colOff>
      <xdr:row>188</xdr:row>
      <xdr:rowOff>41391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2658360-4EAE-404A-AD63-9B104EAB4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8218714" y="32228790"/>
          <a:ext cx="7442018" cy="261640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6</xdr:col>
      <xdr:colOff>797918</xdr:colOff>
      <xdr:row>202</xdr:row>
      <xdr:rowOff>509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C8F661F-66AE-497D-A6AC-9B3F42547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25929" y="35726914"/>
          <a:ext cx="5964278" cy="166384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193</xdr:row>
      <xdr:rowOff>0</xdr:rowOff>
    </xdr:from>
    <xdr:to>
      <xdr:col>16</xdr:col>
      <xdr:colOff>133267</xdr:colOff>
      <xdr:row>208</xdr:row>
      <xdr:rowOff>35509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9DDD2D3E-B6CA-4677-ACC3-74669AEB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180614" y="35726914"/>
          <a:ext cx="7404924" cy="280701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6</xdr:col>
      <xdr:colOff>762808</xdr:colOff>
      <xdr:row>221</xdr:row>
      <xdr:rowOff>155629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0E206AE-5E04-4FEF-A81B-CA90183BD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25929" y="39428057"/>
          <a:ext cx="5933522" cy="164044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213</xdr:row>
      <xdr:rowOff>0</xdr:rowOff>
    </xdr:from>
    <xdr:to>
      <xdr:col>16</xdr:col>
      <xdr:colOff>133267</xdr:colOff>
      <xdr:row>225</xdr:row>
      <xdr:rowOff>35429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D43E614-E4D3-4DBB-AE3E-0DD941D1F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180614" y="39428057"/>
          <a:ext cx="7404924" cy="225176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230</xdr:row>
      <xdr:rowOff>0</xdr:rowOff>
    </xdr:from>
    <xdr:to>
      <xdr:col>16</xdr:col>
      <xdr:colOff>209263</xdr:colOff>
      <xdr:row>243</xdr:row>
      <xdr:rowOff>95508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58BBCCD-CA11-5298-9762-1D794BF84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183495" y="42723227"/>
          <a:ext cx="7485530" cy="250739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6</xdr:col>
      <xdr:colOff>759950</xdr:colOff>
      <xdr:row>238</xdr:row>
      <xdr:rowOff>154090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49B29A11-56A5-CD64-4FFD-F5741375A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627529" y="42537529"/>
          <a:ext cx="5929513" cy="18318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6</xdr:col>
      <xdr:colOff>837495</xdr:colOff>
      <xdr:row>258</xdr:row>
      <xdr:rowOff>172039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141F865-B848-4BC5-9267-402D8021A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627529" y="46251479"/>
          <a:ext cx="6011412" cy="18422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0</xdr:colOff>
      <xdr:row>249</xdr:row>
      <xdr:rowOff>0</xdr:rowOff>
    </xdr:from>
    <xdr:to>
      <xdr:col>16</xdr:col>
      <xdr:colOff>111034</xdr:colOff>
      <xdr:row>265</xdr:row>
      <xdr:rowOff>95526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5F285872-71C0-42C3-B33C-A56FC0F89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183495" y="46251479"/>
          <a:ext cx="7391657" cy="306777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2F62B-8AB8-4A6D-B6F0-F72769646CFF}">
  <dimension ref="A1:V156"/>
  <sheetViews>
    <sheetView showGridLines="0" tabSelected="1" zoomScale="85" zoomScaleNormal="85" workbookViewId="0">
      <pane xSplit="6" ySplit="13" topLeftCell="I14" activePane="bottomRight" state="frozen"/>
      <selection pane="topRight" activeCell="G1" sqref="G1"/>
      <selection pane="bottomLeft" activeCell="A14" sqref="A14"/>
      <selection pane="bottomRight" activeCell="S147" sqref="S147"/>
    </sheetView>
  </sheetViews>
  <sheetFormatPr defaultRowHeight="15" x14ac:dyDescent="0.25"/>
  <cols>
    <col min="1" max="1" width="35.5703125" bestFit="1" customWidth="1"/>
    <col min="2" max="2" width="34.7109375" bestFit="1" customWidth="1"/>
    <col min="3" max="3" width="34.140625" bestFit="1" customWidth="1"/>
    <col min="4" max="4" width="35.5703125" bestFit="1" customWidth="1"/>
    <col min="5" max="6" width="15.5703125" bestFit="1" customWidth="1"/>
    <col min="7" max="7" width="15.5703125" customWidth="1"/>
    <col min="8" max="8" width="35.5703125" bestFit="1" customWidth="1"/>
    <col min="9" max="9" width="12.7109375" bestFit="1" customWidth="1"/>
    <col min="10" max="10" width="23.28515625" hidden="1" customWidth="1"/>
    <col min="11" max="11" width="22.42578125" hidden="1" customWidth="1"/>
    <col min="12" max="12" width="35.5703125" hidden="1" customWidth="1"/>
    <col min="13" max="13" width="28.28515625" hidden="1" customWidth="1"/>
    <col min="14" max="14" width="3.5703125" hidden="1" customWidth="1"/>
    <col min="15" max="15" width="27.140625" hidden="1" customWidth="1"/>
    <col min="16" max="16" width="23.28515625" bestFit="1" customWidth="1"/>
    <col min="17" max="17" width="24.28515625" bestFit="1" customWidth="1"/>
    <col min="18" max="18" width="20.42578125" bestFit="1" customWidth="1"/>
    <col min="19" max="19" width="27.140625" bestFit="1" customWidth="1"/>
    <col min="20" max="20" width="23.28515625" bestFit="1" customWidth="1"/>
    <col min="21" max="21" width="5" bestFit="1" customWidth="1"/>
    <col min="22" max="22" width="16.85546875" bestFit="1" customWidth="1"/>
  </cols>
  <sheetData>
    <row r="1" spans="1:22" ht="15.75" x14ac:dyDescent="0.25">
      <c r="A1" s="1" t="s">
        <v>0</v>
      </c>
    </row>
    <row r="2" spans="1:22" ht="15.75" x14ac:dyDescent="0.25">
      <c r="A2" s="1" t="s">
        <v>1</v>
      </c>
      <c r="T2" s="38"/>
      <c r="U2" t="s">
        <v>2587</v>
      </c>
    </row>
    <row r="3" spans="1:22" x14ac:dyDescent="0.25">
      <c r="T3" s="67"/>
      <c r="U3" t="s">
        <v>2596</v>
      </c>
    </row>
    <row r="4" spans="1:22" x14ac:dyDescent="0.25">
      <c r="A4" s="3" t="s">
        <v>2</v>
      </c>
      <c r="B4" s="2"/>
    </row>
    <row r="5" spans="1:22" x14ac:dyDescent="0.25">
      <c r="A5" s="4" t="s">
        <v>3</v>
      </c>
      <c r="B5" s="5" t="s">
        <v>4</v>
      </c>
    </row>
    <row r="6" spans="1:22" x14ac:dyDescent="0.25">
      <c r="A6" s="4" t="s">
        <v>5</v>
      </c>
      <c r="B6" s="5" t="s">
        <v>6</v>
      </c>
    </row>
    <row r="7" spans="1:22" x14ac:dyDescent="0.25">
      <c r="A7" s="4" t="s">
        <v>7</v>
      </c>
      <c r="B7" s="5" t="s">
        <v>8</v>
      </c>
    </row>
    <row r="8" spans="1:22" x14ac:dyDescent="0.25">
      <c r="A8" s="4" t="s">
        <v>9</v>
      </c>
      <c r="B8" s="5" t="s">
        <v>8</v>
      </c>
    </row>
    <row r="9" spans="1:22" x14ac:dyDescent="0.25">
      <c r="A9" s="4" t="s">
        <v>10</v>
      </c>
      <c r="B9" s="5" t="s">
        <v>8</v>
      </c>
    </row>
    <row r="10" spans="1:22" x14ac:dyDescent="0.25">
      <c r="A10" s="4" t="s">
        <v>11</v>
      </c>
      <c r="B10" s="5" t="s">
        <v>8</v>
      </c>
    </row>
    <row r="12" spans="1:22" ht="15.75" x14ac:dyDescent="0.25">
      <c r="A12" s="6"/>
      <c r="B12" s="6"/>
      <c r="C12" s="6"/>
      <c r="D12" s="6"/>
      <c r="E12" s="6"/>
      <c r="F12" s="6"/>
      <c r="G12" s="6"/>
      <c r="H12" s="6"/>
      <c r="I12" s="7"/>
      <c r="J12" s="68" t="s">
        <v>12</v>
      </c>
      <c r="K12" s="69"/>
      <c r="L12" s="69"/>
      <c r="M12" s="69"/>
      <c r="N12" s="69"/>
      <c r="O12" s="70"/>
      <c r="P12" s="71" t="s">
        <v>13</v>
      </c>
      <c r="Q12" s="72"/>
      <c r="R12" s="72"/>
      <c r="S12" s="72"/>
      <c r="T12" s="72"/>
      <c r="U12" s="72"/>
      <c r="V12" s="72"/>
    </row>
    <row r="13" spans="1:22" ht="24" x14ac:dyDescent="0.25">
      <c r="A13" s="57" t="s">
        <v>14</v>
      </c>
      <c r="B13" s="57" t="s">
        <v>15</v>
      </c>
      <c r="C13" s="57" t="s">
        <v>16</v>
      </c>
      <c r="D13" s="57" t="s">
        <v>17</v>
      </c>
      <c r="E13" s="57" t="s">
        <v>18</v>
      </c>
      <c r="F13" s="57" t="s">
        <v>19</v>
      </c>
      <c r="G13" s="57"/>
      <c r="H13" s="57" t="s">
        <v>20</v>
      </c>
      <c r="I13" s="57" t="s">
        <v>21</v>
      </c>
      <c r="J13" s="57" t="s">
        <v>22</v>
      </c>
      <c r="K13" s="57" t="s">
        <v>23</v>
      </c>
      <c r="L13" s="57" t="s">
        <v>24</v>
      </c>
      <c r="M13" s="57" t="s">
        <v>25</v>
      </c>
      <c r="N13" s="57" t="s">
        <v>26</v>
      </c>
      <c r="O13" s="57" t="s">
        <v>27</v>
      </c>
      <c r="P13" s="57" t="s">
        <v>22</v>
      </c>
      <c r="Q13" s="57" t="s">
        <v>28</v>
      </c>
      <c r="R13" s="57" t="s">
        <v>29</v>
      </c>
      <c r="S13" s="58" t="s">
        <v>30</v>
      </c>
      <c r="T13" s="57" t="s">
        <v>31</v>
      </c>
      <c r="U13" s="57" t="s">
        <v>26</v>
      </c>
      <c r="V13" s="57" t="s">
        <v>32</v>
      </c>
    </row>
    <row r="14" spans="1:22" ht="24" x14ac:dyDescent="0.25">
      <c r="A14" s="11" t="s">
        <v>33</v>
      </c>
      <c r="B14" s="11" t="s">
        <v>34</v>
      </c>
      <c r="C14" s="11" t="s">
        <v>35</v>
      </c>
      <c r="D14" s="11" t="s">
        <v>36</v>
      </c>
      <c r="E14" s="11">
        <v>1014142</v>
      </c>
      <c r="F14" s="11" t="s">
        <v>37</v>
      </c>
      <c r="G14" s="11"/>
      <c r="H14" s="11" t="s">
        <v>38</v>
      </c>
      <c r="I14" s="5" t="s">
        <v>39</v>
      </c>
      <c r="J14" s="5">
        <v>0</v>
      </c>
      <c r="K14" s="5">
        <v>0</v>
      </c>
      <c r="L14" s="5">
        <v>0</v>
      </c>
      <c r="M14" s="12">
        <v>9521629</v>
      </c>
      <c r="N14" s="2"/>
      <c r="O14" s="12">
        <v>9478187.4000000004</v>
      </c>
      <c r="P14" s="5">
        <v>0</v>
      </c>
      <c r="Q14" s="12">
        <v>478359.27</v>
      </c>
      <c r="R14" s="12">
        <v>450328.01</v>
      </c>
      <c r="S14" s="5">
        <v>0</v>
      </c>
      <c r="T14" s="12">
        <v>9521629</v>
      </c>
      <c r="U14" s="2"/>
      <c r="V14" s="12">
        <v>9493597.7400000002</v>
      </c>
    </row>
    <row r="15" spans="1:22" ht="24" x14ac:dyDescent="0.25">
      <c r="A15" s="11" t="s">
        <v>33</v>
      </c>
      <c r="B15" s="11" t="s">
        <v>34</v>
      </c>
      <c r="C15" s="11" t="s">
        <v>47</v>
      </c>
      <c r="D15" s="11" t="s">
        <v>48</v>
      </c>
      <c r="E15" s="11">
        <v>1018665</v>
      </c>
      <c r="F15" s="11" t="s">
        <v>49</v>
      </c>
      <c r="G15" s="11"/>
      <c r="H15" s="11" t="s">
        <v>50</v>
      </c>
      <c r="I15" s="5" t="s">
        <v>51</v>
      </c>
      <c r="J15" s="5">
        <v>0</v>
      </c>
      <c r="K15" s="5">
        <v>0</v>
      </c>
      <c r="L15" s="5">
        <v>0</v>
      </c>
      <c r="M15" s="12">
        <v>385000</v>
      </c>
      <c r="N15" s="2"/>
      <c r="O15" s="12">
        <v>238415.97</v>
      </c>
      <c r="P15" s="5">
        <v>0</v>
      </c>
      <c r="Q15" s="12">
        <v>146584.03</v>
      </c>
      <c r="R15" s="5">
        <v>0</v>
      </c>
      <c r="S15" s="5">
        <v>0</v>
      </c>
      <c r="T15" s="12">
        <v>385000</v>
      </c>
      <c r="U15" s="2"/>
      <c r="V15" s="12">
        <v>238415.97</v>
      </c>
    </row>
    <row r="16" spans="1:22" ht="24" x14ac:dyDescent="0.25">
      <c r="A16" s="11" t="s">
        <v>33</v>
      </c>
      <c r="B16" s="11" t="s">
        <v>34</v>
      </c>
      <c r="C16" s="11" t="s">
        <v>52</v>
      </c>
      <c r="D16" s="11" t="s">
        <v>53</v>
      </c>
      <c r="E16" s="11">
        <v>1019565</v>
      </c>
      <c r="F16" s="11" t="s">
        <v>54</v>
      </c>
      <c r="G16" s="11"/>
      <c r="H16" s="11" t="s">
        <v>50</v>
      </c>
      <c r="I16" s="5" t="s">
        <v>55</v>
      </c>
      <c r="J16" s="5">
        <v>0</v>
      </c>
      <c r="K16" s="5">
        <v>0</v>
      </c>
      <c r="L16" s="5">
        <v>0</v>
      </c>
      <c r="M16" s="12">
        <v>12225000</v>
      </c>
      <c r="N16" s="2"/>
      <c r="O16" s="12">
        <v>11740770.07</v>
      </c>
      <c r="P16" s="5">
        <v>0</v>
      </c>
      <c r="Q16" s="12">
        <v>505534.95</v>
      </c>
      <c r="R16" s="12">
        <v>67714.070000000007</v>
      </c>
      <c r="S16" s="5">
        <v>0</v>
      </c>
      <c r="T16" s="12">
        <v>12225000</v>
      </c>
      <c r="U16" s="2"/>
      <c r="V16" s="12">
        <v>11787179.119999999</v>
      </c>
    </row>
    <row r="17" spans="1:22" ht="24" x14ac:dyDescent="0.25">
      <c r="A17" s="11" t="s">
        <v>33</v>
      </c>
      <c r="B17" s="11" t="s">
        <v>34</v>
      </c>
      <c r="C17" s="11" t="s">
        <v>61</v>
      </c>
      <c r="D17" s="11" t="s">
        <v>62</v>
      </c>
      <c r="E17" s="11">
        <v>1019796</v>
      </c>
      <c r="F17" s="11" t="s">
        <v>63</v>
      </c>
      <c r="G17" s="11"/>
      <c r="H17" s="11" t="s">
        <v>50</v>
      </c>
      <c r="I17" s="5" t="s">
        <v>55</v>
      </c>
      <c r="J17" s="5">
        <v>0</v>
      </c>
      <c r="K17" s="5">
        <v>0</v>
      </c>
      <c r="L17" s="5">
        <v>0</v>
      </c>
      <c r="M17" s="12">
        <v>181000</v>
      </c>
      <c r="N17" s="2"/>
      <c r="O17" s="12">
        <v>66270.94</v>
      </c>
      <c r="P17" s="5">
        <v>0</v>
      </c>
      <c r="Q17" s="12">
        <v>114729.06</v>
      </c>
      <c r="R17" s="5">
        <v>138.38999999999999</v>
      </c>
      <c r="S17" s="5">
        <v>0</v>
      </c>
      <c r="T17" s="12">
        <v>181000</v>
      </c>
      <c r="U17" s="2"/>
      <c r="V17" s="12">
        <v>66409.33</v>
      </c>
    </row>
    <row r="18" spans="1:22" ht="24" x14ac:dyDescent="0.25">
      <c r="A18" s="11" t="s">
        <v>33</v>
      </c>
      <c r="B18" s="11" t="s">
        <v>74</v>
      </c>
      <c r="C18" s="11" t="s">
        <v>75</v>
      </c>
      <c r="D18" s="11" t="s">
        <v>76</v>
      </c>
      <c r="E18" s="11">
        <v>1020254</v>
      </c>
      <c r="F18" s="11" t="s">
        <v>77</v>
      </c>
      <c r="G18" s="11"/>
      <c r="H18" s="11" t="s">
        <v>50</v>
      </c>
      <c r="I18" s="5" t="s">
        <v>69</v>
      </c>
      <c r="J18" s="5">
        <v>0</v>
      </c>
      <c r="K18" s="5">
        <v>0</v>
      </c>
      <c r="L18" s="5">
        <v>0</v>
      </c>
      <c r="M18" s="12">
        <v>37573133</v>
      </c>
      <c r="N18" s="2"/>
      <c r="O18" s="12">
        <v>9229973.4000000004</v>
      </c>
      <c r="P18" s="5">
        <v>0</v>
      </c>
      <c r="Q18" s="12">
        <v>32290721.620000001</v>
      </c>
      <c r="R18" s="12">
        <v>8007979.3399999999</v>
      </c>
      <c r="S18" s="5">
        <v>0</v>
      </c>
      <c r="T18" s="12">
        <v>37573133</v>
      </c>
      <c r="U18" s="2"/>
      <c r="V18" s="12">
        <v>13290390.720000001</v>
      </c>
    </row>
    <row r="19" spans="1:22" ht="24" x14ac:dyDescent="0.25">
      <c r="A19" s="11" t="s">
        <v>33</v>
      </c>
      <c r="B19" s="11" t="s">
        <v>34</v>
      </c>
      <c r="C19" s="11" t="s">
        <v>78</v>
      </c>
      <c r="D19" s="11" t="s">
        <v>79</v>
      </c>
      <c r="E19" s="11">
        <v>1020262</v>
      </c>
      <c r="F19" s="11" t="s">
        <v>80</v>
      </c>
      <c r="G19" s="11"/>
      <c r="H19" s="11" t="s">
        <v>50</v>
      </c>
      <c r="I19" s="5" t="s">
        <v>69</v>
      </c>
      <c r="J19" s="5">
        <v>0</v>
      </c>
      <c r="K19" s="5">
        <v>0</v>
      </c>
      <c r="L19" s="5">
        <v>0</v>
      </c>
      <c r="M19" s="12">
        <v>404929.6</v>
      </c>
      <c r="N19" s="2"/>
      <c r="O19" s="12">
        <v>199419.12</v>
      </c>
      <c r="P19" s="5">
        <v>0</v>
      </c>
      <c r="Q19" s="12">
        <v>205510.48</v>
      </c>
      <c r="R19" s="5">
        <v>0</v>
      </c>
      <c r="S19" s="5">
        <v>0</v>
      </c>
      <c r="T19" s="12">
        <v>404929.6</v>
      </c>
      <c r="U19" s="2"/>
      <c r="V19" s="12">
        <v>199419.12</v>
      </c>
    </row>
    <row r="20" spans="1:22" ht="24" x14ac:dyDescent="0.25">
      <c r="A20" s="11" t="s">
        <v>33</v>
      </c>
      <c r="B20" s="11" t="s">
        <v>34</v>
      </c>
      <c r="C20" s="11" t="s">
        <v>81</v>
      </c>
      <c r="D20" s="11" t="s">
        <v>82</v>
      </c>
      <c r="E20" s="11">
        <v>1020367</v>
      </c>
      <c r="F20" s="11" t="s">
        <v>83</v>
      </c>
      <c r="G20" s="11"/>
      <c r="H20" s="11" t="s">
        <v>50</v>
      </c>
      <c r="I20" s="5" t="s">
        <v>69</v>
      </c>
      <c r="J20" s="5">
        <v>0</v>
      </c>
      <c r="K20" s="5">
        <v>0</v>
      </c>
      <c r="L20" s="5">
        <v>0</v>
      </c>
      <c r="M20" s="12">
        <v>19350000</v>
      </c>
      <c r="N20" s="2"/>
      <c r="O20" s="12">
        <v>19033218.73</v>
      </c>
      <c r="P20" s="5">
        <v>0</v>
      </c>
      <c r="Q20" s="12">
        <v>764278.44</v>
      </c>
      <c r="R20" s="12">
        <v>471987.8</v>
      </c>
      <c r="S20" s="5">
        <v>0</v>
      </c>
      <c r="T20" s="12">
        <v>19350000</v>
      </c>
      <c r="U20" s="2"/>
      <c r="V20" s="12">
        <v>19057709.359999999</v>
      </c>
    </row>
    <row r="21" spans="1:22" ht="24" x14ac:dyDescent="0.25">
      <c r="A21" s="11" t="s">
        <v>33</v>
      </c>
      <c r="B21" s="11" t="s">
        <v>89</v>
      </c>
      <c r="C21" s="11" t="s">
        <v>90</v>
      </c>
      <c r="D21" s="11" t="s">
        <v>91</v>
      </c>
      <c r="E21" s="11">
        <v>1021135</v>
      </c>
      <c r="F21" s="11" t="s">
        <v>92</v>
      </c>
      <c r="G21" s="11"/>
      <c r="H21" s="11" t="s">
        <v>93</v>
      </c>
      <c r="I21" s="5" t="s">
        <v>88</v>
      </c>
      <c r="J21" s="5">
        <v>0</v>
      </c>
      <c r="K21" s="5">
        <v>0</v>
      </c>
      <c r="L21" s="5">
        <v>0</v>
      </c>
      <c r="M21" s="12">
        <v>300000</v>
      </c>
      <c r="N21" s="2"/>
      <c r="O21" s="12">
        <v>11231.39</v>
      </c>
      <c r="P21" s="5">
        <v>0</v>
      </c>
      <c r="Q21" s="5">
        <v>0</v>
      </c>
      <c r="R21" s="5">
        <v>0</v>
      </c>
      <c r="S21" s="5">
        <v>0</v>
      </c>
      <c r="T21" s="12">
        <v>11231.39</v>
      </c>
      <c r="U21" s="59" t="s">
        <v>2589</v>
      </c>
      <c r="V21" s="12">
        <v>11231.39</v>
      </c>
    </row>
    <row r="22" spans="1:22" ht="24" x14ac:dyDescent="0.25">
      <c r="A22" s="11" t="s">
        <v>33</v>
      </c>
      <c r="B22" s="11" t="s">
        <v>89</v>
      </c>
      <c r="C22" s="11" t="s">
        <v>94</v>
      </c>
      <c r="D22" s="11" t="s">
        <v>95</v>
      </c>
      <c r="E22" s="11">
        <v>1021136</v>
      </c>
      <c r="F22" s="11" t="s">
        <v>96</v>
      </c>
      <c r="G22" s="11"/>
      <c r="H22" s="11" t="s">
        <v>50</v>
      </c>
      <c r="I22" s="5" t="s">
        <v>88</v>
      </c>
      <c r="J22" s="5">
        <v>0</v>
      </c>
      <c r="K22" s="5">
        <v>0</v>
      </c>
      <c r="L22" s="5">
        <v>0</v>
      </c>
      <c r="M22" s="12">
        <v>4285000</v>
      </c>
      <c r="N22" s="2"/>
      <c r="O22" s="12">
        <v>4077284.45</v>
      </c>
      <c r="P22" s="5">
        <v>0</v>
      </c>
      <c r="Q22" s="12">
        <v>677716.97</v>
      </c>
      <c r="R22" s="12">
        <v>487113.99</v>
      </c>
      <c r="S22" s="5">
        <v>0</v>
      </c>
      <c r="T22" s="12">
        <v>4285000</v>
      </c>
      <c r="U22" s="2"/>
      <c r="V22" s="12">
        <v>4094397.02</v>
      </c>
    </row>
    <row r="23" spans="1:22" ht="24" x14ac:dyDescent="0.25">
      <c r="A23" s="11" t="s">
        <v>33</v>
      </c>
      <c r="B23" s="11" t="s">
        <v>34</v>
      </c>
      <c r="C23" s="11" t="s">
        <v>102</v>
      </c>
      <c r="D23" s="11" t="s">
        <v>103</v>
      </c>
      <c r="E23" s="11">
        <v>1021149</v>
      </c>
      <c r="F23" s="11" t="s">
        <v>104</v>
      </c>
      <c r="G23" s="11"/>
      <c r="H23" s="11" t="s">
        <v>50</v>
      </c>
      <c r="I23" s="5" t="s">
        <v>88</v>
      </c>
      <c r="J23" s="5">
        <v>0</v>
      </c>
      <c r="K23" s="5">
        <v>0</v>
      </c>
      <c r="L23" s="5">
        <v>0</v>
      </c>
      <c r="M23" s="12">
        <v>2424000</v>
      </c>
      <c r="N23" s="2"/>
      <c r="O23" s="12">
        <v>257189.8</v>
      </c>
      <c r="P23" s="5">
        <v>0</v>
      </c>
      <c r="Q23" s="12">
        <v>2168373.04</v>
      </c>
      <c r="R23" s="12">
        <v>331869.8</v>
      </c>
      <c r="S23" s="5">
        <v>0</v>
      </c>
      <c r="T23" s="12">
        <v>2424000</v>
      </c>
      <c r="U23" s="2"/>
      <c r="V23" s="12">
        <v>587496.76</v>
      </c>
    </row>
    <row r="24" spans="1:22" ht="24" x14ac:dyDescent="0.25">
      <c r="A24" s="11" t="s">
        <v>33</v>
      </c>
      <c r="B24" s="11" t="s">
        <v>34</v>
      </c>
      <c r="C24" s="11" t="s">
        <v>105</v>
      </c>
      <c r="D24" s="11" t="s">
        <v>105</v>
      </c>
      <c r="E24" s="11">
        <v>1021152</v>
      </c>
      <c r="F24" s="11" t="s">
        <v>106</v>
      </c>
      <c r="G24" s="11"/>
      <c r="H24" s="11" t="s">
        <v>50</v>
      </c>
      <c r="I24" s="5" t="s">
        <v>88</v>
      </c>
      <c r="J24" s="5">
        <v>0</v>
      </c>
      <c r="K24" s="5">
        <v>0</v>
      </c>
      <c r="L24" s="5">
        <v>0</v>
      </c>
      <c r="M24" s="12">
        <v>2161892.4700000002</v>
      </c>
      <c r="N24" s="2"/>
      <c r="O24" s="12">
        <v>1268926.17</v>
      </c>
      <c r="P24" s="5">
        <v>0</v>
      </c>
      <c r="Q24" s="12">
        <v>910134.38</v>
      </c>
      <c r="R24" s="12">
        <v>25400.11</v>
      </c>
      <c r="S24" s="5">
        <v>0</v>
      </c>
      <c r="T24" s="12">
        <v>2161892.4700000002</v>
      </c>
      <c r="U24" s="2"/>
      <c r="V24" s="12">
        <v>1277158.2</v>
      </c>
    </row>
    <row r="25" spans="1:22" ht="24" x14ac:dyDescent="0.25">
      <c r="A25" s="11" t="s">
        <v>33</v>
      </c>
      <c r="B25" s="11" t="s">
        <v>34</v>
      </c>
      <c r="C25" s="11" t="s">
        <v>107</v>
      </c>
      <c r="D25" s="11" t="s">
        <v>108</v>
      </c>
      <c r="E25" s="11">
        <v>1021155</v>
      </c>
      <c r="F25" s="11" t="s">
        <v>109</v>
      </c>
      <c r="G25" s="11"/>
      <c r="H25" s="11" t="s">
        <v>50</v>
      </c>
      <c r="I25" s="5" t="s">
        <v>88</v>
      </c>
      <c r="J25" s="5">
        <v>0</v>
      </c>
      <c r="K25" s="5">
        <v>0</v>
      </c>
      <c r="L25" s="5">
        <v>0</v>
      </c>
      <c r="M25" s="12">
        <v>105000</v>
      </c>
      <c r="N25" s="2"/>
      <c r="O25" s="12">
        <v>11504.33</v>
      </c>
      <c r="P25" s="5">
        <v>0</v>
      </c>
      <c r="Q25" s="12">
        <v>93495.67</v>
      </c>
      <c r="R25" s="12">
        <v>14591.16</v>
      </c>
      <c r="S25" s="5">
        <v>0</v>
      </c>
      <c r="T25" s="12">
        <v>105000</v>
      </c>
      <c r="U25" s="2"/>
      <c r="V25" s="12">
        <v>26095.49</v>
      </c>
    </row>
    <row r="26" spans="1:22" ht="24" x14ac:dyDescent="0.25">
      <c r="A26" s="11" t="s">
        <v>33</v>
      </c>
      <c r="B26" s="11" t="s">
        <v>34</v>
      </c>
      <c r="C26" s="11" t="s">
        <v>110</v>
      </c>
      <c r="D26" s="11" t="s">
        <v>111</v>
      </c>
      <c r="E26" s="11">
        <v>1021156</v>
      </c>
      <c r="F26" s="11" t="s">
        <v>112</v>
      </c>
      <c r="G26" s="11"/>
      <c r="H26" s="11" t="s">
        <v>50</v>
      </c>
      <c r="I26" s="5" t="s">
        <v>88</v>
      </c>
      <c r="J26" s="5">
        <v>0</v>
      </c>
      <c r="K26" s="5">
        <v>0</v>
      </c>
      <c r="L26" s="5">
        <v>0</v>
      </c>
      <c r="M26" s="12">
        <v>110000</v>
      </c>
      <c r="N26" s="2"/>
      <c r="O26" s="12">
        <v>11933.24</v>
      </c>
      <c r="P26" s="5">
        <v>0</v>
      </c>
      <c r="Q26" s="12">
        <v>98066.76</v>
      </c>
      <c r="R26" s="5">
        <v>0</v>
      </c>
      <c r="S26" s="5">
        <v>0</v>
      </c>
      <c r="T26" s="12">
        <v>110000</v>
      </c>
      <c r="U26" s="2"/>
      <c r="V26" s="12">
        <v>11933.24</v>
      </c>
    </row>
    <row r="27" spans="1:22" ht="24" x14ac:dyDescent="0.25">
      <c r="A27" s="11" t="s">
        <v>33</v>
      </c>
      <c r="B27" s="11" t="s">
        <v>34</v>
      </c>
      <c r="C27" s="11" t="s">
        <v>113</v>
      </c>
      <c r="D27" s="11" t="s">
        <v>114</v>
      </c>
      <c r="E27" s="11">
        <v>1021157</v>
      </c>
      <c r="F27" s="11" t="s">
        <v>115</v>
      </c>
      <c r="G27" s="11"/>
      <c r="H27" s="11" t="s">
        <v>50</v>
      </c>
      <c r="I27" s="5" t="s">
        <v>88</v>
      </c>
      <c r="J27" s="5">
        <v>0</v>
      </c>
      <c r="K27" s="5">
        <v>0</v>
      </c>
      <c r="L27" s="5">
        <v>0</v>
      </c>
      <c r="M27" s="12">
        <v>155000</v>
      </c>
      <c r="N27" s="2"/>
      <c r="O27" s="12">
        <v>21446.94</v>
      </c>
      <c r="P27" s="5">
        <v>0</v>
      </c>
      <c r="Q27" s="12">
        <v>138747.85999999999</v>
      </c>
      <c r="R27" s="12">
        <v>5818.8</v>
      </c>
      <c r="S27" s="5">
        <v>0</v>
      </c>
      <c r="T27" s="12">
        <v>155000</v>
      </c>
      <c r="U27" s="2"/>
      <c r="V27" s="12">
        <v>22070.94</v>
      </c>
    </row>
    <row r="28" spans="1:22" ht="24" x14ac:dyDescent="0.25">
      <c r="A28" s="11" t="s">
        <v>33</v>
      </c>
      <c r="B28" s="11" t="s">
        <v>34</v>
      </c>
      <c r="C28" s="11" t="s">
        <v>116</v>
      </c>
      <c r="D28" s="11" t="s">
        <v>117</v>
      </c>
      <c r="E28" s="11">
        <v>1021158</v>
      </c>
      <c r="F28" s="11" t="s">
        <v>118</v>
      </c>
      <c r="G28" s="11"/>
      <c r="H28" s="11" t="s">
        <v>50</v>
      </c>
      <c r="I28" s="5" t="s">
        <v>88</v>
      </c>
      <c r="J28" s="5">
        <v>0</v>
      </c>
      <c r="K28" s="5">
        <v>0</v>
      </c>
      <c r="L28" s="5">
        <v>0</v>
      </c>
      <c r="M28" s="12">
        <v>175000</v>
      </c>
      <c r="N28" s="2"/>
      <c r="O28" s="12">
        <v>30561.35</v>
      </c>
      <c r="P28" s="5">
        <v>0</v>
      </c>
      <c r="Q28" s="12">
        <v>144438.65</v>
      </c>
      <c r="R28" s="12">
        <v>14595.58</v>
      </c>
      <c r="S28" s="5">
        <v>0</v>
      </c>
      <c r="T28" s="12">
        <v>175000</v>
      </c>
      <c r="U28" s="2"/>
      <c r="V28" s="12">
        <v>45156.93</v>
      </c>
    </row>
    <row r="29" spans="1:22" ht="24" x14ac:dyDescent="0.25">
      <c r="A29" s="11" t="s">
        <v>33</v>
      </c>
      <c r="B29" s="11" t="s">
        <v>123</v>
      </c>
      <c r="C29" s="11" t="s">
        <v>124</v>
      </c>
      <c r="D29" s="11" t="s">
        <v>125</v>
      </c>
      <c r="E29" s="11">
        <v>1021162</v>
      </c>
      <c r="F29" s="11" t="s">
        <v>126</v>
      </c>
      <c r="G29" s="11"/>
      <c r="H29" s="11" t="s">
        <v>50</v>
      </c>
      <c r="I29" s="5" t="s">
        <v>88</v>
      </c>
      <c r="J29" s="5">
        <v>0</v>
      </c>
      <c r="K29" s="5">
        <v>0</v>
      </c>
      <c r="L29" s="5">
        <v>0</v>
      </c>
      <c r="M29" s="12">
        <v>139837147</v>
      </c>
      <c r="N29" s="2"/>
      <c r="O29" s="12">
        <v>94232192.969999999</v>
      </c>
      <c r="P29" s="5">
        <v>0</v>
      </c>
      <c r="Q29" s="12">
        <v>54370149.759999998</v>
      </c>
      <c r="R29" s="12">
        <v>16495679.01</v>
      </c>
      <c r="S29" s="5">
        <v>0</v>
      </c>
      <c r="T29" s="12">
        <v>139837147</v>
      </c>
      <c r="U29" s="2"/>
      <c r="V29" s="12">
        <v>101962676.25</v>
      </c>
    </row>
    <row r="30" spans="1:22" ht="36" x14ac:dyDescent="0.25">
      <c r="A30" s="11" t="s">
        <v>33</v>
      </c>
      <c r="B30" s="11" t="s">
        <v>34</v>
      </c>
      <c r="C30" s="11" t="s">
        <v>127</v>
      </c>
      <c r="D30" s="11" t="s">
        <v>128</v>
      </c>
      <c r="E30" s="11">
        <v>1021596</v>
      </c>
      <c r="F30" s="11" t="s">
        <v>129</v>
      </c>
      <c r="G30" s="11"/>
      <c r="H30" s="11" t="s">
        <v>50</v>
      </c>
      <c r="I30" s="5" t="s">
        <v>88</v>
      </c>
      <c r="J30" s="5">
        <v>0</v>
      </c>
      <c r="K30" s="5">
        <v>0</v>
      </c>
      <c r="L30" s="5">
        <v>0</v>
      </c>
      <c r="M30" s="12">
        <v>831000</v>
      </c>
      <c r="N30" s="2"/>
      <c r="O30" s="12">
        <v>826602.16</v>
      </c>
      <c r="P30" s="5">
        <v>0</v>
      </c>
      <c r="Q30" s="12">
        <v>69559.5</v>
      </c>
      <c r="R30" s="12">
        <v>65161.66</v>
      </c>
      <c r="S30" s="5">
        <v>0</v>
      </c>
      <c r="T30" s="12">
        <v>831000</v>
      </c>
      <c r="U30" s="2"/>
      <c r="V30" s="12">
        <v>826602.16</v>
      </c>
    </row>
    <row r="31" spans="1:22" ht="24" x14ac:dyDescent="0.25">
      <c r="A31" s="11" t="s">
        <v>33</v>
      </c>
      <c r="B31" s="11" t="s">
        <v>89</v>
      </c>
      <c r="C31" s="11" t="s">
        <v>130</v>
      </c>
      <c r="D31" s="11" t="s">
        <v>131</v>
      </c>
      <c r="E31" s="11">
        <v>1021892</v>
      </c>
      <c r="F31" s="11" t="s">
        <v>132</v>
      </c>
      <c r="G31" s="11"/>
      <c r="H31" s="11" t="s">
        <v>50</v>
      </c>
      <c r="I31" s="5" t="s">
        <v>122</v>
      </c>
      <c r="J31" s="5">
        <v>0</v>
      </c>
      <c r="K31" s="5">
        <v>0</v>
      </c>
      <c r="L31" s="5">
        <v>0</v>
      </c>
      <c r="M31" s="12">
        <v>6250000</v>
      </c>
      <c r="N31" s="2"/>
      <c r="O31" s="12">
        <v>6096689.7599999998</v>
      </c>
      <c r="P31" s="5">
        <v>0</v>
      </c>
      <c r="Q31" s="5">
        <v>0</v>
      </c>
      <c r="R31" s="5">
        <v>0</v>
      </c>
      <c r="S31" s="5">
        <v>0</v>
      </c>
      <c r="T31" s="12">
        <v>6096689.7599999998</v>
      </c>
      <c r="U31" s="59" t="s">
        <v>2589</v>
      </c>
      <c r="V31" s="12">
        <v>6096689.7599999998</v>
      </c>
    </row>
    <row r="32" spans="1:22" ht="24" x14ac:dyDescent="0.25">
      <c r="A32" s="11" t="s">
        <v>33</v>
      </c>
      <c r="B32" s="11" t="s">
        <v>34</v>
      </c>
      <c r="C32" s="11" t="s">
        <v>133</v>
      </c>
      <c r="D32" s="11" t="s">
        <v>134</v>
      </c>
      <c r="E32" s="11">
        <v>1021893</v>
      </c>
      <c r="F32" s="11" t="s">
        <v>135</v>
      </c>
      <c r="G32" s="11"/>
      <c r="H32" s="11" t="s">
        <v>50</v>
      </c>
      <c r="I32" s="5" t="s">
        <v>122</v>
      </c>
      <c r="J32" s="5">
        <v>0</v>
      </c>
      <c r="K32" s="5">
        <v>0</v>
      </c>
      <c r="L32" s="5">
        <v>0</v>
      </c>
      <c r="M32" s="12">
        <v>933130.65</v>
      </c>
      <c r="N32" s="2"/>
      <c r="O32" s="12">
        <v>32717.58</v>
      </c>
      <c r="P32" s="5">
        <v>0</v>
      </c>
      <c r="Q32" s="12">
        <v>900413.07</v>
      </c>
      <c r="R32" s="12">
        <v>784151.07</v>
      </c>
      <c r="S32" s="5">
        <v>0</v>
      </c>
      <c r="T32" s="12">
        <v>933130.65</v>
      </c>
      <c r="U32" s="2"/>
      <c r="V32" s="12">
        <v>816868.65</v>
      </c>
    </row>
    <row r="33" spans="1:22" ht="36" x14ac:dyDescent="0.25">
      <c r="A33" s="11" t="s">
        <v>33</v>
      </c>
      <c r="B33" s="11" t="s">
        <v>34</v>
      </c>
      <c r="C33" s="11" t="s">
        <v>136</v>
      </c>
      <c r="D33" s="11" t="s">
        <v>137</v>
      </c>
      <c r="E33" s="11">
        <v>1021895</v>
      </c>
      <c r="F33" s="11" t="s">
        <v>138</v>
      </c>
      <c r="G33" s="11"/>
      <c r="H33" s="11" t="s">
        <v>93</v>
      </c>
      <c r="I33" s="5" t="s">
        <v>122</v>
      </c>
      <c r="J33" s="5">
        <v>0</v>
      </c>
      <c r="K33" s="5">
        <v>0</v>
      </c>
      <c r="L33" s="5">
        <v>0</v>
      </c>
      <c r="M33" s="12">
        <v>29956205.629999999</v>
      </c>
      <c r="N33" s="2"/>
      <c r="O33" s="12">
        <v>1592198.7</v>
      </c>
      <c r="P33" s="5">
        <v>0</v>
      </c>
      <c r="Q33" s="12">
        <v>28536337.75</v>
      </c>
      <c r="R33" s="12">
        <v>2218600.4300000002</v>
      </c>
      <c r="S33" s="5">
        <v>0</v>
      </c>
      <c r="T33" s="12">
        <v>29956205.629999999</v>
      </c>
      <c r="U33" s="2"/>
      <c r="V33" s="12">
        <v>3638468.31</v>
      </c>
    </row>
    <row r="34" spans="1:22" ht="36" x14ac:dyDescent="0.25">
      <c r="A34" s="11" t="s">
        <v>33</v>
      </c>
      <c r="B34" s="11" t="s">
        <v>34</v>
      </c>
      <c r="C34" s="11" t="s">
        <v>139</v>
      </c>
      <c r="D34" s="11" t="s">
        <v>140</v>
      </c>
      <c r="E34" s="11">
        <v>1021896</v>
      </c>
      <c r="F34" s="11" t="s">
        <v>141</v>
      </c>
      <c r="G34" s="11"/>
      <c r="H34" s="11" t="s">
        <v>93</v>
      </c>
      <c r="I34" s="5" t="s">
        <v>122</v>
      </c>
      <c r="J34" s="5">
        <v>0</v>
      </c>
      <c r="K34" s="5">
        <v>0</v>
      </c>
      <c r="L34" s="5">
        <v>0</v>
      </c>
      <c r="M34" s="12">
        <v>810000</v>
      </c>
      <c r="N34" s="2"/>
      <c r="O34" s="12">
        <v>250348.55</v>
      </c>
      <c r="P34" s="5">
        <v>0</v>
      </c>
      <c r="Q34" s="12">
        <v>560212.73</v>
      </c>
      <c r="R34" s="5">
        <v>561.28</v>
      </c>
      <c r="S34" s="5">
        <v>0</v>
      </c>
      <c r="T34" s="12">
        <v>810000</v>
      </c>
      <c r="U34" s="2"/>
      <c r="V34" s="12">
        <v>250348.55</v>
      </c>
    </row>
    <row r="35" spans="1:22" ht="24" x14ac:dyDescent="0.25">
      <c r="A35" s="11" t="s">
        <v>33</v>
      </c>
      <c r="B35" s="11" t="s">
        <v>34</v>
      </c>
      <c r="C35" s="11" t="s">
        <v>142</v>
      </c>
      <c r="D35" s="11" t="s">
        <v>143</v>
      </c>
      <c r="E35" s="11">
        <v>1021897</v>
      </c>
      <c r="F35" s="11" t="s">
        <v>144</v>
      </c>
      <c r="G35" s="11"/>
      <c r="H35" s="11" t="s">
        <v>93</v>
      </c>
      <c r="I35" s="5" t="s">
        <v>122</v>
      </c>
      <c r="J35" s="5">
        <v>0</v>
      </c>
      <c r="K35" s="5">
        <v>0</v>
      </c>
      <c r="L35" s="5">
        <v>0</v>
      </c>
      <c r="M35" s="12">
        <v>22000000</v>
      </c>
      <c r="N35" s="2"/>
      <c r="O35" s="12">
        <v>4396491.2699999996</v>
      </c>
      <c r="P35" s="5">
        <v>0</v>
      </c>
      <c r="Q35" s="12">
        <v>17653615.41</v>
      </c>
      <c r="R35" s="12">
        <v>153199.19</v>
      </c>
      <c r="S35" s="5">
        <v>0</v>
      </c>
      <c r="T35" s="12">
        <v>22000000</v>
      </c>
      <c r="U35" s="2"/>
      <c r="V35" s="12">
        <v>4499583.78</v>
      </c>
    </row>
    <row r="36" spans="1:22" ht="24" x14ac:dyDescent="0.25">
      <c r="A36" s="11" t="s">
        <v>33</v>
      </c>
      <c r="B36" s="11" t="s">
        <v>34</v>
      </c>
      <c r="C36" s="11" t="s">
        <v>145</v>
      </c>
      <c r="D36" s="11" t="s">
        <v>146</v>
      </c>
      <c r="E36" s="11">
        <v>1021898</v>
      </c>
      <c r="F36" s="11" t="s">
        <v>147</v>
      </c>
      <c r="G36" s="11"/>
      <c r="H36" s="11" t="s">
        <v>50</v>
      </c>
      <c r="I36" s="5" t="s">
        <v>122</v>
      </c>
      <c r="J36" s="5">
        <v>0</v>
      </c>
      <c r="K36" s="5">
        <v>0</v>
      </c>
      <c r="L36" s="5">
        <v>0</v>
      </c>
      <c r="M36" s="12">
        <v>95000</v>
      </c>
      <c r="N36" s="2"/>
      <c r="O36" s="12">
        <v>11087.12</v>
      </c>
      <c r="P36" s="5">
        <v>0</v>
      </c>
      <c r="Q36" s="12">
        <v>83912.88</v>
      </c>
      <c r="R36" s="5">
        <v>0</v>
      </c>
      <c r="S36" s="5">
        <v>0</v>
      </c>
      <c r="T36" s="12">
        <v>95000</v>
      </c>
      <c r="U36" s="2"/>
      <c r="V36" s="12">
        <v>11087.12</v>
      </c>
    </row>
    <row r="37" spans="1:22" ht="24" x14ac:dyDescent="0.25">
      <c r="A37" s="11" t="s">
        <v>33</v>
      </c>
      <c r="B37" s="11" t="s">
        <v>34</v>
      </c>
      <c r="C37" s="11" t="s">
        <v>148</v>
      </c>
      <c r="D37" s="11" t="s">
        <v>149</v>
      </c>
      <c r="E37" s="11">
        <v>1021899</v>
      </c>
      <c r="F37" s="11" t="s">
        <v>150</v>
      </c>
      <c r="G37" s="11"/>
      <c r="H37" s="11" t="s">
        <v>50</v>
      </c>
      <c r="I37" s="5" t="s">
        <v>122</v>
      </c>
      <c r="J37" s="5">
        <v>0</v>
      </c>
      <c r="K37" s="5">
        <v>0</v>
      </c>
      <c r="L37" s="5">
        <v>0</v>
      </c>
      <c r="M37" s="12">
        <v>95000</v>
      </c>
      <c r="N37" s="2"/>
      <c r="O37" s="12">
        <v>11530.39</v>
      </c>
      <c r="P37" s="5">
        <v>0</v>
      </c>
      <c r="Q37" s="12">
        <v>83469.61</v>
      </c>
      <c r="R37" s="5">
        <v>0</v>
      </c>
      <c r="S37" s="5">
        <v>0</v>
      </c>
      <c r="T37" s="12">
        <v>95000</v>
      </c>
      <c r="U37" s="2"/>
      <c r="V37" s="12">
        <v>11530.39</v>
      </c>
    </row>
    <row r="38" spans="1:22" ht="24" x14ac:dyDescent="0.25">
      <c r="A38" s="11" t="s">
        <v>33</v>
      </c>
      <c r="B38" s="11" t="s">
        <v>34</v>
      </c>
      <c r="C38" s="11" t="s">
        <v>151</v>
      </c>
      <c r="D38" s="11" t="s">
        <v>152</v>
      </c>
      <c r="E38" s="11">
        <v>1021900</v>
      </c>
      <c r="F38" s="11" t="s">
        <v>153</v>
      </c>
      <c r="G38" s="11"/>
      <c r="H38" s="11" t="s">
        <v>50</v>
      </c>
      <c r="I38" s="5" t="s">
        <v>122</v>
      </c>
      <c r="J38" s="5">
        <v>0</v>
      </c>
      <c r="K38" s="5">
        <v>0</v>
      </c>
      <c r="L38" s="5">
        <v>0</v>
      </c>
      <c r="M38" s="12">
        <v>95000</v>
      </c>
      <c r="N38" s="2"/>
      <c r="O38" s="12">
        <v>11076.33</v>
      </c>
      <c r="P38" s="5">
        <v>0</v>
      </c>
      <c r="Q38" s="12">
        <v>83923.67</v>
      </c>
      <c r="R38" s="5">
        <v>0</v>
      </c>
      <c r="S38" s="5">
        <v>0</v>
      </c>
      <c r="T38" s="12">
        <v>95000</v>
      </c>
      <c r="U38" s="2"/>
      <c r="V38" s="12">
        <v>11076.33</v>
      </c>
    </row>
    <row r="39" spans="1:22" ht="24" x14ac:dyDescent="0.25">
      <c r="A39" s="11" t="s">
        <v>33</v>
      </c>
      <c r="B39" s="11" t="s">
        <v>34</v>
      </c>
      <c r="C39" s="11" t="s">
        <v>154</v>
      </c>
      <c r="D39" s="11" t="s">
        <v>155</v>
      </c>
      <c r="E39" s="11">
        <v>1021901</v>
      </c>
      <c r="F39" s="11" t="s">
        <v>156</v>
      </c>
      <c r="G39" s="11"/>
      <c r="H39" s="11" t="s">
        <v>50</v>
      </c>
      <c r="I39" s="5" t="s">
        <v>122</v>
      </c>
      <c r="J39" s="5">
        <v>0</v>
      </c>
      <c r="K39" s="5">
        <v>0</v>
      </c>
      <c r="L39" s="5">
        <v>0</v>
      </c>
      <c r="M39" s="12">
        <v>391000</v>
      </c>
      <c r="N39" s="2"/>
      <c r="O39" s="12">
        <v>33810.269999999997</v>
      </c>
      <c r="P39" s="5">
        <v>0</v>
      </c>
      <c r="Q39" s="12">
        <v>357189.73</v>
      </c>
      <c r="R39" s="5">
        <v>0</v>
      </c>
      <c r="S39" s="5">
        <v>0</v>
      </c>
      <c r="T39" s="12">
        <v>391000</v>
      </c>
      <c r="U39" s="2"/>
      <c r="V39" s="12">
        <v>33810.269999999997</v>
      </c>
    </row>
    <row r="40" spans="1:22" ht="24" x14ac:dyDescent="0.25">
      <c r="A40" s="11" t="s">
        <v>33</v>
      </c>
      <c r="B40" s="11" t="s">
        <v>34</v>
      </c>
      <c r="C40" s="11" t="s">
        <v>157</v>
      </c>
      <c r="D40" s="11" t="s">
        <v>158</v>
      </c>
      <c r="E40" s="11">
        <v>1021902</v>
      </c>
      <c r="F40" s="11" t="s">
        <v>159</v>
      </c>
      <c r="G40" s="11"/>
      <c r="H40" s="11" t="s">
        <v>50</v>
      </c>
      <c r="I40" s="5" t="s">
        <v>122</v>
      </c>
      <c r="J40" s="5">
        <v>0</v>
      </c>
      <c r="K40" s="5">
        <v>0</v>
      </c>
      <c r="L40" s="5">
        <v>0</v>
      </c>
      <c r="M40" s="12">
        <v>300000</v>
      </c>
      <c r="N40" s="2"/>
      <c r="O40" s="12">
        <v>28109.61</v>
      </c>
      <c r="P40" s="5">
        <v>0</v>
      </c>
      <c r="Q40" s="12">
        <v>271890.39</v>
      </c>
      <c r="R40" s="5">
        <v>0</v>
      </c>
      <c r="S40" s="5">
        <v>0</v>
      </c>
      <c r="T40" s="12">
        <v>300000</v>
      </c>
      <c r="U40" s="2"/>
      <c r="V40" s="12">
        <v>28109.61</v>
      </c>
    </row>
    <row r="41" spans="1:22" ht="36" x14ac:dyDescent="0.25">
      <c r="A41" s="11" t="s">
        <v>33</v>
      </c>
      <c r="B41" s="11" t="s">
        <v>34</v>
      </c>
      <c r="C41" s="11" t="s">
        <v>160</v>
      </c>
      <c r="D41" s="11" t="s">
        <v>161</v>
      </c>
      <c r="E41" s="11">
        <v>1021903</v>
      </c>
      <c r="F41" s="11" t="s">
        <v>162</v>
      </c>
      <c r="G41" s="11"/>
      <c r="H41" s="11" t="s">
        <v>50</v>
      </c>
      <c r="I41" s="5" t="s">
        <v>122</v>
      </c>
      <c r="J41" s="5">
        <v>0</v>
      </c>
      <c r="K41" s="5">
        <v>0</v>
      </c>
      <c r="L41" s="5">
        <v>0</v>
      </c>
      <c r="M41" s="12">
        <v>4250000</v>
      </c>
      <c r="N41" s="2"/>
      <c r="O41" s="12">
        <v>1293802.6299999999</v>
      </c>
      <c r="P41" s="5">
        <v>0</v>
      </c>
      <c r="Q41" s="12">
        <v>2965450.32</v>
      </c>
      <c r="R41" s="12">
        <v>42821.919999999998</v>
      </c>
      <c r="S41" s="5">
        <v>0</v>
      </c>
      <c r="T41" s="12">
        <v>4250000</v>
      </c>
      <c r="U41" s="2"/>
      <c r="V41" s="12">
        <v>1327371.6000000001</v>
      </c>
    </row>
    <row r="42" spans="1:22" ht="24" x14ac:dyDescent="0.25">
      <c r="A42" s="11" t="s">
        <v>33</v>
      </c>
      <c r="B42" s="11" t="s">
        <v>34</v>
      </c>
      <c r="C42" s="11" t="s">
        <v>163</v>
      </c>
      <c r="D42" s="11" t="s">
        <v>164</v>
      </c>
      <c r="E42" s="11">
        <v>1021904</v>
      </c>
      <c r="F42" s="11" t="s">
        <v>165</v>
      </c>
      <c r="G42" s="11"/>
      <c r="H42" s="11" t="s">
        <v>50</v>
      </c>
      <c r="I42" s="5" t="s">
        <v>122</v>
      </c>
      <c r="J42" s="5">
        <v>0</v>
      </c>
      <c r="K42" s="5">
        <v>0</v>
      </c>
      <c r="L42" s="5">
        <v>0</v>
      </c>
      <c r="M42" s="12">
        <v>1746000</v>
      </c>
      <c r="N42" s="2"/>
      <c r="O42" s="12">
        <v>1180194.45</v>
      </c>
      <c r="P42" s="5">
        <v>0</v>
      </c>
      <c r="Q42" s="12">
        <v>1183557.3700000001</v>
      </c>
      <c r="R42" s="12">
        <v>1162765.6100000001</v>
      </c>
      <c r="S42" s="5">
        <v>0</v>
      </c>
      <c r="T42" s="12">
        <v>1746000</v>
      </c>
      <c r="U42" s="2"/>
      <c r="V42" s="12">
        <v>1725208.24</v>
      </c>
    </row>
    <row r="43" spans="1:22" ht="24" x14ac:dyDescent="0.25">
      <c r="A43" s="11" t="s">
        <v>33</v>
      </c>
      <c r="B43" s="11" t="s">
        <v>34</v>
      </c>
      <c r="C43" s="11" t="s">
        <v>166</v>
      </c>
      <c r="D43" s="11" t="s">
        <v>167</v>
      </c>
      <c r="E43" s="11">
        <v>1021906</v>
      </c>
      <c r="F43" s="11" t="s">
        <v>168</v>
      </c>
      <c r="G43" s="11"/>
      <c r="H43" s="11" t="s">
        <v>50</v>
      </c>
      <c r="I43" s="5" t="s">
        <v>122</v>
      </c>
      <c r="J43" s="5">
        <v>0</v>
      </c>
      <c r="K43" s="5">
        <v>0</v>
      </c>
      <c r="L43" s="5">
        <v>0</v>
      </c>
      <c r="M43" s="12">
        <v>447495.23</v>
      </c>
      <c r="N43" s="2"/>
      <c r="O43" s="12">
        <v>443928.48</v>
      </c>
      <c r="P43" s="5">
        <v>0</v>
      </c>
      <c r="Q43" s="12">
        <v>102349.16</v>
      </c>
      <c r="R43" s="12">
        <v>98782.41</v>
      </c>
      <c r="S43" s="5">
        <v>0</v>
      </c>
      <c r="T43" s="12">
        <v>447495.23</v>
      </c>
      <c r="U43" s="2"/>
      <c r="V43" s="12">
        <v>443928.48</v>
      </c>
    </row>
    <row r="44" spans="1:22" ht="36" x14ac:dyDescent="0.25">
      <c r="A44" s="11" t="s">
        <v>33</v>
      </c>
      <c r="B44" s="11" t="s">
        <v>34</v>
      </c>
      <c r="C44" s="11" t="s">
        <v>169</v>
      </c>
      <c r="D44" s="11" t="s">
        <v>170</v>
      </c>
      <c r="E44" s="11">
        <v>1021907</v>
      </c>
      <c r="F44" s="11" t="s">
        <v>171</v>
      </c>
      <c r="G44" s="11"/>
      <c r="H44" s="11" t="s">
        <v>50</v>
      </c>
      <c r="I44" s="5" t="s">
        <v>122</v>
      </c>
      <c r="J44" s="5">
        <v>0</v>
      </c>
      <c r="K44" s="5">
        <v>0</v>
      </c>
      <c r="L44" s="5">
        <v>0</v>
      </c>
      <c r="M44" s="12">
        <v>1000000</v>
      </c>
      <c r="N44" s="2"/>
      <c r="O44" s="12">
        <v>811910.54</v>
      </c>
      <c r="P44" s="5">
        <v>0</v>
      </c>
      <c r="Q44" s="12">
        <v>526612.31999999995</v>
      </c>
      <c r="R44" s="12">
        <v>444085.13</v>
      </c>
      <c r="S44" s="5">
        <v>0</v>
      </c>
      <c r="T44" s="12">
        <v>1000000</v>
      </c>
      <c r="U44" s="2"/>
      <c r="V44" s="12">
        <v>917472.81</v>
      </c>
    </row>
    <row r="45" spans="1:22" ht="24" x14ac:dyDescent="0.25">
      <c r="A45" s="11" t="s">
        <v>33</v>
      </c>
      <c r="B45" s="11" t="s">
        <v>34</v>
      </c>
      <c r="C45" s="11" t="s">
        <v>172</v>
      </c>
      <c r="D45" s="11" t="s">
        <v>173</v>
      </c>
      <c r="E45" s="11">
        <v>1021908</v>
      </c>
      <c r="F45" s="11" t="s">
        <v>174</v>
      </c>
      <c r="G45" s="11"/>
      <c r="H45" s="11" t="s">
        <v>93</v>
      </c>
      <c r="I45" s="5" t="s">
        <v>122</v>
      </c>
      <c r="J45" s="12">
        <v>3600000</v>
      </c>
      <c r="K45" s="5">
        <v>0</v>
      </c>
      <c r="L45" s="5">
        <v>-100</v>
      </c>
      <c r="M45" s="12">
        <v>4200000</v>
      </c>
      <c r="N45" s="2"/>
      <c r="O45" s="12">
        <v>351774.97</v>
      </c>
      <c r="P45" s="12">
        <v>3600000</v>
      </c>
      <c r="Q45" s="12">
        <v>3868630.36</v>
      </c>
      <c r="R45" s="12">
        <v>45561.440000000002</v>
      </c>
      <c r="S45" s="5">
        <v>0</v>
      </c>
      <c r="T45" s="12">
        <v>4200000</v>
      </c>
      <c r="U45" s="2"/>
      <c r="V45" s="12">
        <v>376931.08</v>
      </c>
    </row>
    <row r="46" spans="1:22" ht="24" x14ac:dyDescent="0.25">
      <c r="A46" s="11" t="s">
        <v>33</v>
      </c>
      <c r="B46" s="11" t="s">
        <v>34</v>
      </c>
      <c r="C46" s="11" t="s">
        <v>175</v>
      </c>
      <c r="D46" s="11" t="s">
        <v>176</v>
      </c>
      <c r="E46" s="11">
        <v>1021909</v>
      </c>
      <c r="F46" s="11" t="s">
        <v>177</v>
      </c>
      <c r="G46" s="11"/>
      <c r="H46" s="11" t="s">
        <v>50</v>
      </c>
      <c r="I46" s="5" t="s">
        <v>122</v>
      </c>
      <c r="J46" s="5">
        <v>0</v>
      </c>
      <c r="K46" s="5">
        <v>0</v>
      </c>
      <c r="L46" s="5">
        <v>0</v>
      </c>
      <c r="M46" s="12">
        <v>518642</v>
      </c>
      <c r="N46" s="2"/>
      <c r="O46" s="12">
        <v>461462.08</v>
      </c>
      <c r="P46" s="5">
        <v>0</v>
      </c>
      <c r="Q46" s="12">
        <v>58686.1</v>
      </c>
      <c r="R46" s="12">
        <v>8743.6200000000008</v>
      </c>
      <c r="S46" s="5">
        <v>0</v>
      </c>
      <c r="T46" s="12">
        <v>518642</v>
      </c>
      <c r="U46" s="2"/>
      <c r="V46" s="12">
        <v>468699.52</v>
      </c>
    </row>
    <row r="47" spans="1:22" ht="24" x14ac:dyDescent="0.25">
      <c r="A47" s="11" t="s">
        <v>33</v>
      </c>
      <c r="B47" s="11" t="s">
        <v>34</v>
      </c>
      <c r="C47" s="11" t="s">
        <v>178</v>
      </c>
      <c r="D47" s="11" t="s">
        <v>179</v>
      </c>
      <c r="E47" s="11">
        <v>1021910</v>
      </c>
      <c r="F47" s="11" t="s">
        <v>180</v>
      </c>
      <c r="G47" s="11"/>
      <c r="H47" s="11" t="s">
        <v>50</v>
      </c>
      <c r="I47" s="5" t="s">
        <v>122</v>
      </c>
      <c r="J47" s="5">
        <v>0</v>
      </c>
      <c r="K47" s="5">
        <v>0</v>
      </c>
      <c r="L47" s="5">
        <v>0</v>
      </c>
      <c r="M47" s="12">
        <v>1160000</v>
      </c>
      <c r="N47" s="2"/>
      <c r="O47" s="12">
        <v>547650.6</v>
      </c>
      <c r="P47" s="5">
        <v>0</v>
      </c>
      <c r="Q47" s="12">
        <v>671487.98</v>
      </c>
      <c r="R47" s="12">
        <v>80203.039999999994</v>
      </c>
      <c r="S47" s="5">
        <v>0</v>
      </c>
      <c r="T47" s="12">
        <v>1160000</v>
      </c>
      <c r="U47" s="2"/>
      <c r="V47" s="12">
        <v>568715.06000000006</v>
      </c>
    </row>
    <row r="48" spans="1:22" ht="24" x14ac:dyDescent="0.25">
      <c r="A48" s="11" t="s">
        <v>33</v>
      </c>
      <c r="B48" s="11" t="s">
        <v>34</v>
      </c>
      <c r="C48" s="11" t="s">
        <v>181</v>
      </c>
      <c r="D48" s="11" t="s">
        <v>182</v>
      </c>
      <c r="E48" s="11">
        <v>1021911</v>
      </c>
      <c r="F48" s="11" t="s">
        <v>183</v>
      </c>
      <c r="G48" s="11"/>
      <c r="H48" s="11" t="s">
        <v>50</v>
      </c>
      <c r="I48" s="5" t="s">
        <v>122</v>
      </c>
      <c r="J48" s="5">
        <v>0</v>
      </c>
      <c r="K48" s="5">
        <v>0</v>
      </c>
      <c r="L48" s="5">
        <v>0</v>
      </c>
      <c r="M48" s="12">
        <v>750000</v>
      </c>
      <c r="N48" s="2"/>
      <c r="O48" s="5">
        <v>0</v>
      </c>
      <c r="P48" s="5">
        <v>0</v>
      </c>
      <c r="Q48" s="12">
        <v>750000</v>
      </c>
      <c r="R48" s="5">
        <v>0</v>
      </c>
      <c r="S48" s="5">
        <v>0</v>
      </c>
      <c r="T48" s="12">
        <v>750000</v>
      </c>
      <c r="U48" s="2"/>
      <c r="V48" s="5">
        <v>0</v>
      </c>
    </row>
    <row r="49" spans="1:22" ht="24" x14ac:dyDescent="0.25">
      <c r="A49" s="11" t="s">
        <v>33</v>
      </c>
      <c r="B49" s="11" t="s">
        <v>34</v>
      </c>
      <c r="C49" s="11" t="s">
        <v>184</v>
      </c>
      <c r="D49" s="11" t="s">
        <v>185</v>
      </c>
      <c r="E49" s="11">
        <v>1021914</v>
      </c>
      <c r="F49" s="11" t="s">
        <v>186</v>
      </c>
      <c r="G49" s="11"/>
      <c r="H49" s="11" t="s">
        <v>50</v>
      </c>
      <c r="I49" s="5" t="s">
        <v>122</v>
      </c>
      <c r="J49" s="5">
        <v>0</v>
      </c>
      <c r="K49" s="5">
        <v>0</v>
      </c>
      <c r="L49" s="5">
        <v>0</v>
      </c>
      <c r="M49" s="12">
        <v>150000</v>
      </c>
      <c r="N49" s="2"/>
      <c r="O49" s="12">
        <v>145556.82</v>
      </c>
      <c r="P49" s="5">
        <v>0</v>
      </c>
      <c r="Q49" s="12">
        <v>79414.52</v>
      </c>
      <c r="R49" s="12">
        <v>74971.34</v>
      </c>
      <c r="S49" s="5">
        <v>0</v>
      </c>
      <c r="T49" s="12">
        <v>150000</v>
      </c>
      <c r="U49" s="2"/>
      <c r="V49" s="12">
        <v>145556.82</v>
      </c>
    </row>
    <row r="50" spans="1:22" ht="24" x14ac:dyDescent="0.25">
      <c r="A50" s="11" t="s">
        <v>33</v>
      </c>
      <c r="B50" s="11" t="s">
        <v>34</v>
      </c>
      <c r="C50" s="11" t="s">
        <v>201</v>
      </c>
      <c r="D50" s="11" t="s">
        <v>202</v>
      </c>
      <c r="E50" s="11">
        <v>1021983</v>
      </c>
      <c r="F50" s="11" t="s">
        <v>203</v>
      </c>
      <c r="G50" s="11"/>
      <c r="H50" s="11" t="s">
        <v>50</v>
      </c>
      <c r="I50" s="5" t="s">
        <v>122</v>
      </c>
      <c r="J50" s="5">
        <v>0</v>
      </c>
      <c r="K50" s="5">
        <v>0</v>
      </c>
      <c r="L50" s="5">
        <v>0</v>
      </c>
      <c r="M50" s="12">
        <v>4400000</v>
      </c>
      <c r="N50" s="2"/>
      <c r="O50" s="12">
        <v>1949288.18</v>
      </c>
      <c r="P50" s="5">
        <v>0</v>
      </c>
      <c r="Q50" s="12">
        <v>3199846.25</v>
      </c>
      <c r="R50" s="12">
        <v>2095596.02</v>
      </c>
      <c r="S50" s="5">
        <v>0</v>
      </c>
      <c r="T50" s="12">
        <v>4579859.4000000004</v>
      </c>
      <c r="U50" s="2"/>
      <c r="V50" s="12">
        <v>3475609.17</v>
      </c>
    </row>
    <row r="51" spans="1:22" ht="24" x14ac:dyDescent="0.25">
      <c r="A51" s="11" t="s">
        <v>33</v>
      </c>
      <c r="B51" s="11" t="s">
        <v>34</v>
      </c>
      <c r="C51" s="11" t="s">
        <v>213</v>
      </c>
      <c r="D51" s="11" t="s">
        <v>213</v>
      </c>
      <c r="E51" s="11">
        <v>1022858</v>
      </c>
      <c r="F51" s="11" t="s">
        <v>214</v>
      </c>
      <c r="G51" s="11"/>
      <c r="H51" s="11" t="s">
        <v>50</v>
      </c>
      <c r="I51" s="5" t="s">
        <v>122</v>
      </c>
      <c r="J51" s="12">
        <v>10000000</v>
      </c>
      <c r="K51" s="5">
        <v>0</v>
      </c>
      <c r="L51" s="5">
        <v>-100</v>
      </c>
      <c r="M51" s="12">
        <v>28454000</v>
      </c>
      <c r="N51" s="2"/>
      <c r="O51" s="12">
        <v>8584952.0099999998</v>
      </c>
      <c r="P51" s="12">
        <v>10000000</v>
      </c>
      <c r="Q51" s="12">
        <v>20954787.579999998</v>
      </c>
      <c r="R51" s="12">
        <v>3203125.35</v>
      </c>
      <c r="S51" s="5">
        <v>0</v>
      </c>
      <c r="T51" s="12">
        <v>28454000</v>
      </c>
      <c r="U51" s="2"/>
      <c r="V51" s="12">
        <v>10702337.77</v>
      </c>
    </row>
    <row r="52" spans="1:22" ht="24" x14ac:dyDescent="0.25">
      <c r="A52" s="11" t="s">
        <v>33</v>
      </c>
      <c r="B52" s="11" t="s">
        <v>89</v>
      </c>
      <c r="C52" s="11" t="s">
        <v>215</v>
      </c>
      <c r="D52" s="11" t="s">
        <v>216</v>
      </c>
      <c r="E52" s="11">
        <v>1022910</v>
      </c>
      <c r="F52" s="11" t="s">
        <v>217</v>
      </c>
      <c r="G52" s="11"/>
      <c r="H52" s="11" t="s">
        <v>93</v>
      </c>
      <c r="I52" s="5" t="s">
        <v>218</v>
      </c>
      <c r="J52" s="5">
        <v>0</v>
      </c>
      <c r="K52" s="5">
        <v>0</v>
      </c>
      <c r="L52" s="5">
        <v>0</v>
      </c>
      <c r="M52" s="12">
        <v>18100000</v>
      </c>
      <c r="N52" s="2"/>
      <c r="O52" s="12">
        <v>870291.64</v>
      </c>
      <c r="P52" s="5">
        <v>0</v>
      </c>
      <c r="Q52" s="12">
        <v>17560040.289999999</v>
      </c>
      <c r="R52" s="12">
        <v>830563.73</v>
      </c>
      <c r="S52" s="5">
        <v>0</v>
      </c>
      <c r="T52" s="12">
        <v>18100000</v>
      </c>
      <c r="U52" s="2"/>
      <c r="V52" s="12">
        <v>1370523.44</v>
      </c>
    </row>
    <row r="53" spans="1:22" ht="24" x14ac:dyDescent="0.25">
      <c r="A53" s="11" t="s">
        <v>33</v>
      </c>
      <c r="B53" s="11" t="s">
        <v>34</v>
      </c>
      <c r="C53" s="11" t="s">
        <v>219</v>
      </c>
      <c r="D53" s="11" t="s">
        <v>220</v>
      </c>
      <c r="E53" s="11">
        <v>1022912</v>
      </c>
      <c r="F53" s="11" t="s">
        <v>221</v>
      </c>
      <c r="G53" s="11"/>
      <c r="H53" s="11" t="s">
        <v>50</v>
      </c>
      <c r="I53" s="5" t="s">
        <v>218</v>
      </c>
      <c r="J53" s="5">
        <v>0</v>
      </c>
      <c r="K53" s="5">
        <v>0</v>
      </c>
      <c r="L53" s="5">
        <v>0</v>
      </c>
      <c r="M53" s="12">
        <v>5043229.67</v>
      </c>
      <c r="N53" s="2"/>
      <c r="O53" s="12">
        <v>1527058.56</v>
      </c>
      <c r="P53" s="5">
        <v>0</v>
      </c>
      <c r="Q53" s="12">
        <v>3757212.98</v>
      </c>
      <c r="R53" s="12">
        <v>374212.47</v>
      </c>
      <c r="S53" s="5">
        <v>0</v>
      </c>
      <c r="T53" s="12">
        <v>5043229.67</v>
      </c>
      <c r="U53" s="2"/>
      <c r="V53" s="12">
        <v>1660229.16</v>
      </c>
    </row>
    <row r="54" spans="1:22" ht="24" x14ac:dyDescent="0.25">
      <c r="A54" s="11" t="s">
        <v>33</v>
      </c>
      <c r="B54" s="11" t="s">
        <v>34</v>
      </c>
      <c r="C54" s="11" t="s">
        <v>222</v>
      </c>
      <c r="D54" s="11" t="s">
        <v>222</v>
      </c>
      <c r="E54" s="11">
        <v>1022913</v>
      </c>
      <c r="F54" s="11" t="s">
        <v>223</v>
      </c>
      <c r="G54" s="11"/>
      <c r="H54" s="11" t="s">
        <v>50</v>
      </c>
      <c r="I54" s="5" t="s">
        <v>218</v>
      </c>
      <c r="J54" s="5">
        <v>0</v>
      </c>
      <c r="K54" s="5">
        <v>0</v>
      </c>
      <c r="L54" s="5">
        <v>0</v>
      </c>
      <c r="M54" s="12">
        <v>1000000</v>
      </c>
      <c r="N54" s="2"/>
      <c r="O54" s="12">
        <v>161043.43</v>
      </c>
      <c r="P54" s="5">
        <v>0</v>
      </c>
      <c r="Q54" s="12">
        <v>849528.91</v>
      </c>
      <c r="R54" s="12">
        <v>24120.95</v>
      </c>
      <c r="S54" s="5">
        <v>0</v>
      </c>
      <c r="T54" s="12">
        <v>1000000</v>
      </c>
      <c r="U54" s="2"/>
      <c r="V54" s="12">
        <v>174592.04</v>
      </c>
    </row>
    <row r="55" spans="1:22" ht="36" x14ac:dyDescent="0.25">
      <c r="A55" s="11" t="s">
        <v>33</v>
      </c>
      <c r="B55" s="11" t="s">
        <v>34</v>
      </c>
      <c r="C55" s="11" t="s">
        <v>224</v>
      </c>
      <c r="D55" s="11" t="s">
        <v>225</v>
      </c>
      <c r="E55" s="11">
        <v>1022914</v>
      </c>
      <c r="F55" s="11" t="s">
        <v>226</v>
      </c>
      <c r="G55" s="11"/>
      <c r="H55" s="11" t="s">
        <v>50</v>
      </c>
      <c r="I55" s="5" t="s">
        <v>218</v>
      </c>
      <c r="J55" s="5">
        <v>0</v>
      </c>
      <c r="K55" s="5">
        <v>0</v>
      </c>
      <c r="L55" s="5">
        <v>0</v>
      </c>
      <c r="M55" s="12">
        <v>4500000</v>
      </c>
      <c r="N55" s="2"/>
      <c r="O55" s="12">
        <v>4196514.62</v>
      </c>
      <c r="P55" s="5">
        <v>0</v>
      </c>
      <c r="Q55" s="12">
        <v>825869.33</v>
      </c>
      <c r="R55" s="12">
        <v>712947.82</v>
      </c>
      <c r="S55" s="5">
        <v>0</v>
      </c>
      <c r="T55" s="12">
        <v>4500000</v>
      </c>
      <c r="U55" s="2"/>
      <c r="V55" s="12">
        <v>4387078.49</v>
      </c>
    </row>
    <row r="56" spans="1:22" ht="24" x14ac:dyDescent="0.25">
      <c r="A56" s="11" t="s">
        <v>33</v>
      </c>
      <c r="B56" s="11" t="s">
        <v>34</v>
      </c>
      <c r="C56" s="11" t="s">
        <v>227</v>
      </c>
      <c r="D56" s="11" t="s">
        <v>227</v>
      </c>
      <c r="E56" s="11">
        <v>1022915</v>
      </c>
      <c r="F56" s="11" t="s">
        <v>228</v>
      </c>
      <c r="G56" s="11"/>
      <c r="H56" s="11" t="s">
        <v>50</v>
      </c>
      <c r="I56" s="5" t="s">
        <v>218</v>
      </c>
      <c r="J56" s="5">
        <v>0</v>
      </c>
      <c r="K56" s="5">
        <v>0</v>
      </c>
      <c r="L56" s="5">
        <v>0</v>
      </c>
      <c r="M56" s="12">
        <v>800000</v>
      </c>
      <c r="N56" s="2"/>
      <c r="O56" s="12">
        <v>133461.09</v>
      </c>
      <c r="P56" s="5">
        <v>0</v>
      </c>
      <c r="Q56" s="12">
        <v>705979.45</v>
      </c>
      <c r="R56" s="12">
        <v>48698.94</v>
      </c>
      <c r="S56" s="5">
        <v>0</v>
      </c>
      <c r="T56" s="12">
        <v>800000</v>
      </c>
      <c r="U56" s="2"/>
      <c r="V56" s="12">
        <v>142719.49</v>
      </c>
    </row>
    <row r="57" spans="1:22" ht="24" x14ac:dyDescent="0.25">
      <c r="A57" s="11" t="s">
        <v>33</v>
      </c>
      <c r="B57" s="11" t="s">
        <v>34</v>
      </c>
      <c r="C57" s="11" t="s">
        <v>229</v>
      </c>
      <c r="D57" s="11" t="s">
        <v>230</v>
      </c>
      <c r="E57" s="11">
        <v>1022916</v>
      </c>
      <c r="F57" s="11" t="s">
        <v>231</v>
      </c>
      <c r="G57" s="11"/>
      <c r="H57" s="11" t="s">
        <v>50</v>
      </c>
      <c r="I57" s="5" t="s">
        <v>218</v>
      </c>
      <c r="J57" s="5">
        <v>0</v>
      </c>
      <c r="K57" s="5">
        <v>0</v>
      </c>
      <c r="L57" s="5">
        <v>0</v>
      </c>
      <c r="M57" s="12">
        <v>810000</v>
      </c>
      <c r="N57" s="2"/>
      <c r="O57" s="12">
        <v>736228.2</v>
      </c>
      <c r="P57" s="5">
        <v>0</v>
      </c>
      <c r="Q57" s="12">
        <v>183007.59</v>
      </c>
      <c r="R57" s="12">
        <v>109942.5</v>
      </c>
      <c r="S57" s="5">
        <v>0</v>
      </c>
      <c r="T57" s="12">
        <v>810000</v>
      </c>
      <c r="U57" s="2"/>
      <c r="V57" s="12">
        <v>736934.91</v>
      </c>
    </row>
    <row r="58" spans="1:22" ht="24" x14ac:dyDescent="0.25">
      <c r="A58" s="11" t="s">
        <v>33</v>
      </c>
      <c r="B58" s="11" t="s">
        <v>34</v>
      </c>
      <c r="C58" s="11" t="s">
        <v>232</v>
      </c>
      <c r="D58" s="11" t="s">
        <v>233</v>
      </c>
      <c r="E58" s="11">
        <v>1022917</v>
      </c>
      <c r="F58" s="11" t="s">
        <v>234</v>
      </c>
      <c r="G58" s="11"/>
      <c r="H58" s="11" t="s">
        <v>50</v>
      </c>
      <c r="I58" s="5" t="s">
        <v>218</v>
      </c>
      <c r="J58" s="5">
        <v>0</v>
      </c>
      <c r="K58" s="5">
        <v>0</v>
      </c>
      <c r="L58" s="5">
        <v>0</v>
      </c>
      <c r="M58" s="12">
        <v>1000000</v>
      </c>
      <c r="N58" s="2"/>
      <c r="O58" s="5">
        <v>0</v>
      </c>
      <c r="P58" s="5">
        <v>0</v>
      </c>
      <c r="Q58" s="12">
        <v>1000000</v>
      </c>
      <c r="R58" s="5">
        <v>0</v>
      </c>
      <c r="S58" s="5">
        <v>0</v>
      </c>
      <c r="T58" s="12">
        <v>1000000</v>
      </c>
      <c r="U58" s="2"/>
      <c r="V58" s="5">
        <v>0</v>
      </c>
    </row>
    <row r="59" spans="1:22" ht="24" x14ac:dyDescent="0.25">
      <c r="A59" s="11" t="s">
        <v>33</v>
      </c>
      <c r="B59" s="11" t="s">
        <v>34</v>
      </c>
      <c r="C59" s="11" t="s">
        <v>235</v>
      </c>
      <c r="D59" s="11" t="s">
        <v>236</v>
      </c>
      <c r="E59" s="11">
        <v>1022918</v>
      </c>
      <c r="F59" s="11" t="s">
        <v>237</v>
      </c>
      <c r="G59" s="11"/>
      <c r="H59" s="11" t="s">
        <v>50</v>
      </c>
      <c r="I59" s="5" t="s">
        <v>218</v>
      </c>
      <c r="J59" s="5">
        <v>0</v>
      </c>
      <c r="K59" s="5">
        <v>0</v>
      </c>
      <c r="L59" s="5">
        <v>0</v>
      </c>
      <c r="M59" s="12">
        <v>1300000</v>
      </c>
      <c r="N59" s="2"/>
      <c r="O59" s="12">
        <v>292504.65999999997</v>
      </c>
      <c r="P59" s="5">
        <v>0</v>
      </c>
      <c r="Q59" s="12">
        <v>1110618.57</v>
      </c>
      <c r="R59" s="12">
        <v>171605.9</v>
      </c>
      <c r="S59" s="5">
        <v>0</v>
      </c>
      <c r="T59" s="12">
        <v>1300000</v>
      </c>
      <c r="U59" s="2"/>
      <c r="V59" s="12">
        <v>360987.33</v>
      </c>
    </row>
    <row r="60" spans="1:22" ht="24" x14ac:dyDescent="0.25">
      <c r="A60" s="11" t="s">
        <v>33</v>
      </c>
      <c r="B60" s="11" t="s">
        <v>34</v>
      </c>
      <c r="C60" s="11" t="s">
        <v>238</v>
      </c>
      <c r="D60" s="11" t="s">
        <v>239</v>
      </c>
      <c r="E60" s="11">
        <v>1022919</v>
      </c>
      <c r="F60" s="11" t="s">
        <v>240</v>
      </c>
      <c r="G60" s="11"/>
      <c r="H60" s="11" t="s">
        <v>50</v>
      </c>
      <c r="I60" s="5" t="s">
        <v>218</v>
      </c>
      <c r="J60" s="5">
        <v>0</v>
      </c>
      <c r="K60" s="5">
        <v>0</v>
      </c>
      <c r="L60" s="5">
        <v>0</v>
      </c>
      <c r="M60" s="12">
        <v>5575000</v>
      </c>
      <c r="N60" s="2"/>
      <c r="O60" s="12">
        <v>1490560.52</v>
      </c>
      <c r="P60" s="5">
        <v>0</v>
      </c>
      <c r="Q60" s="12">
        <v>4575756.55</v>
      </c>
      <c r="R60" s="12">
        <v>561656.81999999995</v>
      </c>
      <c r="S60" s="5">
        <v>0</v>
      </c>
      <c r="T60" s="12">
        <v>5575000</v>
      </c>
      <c r="U60" s="2"/>
      <c r="V60" s="12">
        <v>1560900.27</v>
      </c>
    </row>
    <row r="61" spans="1:22" ht="24" x14ac:dyDescent="0.25">
      <c r="A61" s="11" t="s">
        <v>33</v>
      </c>
      <c r="B61" s="11" t="s">
        <v>34</v>
      </c>
      <c r="C61" s="11" t="s">
        <v>241</v>
      </c>
      <c r="D61" s="11" t="s">
        <v>242</v>
      </c>
      <c r="E61" s="11">
        <v>1022921</v>
      </c>
      <c r="F61" s="11" t="s">
        <v>243</v>
      </c>
      <c r="G61" s="11"/>
      <c r="H61" s="11" t="s">
        <v>50</v>
      </c>
      <c r="I61" s="5" t="s">
        <v>218</v>
      </c>
      <c r="J61" s="5">
        <v>0</v>
      </c>
      <c r="K61" s="5">
        <v>0</v>
      </c>
      <c r="L61" s="5">
        <v>0</v>
      </c>
      <c r="M61" s="12">
        <v>14003835.82</v>
      </c>
      <c r="N61" s="2"/>
      <c r="O61" s="12">
        <v>7956772.9100000001</v>
      </c>
      <c r="P61" s="5">
        <v>0</v>
      </c>
      <c r="Q61" s="12">
        <v>9463514.2200000007</v>
      </c>
      <c r="R61" s="12">
        <v>7417539.2300000004</v>
      </c>
      <c r="S61" s="5">
        <v>0</v>
      </c>
      <c r="T61" s="12">
        <v>14003835.82</v>
      </c>
      <c r="U61" s="2"/>
      <c r="V61" s="12">
        <v>11957860.83</v>
      </c>
    </row>
    <row r="62" spans="1:22" ht="24" x14ac:dyDescent="0.25">
      <c r="A62" s="11" t="s">
        <v>33</v>
      </c>
      <c r="B62" s="11" t="s">
        <v>34</v>
      </c>
      <c r="C62" s="11" t="s">
        <v>244</v>
      </c>
      <c r="D62" s="11" t="s">
        <v>244</v>
      </c>
      <c r="E62" s="11">
        <v>1022922</v>
      </c>
      <c r="F62" s="11" t="s">
        <v>245</v>
      </c>
      <c r="G62" s="11"/>
      <c r="H62" s="11" t="s">
        <v>50</v>
      </c>
      <c r="I62" s="5" t="s">
        <v>218</v>
      </c>
      <c r="J62" s="5">
        <v>0</v>
      </c>
      <c r="K62" s="5">
        <v>0</v>
      </c>
      <c r="L62" s="5">
        <v>0</v>
      </c>
      <c r="M62" s="12">
        <v>4520000</v>
      </c>
      <c r="N62" s="2"/>
      <c r="O62" s="12">
        <v>14378</v>
      </c>
      <c r="P62" s="5">
        <v>0</v>
      </c>
      <c r="Q62" s="12">
        <v>4505622</v>
      </c>
      <c r="R62" s="5">
        <v>0</v>
      </c>
      <c r="S62" s="5">
        <v>0</v>
      </c>
      <c r="T62" s="12">
        <v>4520000</v>
      </c>
      <c r="U62" s="2"/>
      <c r="V62" s="12">
        <v>14378</v>
      </c>
    </row>
    <row r="63" spans="1:22" ht="24" x14ac:dyDescent="0.25">
      <c r="A63" s="11" t="s">
        <v>33</v>
      </c>
      <c r="B63" s="11" t="s">
        <v>34</v>
      </c>
      <c r="C63" s="11" t="s">
        <v>246</v>
      </c>
      <c r="D63" s="11" t="s">
        <v>246</v>
      </c>
      <c r="E63" s="11">
        <v>1022923</v>
      </c>
      <c r="F63" s="11" t="s">
        <v>247</v>
      </c>
      <c r="G63" s="11"/>
      <c r="H63" s="11" t="s">
        <v>50</v>
      </c>
      <c r="I63" s="5" t="s">
        <v>218</v>
      </c>
      <c r="J63" s="5">
        <v>0</v>
      </c>
      <c r="K63" s="5">
        <v>0</v>
      </c>
      <c r="L63" s="5">
        <v>0</v>
      </c>
      <c r="M63" s="12">
        <v>715000</v>
      </c>
      <c r="N63" s="2"/>
      <c r="O63" s="12">
        <v>23209.81</v>
      </c>
      <c r="P63" s="5">
        <v>0</v>
      </c>
      <c r="Q63" s="12">
        <v>691790.19</v>
      </c>
      <c r="R63" s="5">
        <v>0</v>
      </c>
      <c r="S63" s="5">
        <v>0</v>
      </c>
      <c r="T63" s="12">
        <v>715000</v>
      </c>
      <c r="U63" s="2"/>
      <c r="V63" s="12">
        <v>23209.81</v>
      </c>
    </row>
    <row r="64" spans="1:22" ht="36" x14ac:dyDescent="0.25">
      <c r="A64" s="11" t="s">
        <v>33</v>
      </c>
      <c r="B64" s="11" t="s">
        <v>34</v>
      </c>
      <c r="C64" s="11" t="s">
        <v>248</v>
      </c>
      <c r="D64" s="11" t="s">
        <v>249</v>
      </c>
      <c r="E64" s="11">
        <v>1022924</v>
      </c>
      <c r="F64" s="11" t="s">
        <v>250</v>
      </c>
      <c r="G64" s="11"/>
      <c r="H64" s="11" t="s">
        <v>50</v>
      </c>
      <c r="I64" s="5" t="s">
        <v>218</v>
      </c>
      <c r="J64" s="5">
        <v>0</v>
      </c>
      <c r="K64" s="5">
        <v>0</v>
      </c>
      <c r="L64" s="5">
        <v>0</v>
      </c>
      <c r="M64" s="12">
        <v>155000</v>
      </c>
      <c r="N64" s="2"/>
      <c r="O64" s="12">
        <v>17073.490000000002</v>
      </c>
      <c r="P64" s="5">
        <v>0</v>
      </c>
      <c r="Q64" s="12">
        <v>137926.51</v>
      </c>
      <c r="R64" s="12">
        <v>18823.13</v>
      </c>
      <c r="S64" s="5">
        <v>0</v>
      </c>
      <c r="T64" s="12">
        <v>155000</v>
      </c>
      <c r="U64" s="2"/>
      <c r="V64" s="12">
        <v>35896.620000000003</v>
      </c>
    </row>
    <row r="65" spans="1:22" ht="36" x14ac:dyDescent="0.25">
      <c r="A65" s="11" t="s">
        <v>33</v>
      </c>
      <c r="B65" s="11" t="s">
        <v>34</v>
      </c>
      <c r="C65" s="11" t="s">
        <v>251</v>
      </c>
      <c r="D65" s="11" t="s">
        <v>252</v>
      </c>
      <c r="E65" s="11">
        <v>1022925</v>
      </c>
      <c r="F65" s="11" t="s">
        <v>253</v>
      </c>
      <c r="G65" s="11"/>
      <c r="H65" s="11" t="s">
        <v>50</v>
      </c>
      <c r="I65" s="5" t="s">
        <v>218</v>
      </c>
      <c r="J65" s="5">
        <v>0</v>
      </c>
      <c r="K65" s="5">
        <v>0</v>
      </c>
      <c r="L65" s="5">
        <v>0</v>
      </c>
      <c r="M65" s="12">
        <v>100000</v>
      </c>
      <c r="N65" s="2"/>
      <c r="O65" s="12">
        <v>11162.88</v>
      </c>
      <c r="P65" s="5">
        <v>0</v>
      </c>
      <c r="Q65" s="12">
        <v>88837.119999999995</v>
      </c>
      <c r="R65" s="5">
        <v>0</v>
      </c>
      <c r="S65" s="5">
        <v>0</v>
      </c>
      <c r="T65" s="12">
        <v>100000</v>
      </c>
      <c r="U65" s="2"/>
      <c r="V65" s="12">
        <v>11162.88</v>
      </c>
    </row>
    <row r="66" spans="1:22" ht="36" x14ac:dyDescent="0.25">
      <c r="A66" s="11" t="s">
        <v>33</v>
      </c>
      <c r="B66" s="11" t="s">
        <v>34</v>
      </c>
      <c r="C66" s="11" t="s">
        <v>254</v>
      </c>
      <c r="D66" s="11" t="s">
        <v>255</v>
      </c>
      <c r="E66" s="11">
        <v>1022926</v>
      </c>
      <c r="F66" s="11" t="s">
        <v>256</v>
      </c>
      <c r="G66" s="11"/>
      <c r="H66" s="11" t="s">
        <v>50</v>
      </c>
      <c r="I66" s="5" t="s">
        <v>218</v>
      </c>
      <c r="J66" s="5">
        <v>0</v>
      </c>
      <c r="K66" s="5">
        <v>0</v>
      </c>
      <c r="L66" s="5">
        <v>0</v>
      </c>
      <c r="M66" s="12">
        <v>165000</v>
      </c>
      <c r="N66" s="2"/>
      <c r="O66" s="12">
        <v>17283.330000000002</v>
      </c>
      <c r="P66" s="5">
        <v>0</v>
      </c>
      <c r="Q66" s="12">
        <v>147716.67000000001</v>
      </c>
      <c r="R66" s="5">
        <v>0</v>
      </c>
      <c r="S66" s="5">
        <v>0</v>
      </c>
      <c r="T66" s="12">
        <v>165000</v>
      </c>
      <c r="U66" s="2"/>
      <c r="V66" s="12">
        <v>17283.330000000002</v>
      </c>
    </row>
    <row r="67" spans="1:22" ht="36" x14ac:dyDescent="0.25">
      <c r="A67" s="11" t="s">
        <v>33</v>
      </c>
      <c r="B67" s="11" t="s">
        <v>34</v>
      </c>
      <c r="C67" s="11" t="s">
        <v>257</v>
      </c>
      <c r="D67" s="11" t="s">
        <v>258</v>
      </c>
      <c r="E67" s="11">
        <v>1022927</v>
      </c>
      <c r="F67" s="11" t="s">
        <v>259</v>
      </c>
      <c r="G67" s="11"/>
      <c r="H67" s="11" t="s">
        <v>50</v>
      </c>
      <c r="I67" s="5" t="s">
        <v>218</v>
      </c>
      <c r="J67" s="5">
        <v>0</v>
      </c>
      <c r="K67" s="5">
        <v>0</v>
      </c>
      <c r="L67" s="5">
        <v>0</v>
      </c>
      <c r="M67" s="12">
        <v>165000</v>
      </c>
      <c r="N67" s="2"/>
      <c r="O67" s="5">
        <v>450.47</v>
      </c>
      <c r="P67" s="5">
        <v>0</v>
      </c>
      <c r="Q67" s="12">
        <v>164549.53</v>
      </c>
      <c r="R67" s="5">
        <v>0</v>
      </c>
      <c r="S67" s="5">
        <v>0</v>
      </c>
      <c r="T67" s="12">
        <v>165000</v>
      </c>
      <c r="U67" s="2"/>
      <c r="V67" s="5">
        <v>450.47</v>
      </c>
    </row>
    <row r="68" spans="1:22" ht="36" x14ac:dyDescent="0.25">
      <c r="A68" s="11" t="s">
        <v>33</v>
      </c>
      <c r="B68" s="11" t="s">
        <v>34</v>
      </c>
      <c r="C68" s="11" t="s">
        <v>260</v>
      </c>
      <c r="D68" s="11" t="s">
        <v>261</v>
      </c>
      <c r="E68" s="11">
        <v>1022931</v>
      </c>
      <c r="F68" s="11" t="s">
        <v>262</v>
      </c>
      <c r="G68" s="11"/>
      <c r="H68" s="11" t="s">
        <v>50</v>
      </c>
      <c r="I68" s="5" t="s">
        <v>218</v>
      </c>
      <c r="J68" s="5">
        <v>0</v>
      </c>
      <c r="K68" s="5">
        <v>0</v>
      </c>
      <c r="L68" s="5">
        <v>0</v>
      </c>
      <c r="M68" s="12">
        <v>393000</v>
      </c>
      <c r="N68" s="2"/>
      <c r="O68" s="12">
        <v>33766.910000000003</v>
      </c>
      <c r="P68" s="5">
        <v>0</v>
      </c>
      <c r="Q68" s="12">
        <v>455233.09</v>
      </c>
      <c r="R68" s="5">
        <v>0</v>
      </c>
      <c r="S68" s="5">
        <v>0</v>
      </c>
      <c r="T68" s="12">
        <v>489000</v>
      </c>
      <c r="U68" s="2"/>
      <c r="V68" s="12">
        <v>33766.910000000003</v>
      </c>
    </row>
    <row r="69" spans="1:22" ht="36" x14ac:dyDescent="0.25">
      <c r="A69" s="11" t="s">
        <v>33</v>
      </c>
      <c r="B69" s="11" t="s">
        <v>34</v>
      </c>
      <c r="C69" s="11" t="s">
        <v>263</v>
      </c>
      <c r="D69" s="11" t="s">
        <v>264</v>
      </c>
      <c r="E69" s="11">
        <v>1022932</v>
      </c>
      <c r="F69" s="11" t="s">
        <v>265</v>
      </c>
      <c r="G69" s="11"/>
      <c r="H69" s="11" t="s">
        <v>50</v>
      </c>
      <c r="I69" s="5" t="s">
        <v>218</v>
      </c>
      <c r="J69" s="5">
        <v>0</v>
      </c>
      <c r="K69" s="5">
        <v>0</v>
      </c>
      <c r="L69" s="5">
        <v>0</v>
      </c>
      <c r="M69" s="12">
        <v>243500</v>
      </c>
      <c r="N69" s="2"/>
      <c r="O69" s="12">
        <v>15003.12</v>
      </c>
      <c r="P69" s="5">
        <v>0</v>
      </c>
      <c r="Q69" s="12">
        <v>228496.88</v>
      </c>
      <c r="R69" s="5">
        <v>0</v>
      </c>
      <c r="S69" s="5">
        <v>0</v>
      </c>
      <c r="T69" s="12">
        <v>243500</v>
      </c>
      <c r="U69" s="2"/>
      <c r="V69" s="12">
        <v>15003.12</v>
      </c>
    </row>
    <row r="70" spans="1:22" ht="36" x14ac:dyDescent="0.25">
      <c r="A70" s="11" t="s">
        <v>33</v>
      </c>
      <c r="B70" s="11" t="s">
        <v>34</v>
      </c>
      <c r="C70" s="11" t="s">
        <v>266</v>
      </c>
      <c r="D70" s="11" t="s">
        <v>267</v>
      </c>
      <c r="E70" s="11">
        <v>1022933</v>
      </c>
      <c r="F70" s="11" t="s">
        <v>268</v>
      </c>
      <c r="G70" s="11"/>
      <c r="H70" s="11" t="s">
        <v>50</v>
      </c>
      <c r="I70" s="5" t="s">
        <v>218</v>
      </c>
      <c r="J70" s="5">
        <v>0</v>
      </c>
      <c r="K70" s="5">
        <v>0</v>
      </c>
      <c r="L70" s="5">
        <v>0</v>
      </c>
      <c r="M70" s="12">
        <v>272500</v>
      </c>
      <c r="N70" s="2"/>
      <c r="O70" s="12">
        <v>14999.86</v>
      </c>
      <c r="P70" s="5">
        <v>0</v>
      </c>
      <c r="Q70" s="12">
        <v>257500.14</v>
      </c>
      <c r="R70" s="5">
        <v>0</v>
      </c>
      <c r="S70" s="5">
        <v>0</v>
      </c>
      <c r="T70" s="12">
        <v>272500</v>
      </c>
      <c r="U70" s="2"/>
      <c r="V70" s="12">
        <v>14999.86</v>
      </c>
    </row>
    <row r="71" spans="1:22" ht="24" x14ac:dyDescent="0.25">
      <c r="A71" s="11" t="s">
        <v>33</v>
      </c>
      <c r="B71" s="11" t="s">
        <v>34</v>
      </c>
      <c r="C71" s="11" t="s">
        <v>269</v>
      </c>
      <c r="D71" s="11" t="s">
        <v>269</v>
      </c>
      <c r="E71" s="11">
        <v>1022934</v>
      </c>
      <c r="F71" s="11" t="s">
        <v>270</v>
      </c>
      <c r="G71" s="11"/>
      <c r="H71" s="11" t="s">
        <v>50</v>
      </c>
      <c r="I71" s="5" t="s">
        <v>218</v>
      </c>
      <c r="J71" s="5">
        <v>0</v>
      </c>
      <c r="K71" s="5">
        <v>0</v>
      </c>
      <c r="L71" s="5">
        <v>0</v>
      </c>
      <c r="M71" s="12">
        <v>2000000</v>
      </c>
      <c r="N71" s="2"/>
      <c r="O71" s="12">
        <v>1785532.34</v>
      </c>
      <c r="P71" s="5">
        <v>0</v>
      </c>
      <c r="Q71" s="12">
        <v>250989.09</v>
      </c>
      <c r="R71" s="12">
        <v>250989.09</v>
      </c>
      <c r="S71" s="5">
        <v>0</v>
      </c>
      <c r="T71" s="12">
        <v>1820140.6</v>
      </c>
      <c r="U71" s="2"/>
      <c r="V71" s="12">
        <v>1820140.6</v>
      </c>
    </row>
    <row r="72" spans="1:22" ht="36" x14ac:dyDescent="0.25">
      <c r="A72" s="11" t="s">
        <v>33</v>
      </c>
      <c r="B72" s="11" t="s">
        <v>123</v>
      </c>
      <c r="C72" s="11" t="s">
        <v>271</v>
      </c>
      <c r="D72" s="11" t="s">
        <v>272</v>
      </c>
      <c r="E72" s="11">
        <v>1022935</v>
      </c>
      <c r="F72" s="11" t="s">
        <v>273</v>
      </c>
      <c r="G72" s="11"/>
      <c r="H72" s="11" t="s">
        <v>50</v>
      </c>
      <c r="I72" s="5" t="s">
        <v>218</v>
      </c>
      <c r="J72" s="5">
        <v>0</v>
      </c>
      <c r="K72" s="5">
        <v>0</v>
      </c>
      <c r="L72" s="5">
        <v>0</v>
      </c>
      <c r="M72" s="12">
        <v>15000000</v>
      </c>
      <c r="N72" s="2"/>
      <c r="O72" s="12">
        <v>13540808.800000001</v>
      </c>
      <c r="P72" s="5">
        <v>0</v>
      </c>
      <c r="Q72" s="12">
        <v>5095034.8600000003</v>
      </c>
      <c r="R72" s="12">
        <v>3727579.59</v>
      </c>
      <c r="S72" s="5">
        <v>0</v>
      </c>
      <c r="T72" s="12">
        <v>15000000</v>
      </c>
      <c r="U72" s="2"/>
      <c r="V72" s="12">
        <v>13632544.73</v>
      </c>
    </row>
    <row r="73" spans="1:22" ht="36" x14ac:dyDescent="0.25">
      <c r="A73" s="11" t="s">
        <v>33</v>
      </c>
      <c r="B73" s="11" t="s">
        <v>34</v>
      </c>
      <c r="C73" s="11" t="s">
        <v>277</v>
      </c>
      <c r="D73" s="11" t="s">
        <v>278</v>
      </c>
      <c r="E73" s="11">
        <v>1023065</v>
      </c>
      <c r="F73" s="11" t="s">
        <v>279</v>
      </c>
      <c r="G73" s="11"/>
      <c r="H73" s="11" t="s">
        <v>50</v>
      </c>
      <c r="I73" s="5" t="s">
        <v>218</v>
      </c>
      <c r="J73" s="5">
        <v>0</v>
      </c>
      <c r="K73" s="5">
        <v>0</v>
      </c>
      <c r="L73" s="5">
        <v>0</v>
      </c>
      <c r="M73" s="12">
        <v>6727216.4299999997</v>
      </c>
      <c r="N73" s="2"/>
      <c r="O73" s="12">
        <v>5615543.1200000001</v>
      </c>
      <c r="P73" s="5">
        <v>0</v>
      </c>
      <c r="Q73" s="12">
        <v>768967.44</v>
      </c>
      <c r="R73" s="12">
        <v>450390.98</v>
      </c>
      <c r="S73" s="5">
        <v>0</v>
      </c>
      <c r="T73" s="12">
        <v>6227216.4299999997</v>
      </c>
      <c r="U73" s="2"/>
      <c r="V73" s="12">
        <v>5908639.9699999997</v>
      </c>
    </row>
    <row r="74" spans="1:22" ht="24" x14ac:dyDescent="0.25">
      <c r="A74" s="11" t="s">
        <v>33</v>
      </c>
      <c r="B74" s="11" t="s">
        <v>89</v>
      </c>
      <c r="C74" s="11" t="s">
        <v>316</v>
      </c>
      <c r="D74" s="11" t="s">
        <v>317</v>
      </c>
      <c r="E74" s="11">
        <v>1023723</v>
      </c>
      <c r="F74" s="11" t="s">
        <v>318</v>
      </c>
      <c r="G74" s="11"/>
      <c r="H74" s="11" t="s">
        <v>50</v>
      </c>
      <c r="I74" s="5" t="s">
        <v>190</v>
      </c>
      <c r="J74" s="5">
        <v>0</v>
      </c>
      <c r="K74" s="5">
        <v>0</v>
      </c>
      <c r="L74" s="5">
        <v>0</v>
      </c>
      <c r="M74" s="12">
        <v>20300000</v>
      </c>
      <c r="N74" s="2"/>
      <c r="O74" s="12">
        <v>16756523.77</v>
      </c>
      <c r="P74" s="5">
        <v>0</v>
      </c>
      <c r="Q74" s="12">
        <v>111925.68</v>
      </c>
      <c r="R74" s="12">
        <v>111925.68</v>
      </c>
      <c r="S74" s="5">
        <v>0</v>
      </c>
      <c r="T74" s="12">
        <v>16768934.970000001</v>
      </c>
      <c r="U74" s="59" t="s">
        <v>2589</v>
      </c>
      <c r="V74" s="12">
        <v>16768934.970000001</v>
      </c>
    </row>
    <row r="75" spans="1:22" ht="24" x14ac:dyDescent="0.25">
      <c r="A75" s="11" t="s">
        <v>33</v>
      </c>
      <c r="B75" s="11" t="s">
        <v>34</v>
      </c>
      <c r="C75" s="11" t="s">
        <v>319</v>
      </c>
      <c r="D75" s="11" t="s">
        <v>320</v>
      </c>
      <c r="E75" s="11">
        <v>1023725</v>
      </c>
      <c r="F75" s="11" t="s">
        <v>321</v>
      </c>
      <c r="G75" s="11"/>
      <c r="H75" s="11" t="s">
        <v>50</v>
      </c>
      <c r="I75" s="5" t="s">
        <v>322</v>
      </c>
      <c r="J75" s="5">
        <v>0</v>
      </c>
      <c r="K75" s="5">
        <v>0</v>
      </c>
      <c r="L75" s="5">
        <v>0</v>
      </c>
      <c r="M75" s="12">
        <v>13487140</v>
      </c>
      <c r="N75" s="2"/>
      <c r="O75" s="12">
        <v>2790904.07</v>
      </c>
      <c r="P75" s="5">
        <v>0</v>
      </c>
      <c r="Q75" s="12">
        <v>12604320.560000001</v>
      </c>
      <c r="R75" s="12">
        <v>3432662.55</v>
      </c>
      <c r="S75" s="5">
        <v>0</v>
      </c>
      <c r="T75" s="12">
        <v>13676865</v>
      </c>
      <c r="U75" s="2"/>
      <c r="V75" s="12">
        <v>4505206.99</v>
      </c>
    </row>
    <row r="76" spans="1:22" ht="24" x14ac:dyDescent="0.25">
      <c r="A76" s="11" t="s">
        <v>33</v>
      </c>
      <c r="B76" s="11" t="s">
        <v>34</v>
      </c>
      <c r="C76" s="11" t="s">
        <v>323</v>
      </c>
      <c r="D76" s="11" t="s">
        <v>324</v>
      </c>
      <c r="E76" s="11">
        <v>1023726</v>
      </c>
      <c r="F76" s="11" t="s">
        <v>325</v>
      </c>
      <c r="G76" s="11"/>
      <c r="H76" s="11" t="s">
        <v>50</v>
      </c>
      <c r="I76" s="5" t="s">
        <v>190</v>
      </c>
      <c r="J76" s="5">
        <v>0</v>
      </c>
      <c r="K76" s="5">
        <v>0</v>
      </c>
      <c r="L76" s="5">
        <v>0</v>
      </c>
      <c r="M76" s="12">
        <v>4493773.22</v>
      </c>
      <c r="N76" s="2"/>
      <c r="O76" s="12">
        <v>4246403.57</v>
      </c>
      <c r="P76" s="5">
        <v>0</v>
      </c>
      <c r="Q76" s="12">
        <v>316607.99</v>
      </c>
      <c r="R76" s="12">
        <v>279349.12</v>
      </c>
      <c r="S76" s="5">
        <v>0</v>
      </c>
      <c r="T76" s="12">
        <v>4493773.22</v>
      </c>
      <c r="U76" s="2"/>
      <c r="V76" s="12">
        <v>4456514.3499999996</v>
      </c>
    </row>
    <row r="77" spans="1:22" ht="36" x14ac:dyDescent="0.25">
      <c r="A77" s="11" t="s">
        <v>33</v>
      </c>
      <c r="B77" s="11" t="s">
        <v>34</v>
      </c>
      <c r="C77" s="11" t="s">
        <v>326</v>
      </c>
      <c r="D77" s="11" t="s">
        <v>327</v>
      </c>
      <c r="E77" s="11">
        <v>1023727</v>
      </c>
      <c r="F77" s="11" t="s">
        <v>328</v>
      </c>
      <c r="G77" s="11"/>
      <c r="H77" s="11" t="s">
        <v>50</v>
      </c>
      <c r="I77" s="5" t="s">
        <v>322</v>
      </c>
      <c r="J77" s="5">
        <v>0</v>
      </c>
      <c r="K77" s="5">
        <v>0</v>
      </c>
      <c r="L77" s="5">
        <v>0</v>
      </c>
      <c r="M77" s="12">
        <v>2150000</v>
      </c>
      <c r="N77" s="2"/>
      <c r="O77" s="12">
        <v>79391.53</v>
      </c>
      <c r="P77" s="5">
        <v>0</v>
      </c>
      <c r="Q77" s="12">
        <v>2072776.19</v>
      </c>
      <c r="R77" s="12">
        <v>3214.98</v>
      </c>
      <c r="S77" s="5">
        <v>0</v>
      </c>
      <c r="T77" s="12">
        <v>2150000</v>
      </c>
      <c r="U77" s="2"/>
      <c r="V77" s="12">
        <v>80438.789999999994</v>
      </c>
    </row>
    <row r="78" spans="1:22" ht="24" x14ac:dyDescent="0.25">
      <c r="A78" s="11" t="s">
        <v>33</v>
      </c>
      <c r="B78" s="11" t="s">
        <v>34</v>
      </c>
      <c r="C78" s="11" t="s">
        <v>329</v>
      </c>
      <c r="D78" s="11" t="s">
        <v>330</v>
      </c>
      <c r="E78" s="11">
        <v>1023728</v>
      </c>
      <c r="F78" s="11" t="s">
        <v>331</v>
      </c>
      <c r="G78" s="11"/>
      <c r="H78" s="11" t="s">
        <v>50</v>
      </c>
      <c r="I78" s="5" t="s">
        <v>190</v>
      </c>
      <c r="J78" s="5">
        <v>0</v>
      </c>
      <c r="K78" s="5">
        <v>0</v>
      </c>
      <c r="L78" s="5">
        <v>0</v>
      </c>
      <c r="M78" s="12">
        <v>2000000</v>
      </c>
      <c r="N78" s="2"/>
      <c r="O78" s="12">
        <v>1265897.72</v>
      </c>
      <c r="P78" s="5">
        <v>0</v>
      </c>
      <c r="Q78" s="12">
        <v>1384834.29</v>
      </c>
      <c r="R78" s="12">
        <v>155998.28</v>
      </c>
      <c r="S78" s="5">
        <v>0</v>
      </c>
      <c r="T78" s="12">
        <v>2500000</v>
      </c>
      <c r="U78" s="2"/>
      <c r="V78" s="12">
        <v>1271163.99</v>
      </c>
    </row>
    <row r="79" spans="1:22" ht="24" x14ac:dyDescent="0.25">
      <c r="A79" s="11" t="s">
        <v>33</v>
      </c>
      <c r="B79" s="11" t="s">
        <v>34</v>
      </c>
      <c r="C79" s="11" t="s">
        <v>332</v>
      </c>
      <c r="D79" s="11" t="s">
        <v>332</v>
      </c>
      <c r="E79" s="11">
        <v>1023729</v>
      </c>
      <c r="F79" s="11" t="s">
        <v>333</v>
      </c>
      <c r="G79" s="11"/>
      <c r="H79" s="11" t="s">
        <v>50</v>
      </c>
      <c r="I79" s="5" t="s">
        <v>190</v>
      </c>
      <c r="J79" s="5">
        <v>0</v>
      </c>
      <c r="K79" s="5">
        <v>0</v>
      </c>
      <c r="L79" s="5">
        <v>0</v>
      </c>
      <c r="M79" s="12">
        <v>650000</v>
      </c>
      <c r="N79" s="2"/>
      <c r="O79" s="12">
        <v>299649.48</v>
      </c>
      <c r="P79" s="5">
        <v>0</v>
      </c>
      <c r="Q79" s="12">
        <v>382380.74</v>
      </c>
      <c r="R79" s="12">
        <v>35216.51</v>
      </c>
      <c r="S79" s="5">
        <v>0</v>
      </c>
      <c r="T79" s="12">
        <v>650000</v>
      </c>
      <c r="U79" s="2"/>
      <c r="V79" s="12">
        <v>302835.77</v>
      </c>
    </row>
    <row r="80" spans="1:22" ht="24" x14ac:dyDescent="0.25">
      <c r="A80" s="11" t="s">
        <v>33</v>
      </c>
      <c r="B80" s="11" t="s">
        <v>34</v>
      </c>
      <c r="C80" s="11" t="s">
        <v>334</v>
      </c>
      <c r="D80" s="11" t="s">
        <v>335</v>
      </c>
      <c r="E80" s="11">
        <v>1023730</v>
      </c>
      <c r="F80" s="11" t="s">
        <v>336</v>
      </c>
      <c r="G80" s="11"/>
      <c r="H80" s="11" t="s">
        <v>50</v>
      </c>
      <c r="I80" s="5" t="s">
        <v>322</v>
      </c>
      <c r="J80" s="5">
        <v>0</v>
      </c>
      <c r="K80" s="5">
        <v>0</v>
      </c>
      <c r="L80" s="5">
        <v>0</v>
      </c>
      <c r="M80" s="5">
        <v>0</v>
      </c>
      <c r="N80" s="2"/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9" t="s">
        <v>2589</v>
      </c>
      <c r="V80" s="5">
        <v>0</v>
      </c>
    </row>
    <row r="81" spans="1:22" ht="24" x14ac:dyDescent="0.25">
      <c r="A81" s="11" t="s">
        <v>33</v>
      </c>
      <c r="B81" s="11" t="s">
        <v>74</v>
      </c>
      <c r="C81" s="11" t="s">
        <v>337</v>
      </c>
      <c r="D81" s="11" t="s">
        <v>337</v>
      </c>
      <c r="E81" s="11">
        <v>1023733</v>
      </c>
      <c r="F81" s="11" t="s">
        <v>338</v>
      </c>
      <c r="G81" s="11"/>
      <c r="H81" s="11" t="s">
        <v>50</v>
      </c>
      <c r="I81" s="5" t="s">
        <v>322</v>
      </c>
      <c r="J81" s="12">
        <v>30000000</v>
      </c>
      <c r="K81" s="5">
        <v>0</v>
      </c>
      <c r="L81" s="5">
        <v>-100</v>
      </c>
      <c r="M81" s="12">
        <v>86120000</v>
      </c>
      <c r="N81" s="2"/>
      <c r="O81" s="12">
        <v>67787982.620000005</v>
      </c>
      <c r="P81" s="12">
        <v>30000000</v>
      </c>
      <c r="Q81" s="12">
        <v>39703923.579999998</v>
      </c>
      <c r="R81" s="12">
        <v>27046102.890000001</v>
      </c>
      <c r="S81" s="5">
        <v>0</v>
      </c>
      <c r="T81" s="12">
        <v>86120000</v>
      </c>
      <c r="U81" s="2"/>
      <c r="V81" s="12">
        <v>73462179.310000002</v>
      </c>
    </row>
    <row r="82" spans="1:22" ht="24" x14ac:dyDescent="0.25">
      <c r="A82" s="11" t="s">
        <v>33</v>
      </c>
      <c r="B82" s="11" t="s">
        <v>34</v>
      </c>
      <c r="C82" s="11" t="s">
        <v>345</v>
      </c>
      <c r="D82" s="11" t="s">
        <v>346</v>
      </c>
      <c r="E82" s="11">
        <v>1024372</v>
      </c>
      <c r="F82" s="11" t="s">
        <v>347</v>
      </c>
      <c r="G82" s="11"/>
      <c r="H82" s="11" t="s">
        <v>50</v>
      </c>
      <c r="I82" s="5" t="s">
        <v>190</v>
      </c>
      <c r="J82" s="5">
        <v>0</v>
      </c>
      <c r="K82" s="5">
        <v>0</v>
      </c>
      <c r="L82" s="5">
        <v>0</v>
      </c>
      <c r="M82" s="12">
        <v>9560400</v>
      </c>
      <c r="N82" s="2"/>
      <c r="O82" s="12">
        <v>3362260.24</v>
      </c>
      <c r="P82" s="5">
        <v>0</v>
      </c>
      <c r="Q82" s="12">
        <v>6254254.6900000004</v>
      </c>
      <c r="R82" s="12">
        <v>62002.33</v>
      </c>
      <c r="S82" s="5">
        <v>0</v>
      </c>
      <c r="T82" s="12">
        <v>9560400</v>
      </c>
      <c r="U82" s="2"/>
      <c r="V82" s="12">
        <v>3368147.64</v>
      </c>
    </row>
    <row r="83" spans="1:22" ht="24" x14ac:dyDescent="0.25">
      <c r="A83" s="11" t="s">
        <v>33</v>
      </c>
      <c r="B83" s="11" t="s">
        <v>34</v>
      </c>
      <c r="C83" s="11" t="s">
        <v>354</v>
      </c>
      <c r="D83" s="11" t="s">
        <v>355</v>
      </c>
      <c r="E83" s="11">
        <v>1024596</v>
      </c>
      <c r="F83" s="11" t="s">
        <v>356</v>
      </c>
      <c r="G83" s="11"/>
      <c r="H83" s="11" t="s">
        <v>50</v>
      </c>
      <c r="I83" s="5" t="s">
        <v>322</v>
      </c>
      <c r="J83" s="5">
        <v>0</v>
      </c>
      <c r="K83" s="5">
        <v>0</v>
      </c>
      <c r="L83" s="5">
        <v>0</v>
      </c>
      <c r="M83" s="12">
        <v>3670000</v>
      </c>
      <c r="N83" s="2"/>
      <c r="O83" s="12">
        <v>3343036.96</v>
      </c>
      <c r="P83" s="5">
        <v>0</v>
      </c>
      <c r="Q83" s="12">
        <v>768148.15</v>
      </c>
      <c r="R83" s="12">
        <v>615795.68999999994</v>
      </c>
      <c r="S83" s="5">
        <v>0</v>
      </c>
      <c r="T83" s="12">
        <v>3670000</v>
      </c>
      <c r="U83" s="2"/>
      <c r="V83" s="12">
        <v>3517647.54</v>
      </c>
    </row>
    <row r="84" spans="1:22" ht="24" x14ac:dyDescent="0.25">
      <c r="A84" s="11" t="s">
        <v>33</v>
      </c>
      <c r="B84" s="11" t="s">
        <v>34</v>
      </c>
      <c r="C84" s="11" t="s">
        <v>357</v>
      </c>
      <c r="D84" s="11" t="s">
        <v>358</v>
      </c>
      <c r="E84" s="11">
        <v>1024597</v>
      </c>
      <c r="F84" s="11" t="s">
        <v>359</v>
      </c>
      <c r="G84" s="11"/>
      <c r="H84" s="11" t="s">
        <v>50</v>
      </c>
      <c r="I84" s="5" t="s">
        <v>322</v>
      </c>
      <c r="J84" s="5">
        <v>0</v>
      </c>
      <c r="K84" s="5">
        <v>0</v>
      </c>
      <c r="L84" s="5">
        <v>0</v>
      </c>
      <c r="M84" s="12">
        <v>2509199.9900000002</v>
      </c>
      <c r="N84" s="2"/>
      <c r="O84" s="12">
        <v>234412.76</v>
      </c>
      <c r="P84" s="5">
        <v>0</v>
      </c>
      <c r="Q84" s="12">
        <v>2388333.4900000002</v>
      </c>
      <c r="R84" s="12">
        <v>506926.43</v>
      </c>
      <c r="S84" s="5">
        <v>0</v>
      </c>
      <c r="T84" s="12">
        <v>2509199.9900000002</v>
      </c>
      <c r="U84" s="2"/>
      <c r="V84" s="12">
        <v>627792.93000000005</v>
      </c>
    </row>
    <row r="85" spans="1:22" ht="24" x14ac:dyDescent="0.25">
      <c r="A85" s="11" t="s">
        <v>33</v>
      </c>
      <c r="B85" s="11" t="s">
        <v>34</v>
      </c>
      <c r="C85" s="11" t="s">
        <v>360</v>
      </c>
      <c r="D85" s="11" t="s">
        <v>361</v>
      </c>
      <c r="E85" s="11">
        <v>1024598</v>
      </c>
      <c r="F85" s="11" t="s">
        <v>362</v>
      </c>
      <c r="G85" s="11"/>
      <c r="H85" s="11" t="s">
        <v>50</v>
      </c>
      <c r="I85" s="5" t="s">
        <v>322</v>
      </c>
      <c r="J85" s="5">
        <v>0</v>
      </c>
      <c r="K85" s="5">
        <v>0</v>
      </c>
      <c r="L85" s="5">
        <v>0</v>
      </c>
      <c r="M85" s="12">
        <v>662000</v>
      </c>
      <c r="N85" s="2"/>
      <c r="O85" s="12">
        <v>650032.43999999994</v>
      </c>
      <c r="P85" s="5">
        <v>0</v>
      </c>
      <c r="Q85" s="12">
        <v>25151.21</v>
      </c>
      <c r="R85" s="12">
        <v>25151.21</v>
      </c>
      <c r="S85" s="5">
        <v>0</v>
      </c>
      <c r="T85" s="12">
        <v>650032.43999999994</v>
      </c>
      <c r="U85" s="59" t="s">
        <v>2589</v>
      </c>
      <c r="V85" s="12">
        <v>650032.43999999994</v>
      </c>
    </row>
    <row r="86" spans="1:22" ht="24" x14ac:dyDescent="0.25">
      <c r="A86" s="11" t="s">
        <v>33</v>
      </c>
      <c r="B86" s="11" t="s">
        <v>34</v>
      </c>
      <c r="C86" s="11" t="s">
        <v>363</v>
      </c>
      <c r="D86" s="11" t="s">
        <v>363</v>
      </c>
      <c r="E86" s="11">
        <v>1024600</v>
      </c>
      <c r="F86" s="11" t="s">
        <v>364</v>
      </c>
      <c r="G86" s="11"/>
      <c r="H86" s="11" t="s">
        <v>50</v>
      </c>
      <c r="I86" s="5" t="s">
        <v>322</v>
      </c>
      <c r="J86" s="5">
        <v>0</v>
      </c>
      <c r="K86" s="5">
        <v>0</v>
      </c>
      <c r="L86" s="5">
        <v>0</v>
      </c>
      <c r="M86" s="12">
        <v>950000</v>
      </c>
      <c r="N86" s="2"/>
      <c r="O86" s="5">
        <v>0</v>
      </c>
      <c r="P86" s="5">
        <v>0</v>
      </c>
      <c r="Q86" s="12">
        <v>950000</v>
      </c>
      <c r="R86" s="5">
        <v>0</v>
      </c>
      <c r="S86" s="5">
        <v>0</v>
      </c>
      <c r="T86" s="12">
        <v>950000</v>
      </c>
      <c r="U86" s="2"/>
      <c r="V86" s="5">
        <v>0</v>
      </c>
    </row>
    <row r="87" spans="1:22" ht="24" x14ac:dyDescent="0.25">
      <c r="A87" s="11" t="s">
        <v>33</v>
      </c>
      <c r="B87" s="11" t="s">
        <v>89</v>
      </c>
      <c r="C87" s="11" t="s">
        <v>365</v>
      </c>
      <c r="D87" s="11" t="s">
        <v>366</v>
      </c>
      <c r="E87" s="11">
        <v>1024601</v>
      </c>
      <c r="F87" s="11" t="s">
        <v>367</v>
      </c>
      <c r="G87" s="11"/>
      <c r="H87" s="11" t="s">
        <v>50</v>
      </c>
      <c r="I87" s="5" t="s">
        <v>322</v>
      </c>
      <c r="J87" s="5">
        <v>0</v>
      </c>
      <c r="K87" s="5">
        <v>0</v>
      </c>
      <c r="L87" s="5">
        <v>0</v>
      </c>
      <c r="M87" s="12">
        <v>200000</v>
      </c>
      <c r="N87" s="2"/>
      <c r="O87" s="12">
        <v>65243.19</v>
      </c>
      <c r="P87" s="5">
        <v>0</v>
      </c>
      <c r="Q87" s="12">
        <v>134049.38</v>
      </c>
      <c r="R87" s="5">
        <v>-707.43</v>
      </c>
      <c r="S87" s="5">
        <v>0</v>
      </c>
      <c r="T87" s="12">
        <v>200000</v>
      </c>
      <c r="U87" s="2"/>
      <c r="V87" s="12">
        <v>65243.19</v>
      </c>
    </row>
    <row r="88" spans="1:22" ht="24" x14ac:dyDescent="0.25">
      <c r="A88" s="11" t="s">
        <v>33</v>
      </c>
      <c r="B88" s="11" t="s">
        <v>34</v>
      </c>
      <c r="C88" s="11" t="s">
        <v>368</v>
      </c>
      <c r="D88" s="11" t="s">
        <v>369</v>
      </c>
      <c r="E88" s="11">
        <v>1024602</v>
      </c>
      <c r="F88" s="11" t="s">
        <v>370</v>
      </c>
      <c r="G88" s="11"/>
      <c r="H88" s="11" t="s">
        <v>50</v>
      </c>
      <c r="I88" s="5" t="s">
        <v>322</v>
      </c>
      <c r="J88" s="5">
        <v>0</v>
      </c>
      <c r="K88" s="5">
        <v>0</v>
      </c>
      <c r="L88" s="5">
        <v>0</v>
      </c>
      <c r="M88" s="12">
        <v>10000000</v>
      </c>
      <c r="N88" s="2"/>
      <c r="O88" s="12">
        <v>1094521.94</v>
      </c>
      <c r="P88" s="5">
        <v>0</v>
      </c>
      <c r="Q88" s="12">
        <v>9122335.0800000001</v>
      </c>
      <c r="R88" s="12">
        <v>385201.35</v>
      </c>
      <c r="S88" s="5">
        <v>0</v>
      </c>
      <c r="T88" s="12">
        <v>10000000</v>
      </c>
      <c r="U88" s="2"/>
      <c r="V88" s="12">
        <v>1262866.27</v>
      </c>
    </row>
    <row r="89" spans="1:22" ht="24" x14ac:dyDescent="0.25">
      <c r="A89" s="11" t="s">
        <v>33</v>
      </c>
      <c r="B89" s="11" t="s">
        <v>34</v>
      </c>
      <c r="C89" s="11" t="s">
        <v>423</v>
      </c>
      <c r="D89" s="11" t="s">
        <v>424</v>
      </c>
      <c r="E89" s="11">
        <v>1024791</v>
      </c>
      <c r="F89" s="11" t="s">
        <v>425</v>
      </c>
      <c r="G89" s="11"/>
      <c r="H89" s="11" t="s">
        <v>50</v>
      </c>
      <c r="I89" s="5" t="s">
        <v>322</v>
      </c>
      <c r="J89" s="5">
        <v>0</v>
      </c>
      <c r="K89" s="5">
        <v>0</v>
      </c>
      <c r="L89" s="5">
        <v>0</v>
      </c>
      <c r="M89" s="12">
        <v>485000</v>
      </c>
      <c r="N89" s="2"/>
      <c r="O89" s="12">
        <v>397736.09</v>
      </c>
      <c r="P89" s="5">
        <v>0</v>
      </c>
      <c r="Q89" s="12">
        <v>97562.6</v>
      </c>
      <c r="R89" s="12">
        <v>56557.51</v>
      </c>
      <c r="S89" s="5">
        <v>0</v>
      </c>
      <c r="T89" s="12">
        <v>485000</v>
      </c>
      <c r="U89" s="2"/>
      <c r="V89" s="12">
        <v>443994.91</v>
      </c>
    </row>
    <row r="90" spans="1:22" ht="24" x14ac:dyDescent="0.25">
      <c r="A90" s="11" t="s">
        <v>33</v>
      </c>
      <c r="B90" s="11" t="s">
        <v>34</v>
      </c>
      <c r="C90" s="11" t="s">
        <v>426</v>
      </c>
      <c r="D90" s="11" t="s">
        <v>427</v>
      </c>
      <c r="E90" s="11">
        <v>1024823</v>
      </c>
      <c r="F90" s="11" t="s">
        <v>428</v>
      </c>
      <c r="G90" s="11"/>
      <c r="H90" s="11" t="s">
        <v>50</v>
      </c>
      <c r="I90" s="5" t="s">
        <v>190</v>
      </c>
      <c r="J90" s="12">
        <v>2500000</v>
      </c>
      <c r="K90" s="5">
        <v>0</v>
      </c>
      <c r="L90" s="5">
        <v>-100</v>
      </c>
      <c r="M90" s="12">
        <v>11500000</v>
      </c>
      <c r="N90" s="2"/>
      <c r="O90" s="12">
        <v>1276623.18</v>
      </c>
      <c r="P90" s="12">
        <v>2500000</v>
      </c>
      <c r="Q90" s="12">
        <v>10931872.689999999</v>
      </c>
      <c r="R90" s="12">
        <v>3193431.36</v>
      </c>
      <c r="S90" s="5">
        <v>0</v>
      </c>
      <c r="T90" s="12">
        <v>11500000</v>
      </c>
      <c r="U90" s="2"/>
      <c r="V90" s="12">
        <v>3761558.67</v>
      </c>
    </row>
    <row r="91" spans="1:22" ht="36" x14ac:dyDescent="0.25">
      <c r="A91" s="11" t="s">
        <v>33</v>
      </c>
      <c r="B91" s="11" t="s">
        <v>34</v>
      </c>
      <c r="C91" s="11" t="s">
        <v>429</v>
      </c>
      <c r="D91" s="11" t="s">
        <v>430</v>
      </c>
      <c r="E91" s="11">
        <v>1024825</v>
      </c>
      <c r="F91" s="11" t="s">
        <v>431</v>
      </c>
      <c r="G91" s="11"/>
      <c r="H91" s="11" t="s">
        <v>50</v>
      </c>
      <c r="I91" s="5" t="s">
        <v>190</v>
      </c>
      <c r="J91" s="5">
        <v>0</v>
      </c>
      <c r="K91" s="5">
        <v>0</v>
      </c>
      <c r="L91" s="5">
        <v>0</v>
      </c>
      <c r="M91" s="12">
        <v>1915000</v>
      </c>
      <c r="N91" s="2"/>
      <c r="O91" s="12">
        <v>285380.34000000003</v>
      </c>
      <c r="P91" s="5">
        <v>0</v>
      </c>
      <c r="Q91" s="12">
        <v>1767310.09</v>
      </c>
      <c r="R91" s="12">
        <v>159668.84</v>
      </c>
      <c r="S91" s="5">
        <v>0</v>
      </c>
      <c r="T91" s="12">
        <v>1915000</v>
      </c>
      <c r="U91" s="2"/>
      <c r="V91" s="12">
        <v>307358.75</v>
      </c>
    </row>
    <row r="92" spans="1:22" ht="24" x14ac:dyDescent="0.25">
      <c r="A92" s="11" t="s">
        <v>33</v>
      </c>
      <c r="B92" s="11" t="s">
        <v>34</v>
      </c>
      <c r="C92" s="11" t="s">
        <v>432</v>
      </c>
      <c r="D92" s="11" t="s">
        <v>433</v>
      </c>
      <c r="E92" s="11">
        <v>1024895</v>
      </c>
      <c r="F92" s="11" t="s">
        <v>434</v>
      </c>
      <c r="G92" s="11"/>
      <c r="H92" s="11" t="s">
        <v>50</v>
      </c>
      <c r="I92" s="5" t="s">
        <v>322</v>
      </c>
      <c r="J92" s="5">
        <v>0</v>
      </c>
      <c r="K92" s="5">
        <v>0</v>
      </c>
      <c r="L92" s="5">
        <v>0</v>
      </c>
      <c r="M92" s="5">
        <v>0</v>
      </c>
      <c r="N92" s="2"/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9" t="s">
        <v>2589</v>
      </c>
      <c r="V92" s="5">
        <v>0</v>
      </c>
    </row>
    <row r="93" spans="1:22" ht="24" x14ac:dyDescent="0.25">
      <c r="A93" s="11" t="s">
        <v>33</v>
      </c>
      <c r="B93" s="11" t="s">
        <v>34</v>
      </c>
      <c r="C93" s="11" t="s">
        <v>502</v>
      </c>
      <c r="D93" s="11" t="s">
        <v>503</v>
      </c>
      <c r="E93" s="11">
        <v>1025464</v>
      </c>
      <c r="F93" s="11" t="s">
        <v>504</v>
      </c>
      <c r="G93" s="11"/>
      <c r="H93" s="11" t="s">
        <v>50</v>
      </c>
      <c r="I93" s="5" t="s">
        <v>190</v>
      </c>
      <c r="J93" s="5">
        <v>0</v>
      </c>
      <c r="K93" s="5">
        <v>0</v>
      </c>
      <c r="L93" s="5">
        <v>0</v>
      </c>
      <c r="M93" s="12">
        <v>650000</v>
      </c>
      <c r="N93" s="13" t="s">
        <v>46</v>
      </c>
      <c r="O93" s="12">
        <v>114411.13</v>
      </c>
      <c r="P93" s="5">
        <v>0</v>
      </c>
      <c r="Q93" s="12">
        <v>653593.30000000005</v>
      </c>
      <c r="R93" s="12">
        <v>633428.46</v>
      </c>
      <c r="S93" s="5">
        <v>0</v>
      </c>
      <c r="T93" s="12">
        <v>663300</v>
      </c>
      <c r="U93" s="13" t="s">
        <v>46</v>
      </c>
      <c r="V93" s="12">
        <v>643135.16</v>
      </c>
    </row>
    <row r="94" spans="1:22" ht="36" x14ac:dyDescent="0.25">
      <c r="A94" s="11" t="s">
        <v>33</v>
      </c>
      <c r="B94" s="11" t="s">
        <v>74</v>
      </c>
      <c r="C94" s="11" t="s">
        <v>505</v>
      </c>
      <c r="D94" s="11" t="s">
        <v>506</v>
      </c>
      <c r="E94" s="11">
        <v>1025465</v>
      </c>
      <c r="F94" s="11" t="s">
        <v>507</v>
      </c>
      <c r="G94" s="11"/>
      <c r="H94" s="11" t="s">
        <v>50</v>
      </c>
      <c r="I94" s="5" t="s">
        <v>446</v>
      </c>
      <c r="J94" s="5">
        <v>0</v>
      </c>
      <c r="K94" s="5">
        <v>0</v>
      </c>
      <c r="L94" s="5">
        <v>0</v>
      </c>
      <c r="M94" s="12">
        <v>1000000</v>
      </c>
      <c r="N94" s="2"/>
      <c r="O94" s="5">
        <v>0</v>
      </c>
      <c r="P94" s="5">
        <v>0</v>
      </c>
      <c r="Q94" s="12">
        <v>1000000</v>
      </c>
      <c r="R94" s="5">
        <v>0</v>
      </c>
      <c r="S94" s="5">
        <v>0</v>
      </c>
      <c r="T94" s="12">
        <v>1000000</v>
      </c>
      <c r="U94" s="2"/>
      <c r="V94" s="5">
        <v>0</v>
      </c>
    </row>
    <row r="95" spans="1:22" ht="24" x14ac:dyDescent="0.25">
      <c r="A95" s="11" t="s">
        <v>33</v>
      </c>
      <c r="B95" s="11" t="s">
        <v>34</v>
      </c>
      <c r="C95" s="11" t="s">
        <v>511</v>
      </c>
      <c r="D95" s="11" t="s">
        <v>512</v>
      </c>
      <c r="E95" s="11">
        <v>1025467</v>
      </c>
      <c r="F95" s="11" t="s">
        <v>513</v>
      </c>
      <c r="G95" s="11"/>
      <c r="H95" s="11" t="s">
        <v>50</v>
      </c>
      <c r="I95" s="5" t="s">
        <v>446</v>
      </c>
      <c r="J95" s="5">
        <v>0</v>
      </c>
      <c r="K95" s="5">
        <v>0</v>
      </c>
      <c r="L95" s="5">
        <v>0</v>
      </c>
      <c r="M95" s="12">
        <v>9302972</v>
      </c>
      <c r="N95" s="2"/>
      <c r="O95" s="12">
        <v>2515958.31</v>
      </c>
      <c r="P95" s="5">
        <v>0</v>
      </c>
      <c r="Q95" s="12">
        <v>8426345.1199999992</v>
      </c>
      <c r="R95" s="12">
        <v>4970505.8600000003</v>
      </c>
      <c r="S95" s="5">
        <v>0</v>
      </c>
      <c r="T95" s="12">
        <v>9302972</v>
      </c>
      <c r="U95" s="2"/>
      <c r="V95" s="12">
        <v>5847132.7400000002</v>
      </c>
    </row>
    <row r="96" spans="1:22" ht="24" x14ac:dyDescent="0.25">
      <c r="A96" s="11" t="s">
        <v>33</v>
      </c>
      <c r="B96" s="11" t="s">
        <v>34</v>
      </c>
      <c r="C96" s="11" t="s">
        <v>541</v>
      </c>
      <c r="D96" s="11" t="s">
        <v>542</v>
      </c>
      <c r="E96" s="11">
        <v>1025566</v>
      </c>
      <c r="F96" s="11" t="s">
        <v>543</v>
      </c>
      <c r="G96" s="11"/>
      <c r="H96" s="11" t="s">
        <v>50</v>
      </c>
      <c r="I96" s="5" t="s">
        <v>446</v>
      </c>
      <c r="J96" s="12">
        <v>4000000</v>
      </c>
      <c r="K96" s="5">
        <v>0</v>
      </c>
      <c r="L96" s="5">
        <v>-100</v>
      </c>
      <c r="M96" s="12">
        <v>21500000</v>
      </c>
      <c r="N96" s="2"/>
      <c r="O96" s="12">
        <v>8800.82</v>
      </c>
      <c r="P96" s="12">
        <v>4000000</v>
      </c>
      <c r="Q96" s="12">
        <v>21495824.059999999</v>
      </c>
      <c r="R96" s="12">
        <v>17299.23</v>
      </c>
      <c r="S96" s="5">
        <v>0</v>
      </c>
      <c r="T96" s="12">
        <v>21500000</v>
      </c>
      <c r="U96" s="2"/>
      <c r="V96" s="12">
        <v>21475.17</v>
      </c>
    </row>
    <row r="97" spans="1:22" ht="24" x14ac:dyDescent="0.25">
      <c r="A97" s="11" t="s">
        <v>33</v>
      </c>
      <c r="B97" s="11" t="s">
        <v>34</v>
      </c>
      <c r="C97" s="11" t="s">
        <v>544</v>
      </c>
      <c r="D97" s="11" t="s">
        <v>545</v>
      </c>
      <c r="E97" s="11">
        <v>1025567</v>
      </c>
      <c r="F97" s="11" t="s">
        <v>546</v>
      </c>
      <c r="G97" s="11"/>
      <c r="H97" s="11" t="s">
        <v>50</v>
      </c>
      <c r="I97" s="5" t="s">
        <v>446</v>
      </c>
      <c r="J97" s="5">
        <v>0</v>
      </c>
      <c r="K97" s="5">
        <v>0</v>
      </c>
      <c r="L97" s="5">
        <v>0</v>
      </c>
      <c r="M97" s="12">
        <v>5000000</v>
      </c>
      <c r="N97" s="2"/>
      <c r="O97" s="12">
        <v>2979581.42</v>
      </c>
      <c r="P97" s="5">
        <v>0</v>
      </c>
      <c r="Q97" s="12">
        <v>2020418.58</v>
      </c>
      <c r="R97" s="5">
        <v>0</v>
      </c>
      <c r="S97" s="5">
        <v>0</v>
      </c>
      <c r="T97" s="12">
        <v>5000000</v>
      </c>
      <c r="U97" s="2"/>
      <c r="V97" s="12">
        <v>2979581.42</v>
      </c>
    </row>
    <row r="98" spans="1:22" ht="24" x14ac:dyDescent="0.25">
      <c r="A98" s="11" t="s">
        <v>33</v>
      </c>
      <c r="B98" s="11" t="s">
        <v>34</v>
      </c>
      <c r="C98" s="11" t="s">
        <v>547</v>
      </c>
      <c r="D98" s="11" t="s">
        <v>548</v>
      </c>
      <c r="E98" s="11">
        <v>1025568</v>
      </c>
      <c r="F98" s="11" t="s">
        <v>549</v>
      </c>
      <c r="G98" s="11"/>
      <c r="H98" s="11" t="s">
        <v>50</v>
      </c>
      <c r="I98" s="5" t="s">
        <v>446</v>
      </c>
      <c r="J98" s="5">
        <v>0</v>
      </c>
      <c r="K98" s="5">
        <v>0</v>
      </c>
      <c r="L98" s="5">
        <v>0</v>
      </c>
      <c r="M98" s="12">
        <v>2249732.2799999998</v>
      </c>
      <c r="N98" s="2"/>
      <c r="O98" s="12">
        <v>130193.69</v>
      </c>
      <c r="P98" s="5">
        <v>0</v>
      </c>
      <c r="Q98" s="12">
        <v>2148413</v>
      </c>
      <c r="R98" s="12">
        <v>198546.74</v>
      </c>
      <c r="S98" s="5">
        <v>0</v>
      </c>
      <c r="T98" s="12">
        <v>2249732.2799999998</v>
      </c>
      <c r="U98" s="2"/>
      <c r="V98" s="12">
        <v>299866.02</v>
      </c>
    </row>
    <row r="99" spans="1:22" ht="24" x14ac:dyDescent="0.25">
      <c r="A99" s="11" t="s">
        <v>33</v>
      </c>
      <c r="B99" s="11" t="s">
        <v>34</v>
      </c>
      <c r="C99" s="11" t="s">
        <v>550</v>
      </c>
      <c r="D99" s="11" t="s">
        <v>551</v>
      </c>
      <c r="E99" s="11">
        <v>1025569</v>
      </c>
      <c r="F99" s="11" t="s">
        <v>552</v>
      </c>
      <c r="G99" s="11"/>
      <c r="H99" s="11" t="s">
        <v>50</v>
      </c>
      <c r="I99" s="5" t="s">
        <v>446</v>
      </c>
      <c r="J99" s="5">
        <v>0</v>
      </c>
      <c r="K99" s="5">
        <v>0</v>
      </c>
      <c r="L99" s="5">
        <v>0</v>
      </c>
      <c r="M99" s="12">
        <v>2396237.96</v>
      </c>
      <c r="N99" s="2"/>
      <c r="O99" s="12">
        <v>146749.09</v>
      </c>
      <c r="P99" s="5">
        <v>0</v>
      </c>
      <c r="Q99" s="12">
        <v>2387182.4900000002</v>
      </c>
      <c r="R99" s="12">
        <v>263885.53999999998</v>
      </c>
      <c r="S99" s="5">
        <v>0</v>
      </c>
      <c r="T99" s="12">
        <v>2396237.96</v>
      </c>
      <c r="U99" s="2"/>
      <c r="V99" s="12">
        <v>272941.01</v>
      </c>
    </row>
    <row r="100" spans="1:22" ht="24" x14ac:dyDescent="0.25">
      <c r="A100" s="11" t="s">
        <v>33</v>
      </c>
      <c r="B100" s="11" t="s">
        <v>34</v>
      </c>
      <c r="C100" s="11" t="s">
        <v>553</v>
      </c>
      <c r="D100" s="11" t="s">
        <v>554</v>
      </c>
      <c r="E100" s="11">
        <v>1025570</v>
      </c>
      <c r="F100" s="11" t="s">
        <v>555</v>
      </c>
      <c r="G100" s="11"/>
      <c r="H100" s="11" t="s">
        <v>50</v>
      </c>
      <c r="I100" s="5" t="s">
        <v>322</v>
      </c>
      <c r="J100" s="5">
        <v>0</v>
      </c>
      <c r="K100" s="5">
        <v>0</v>
      </c>
      <c r="L100" s="5">
        <v>0</v>
      </c>
      <c r="M100" s="12">
        <v>322780.32</v>
      </c>
      <c r="N100" s="2"/>
      <c r="O100" s="5">
        <v>0</v>
      </c>
      <c r="P100" s="5">
        <v>0</v>
      </c>
      <c r="Q100" s="12">
        <v>322780.32</v>
      </c>
      <c r="R100" s="5">
        <v>0</v>
      </c>
      <c r="S100" s="5">
        <v>0</v>
      </c>
      <c r="T100" s="12">
        <v>322780.32</v>
      </c>
      <c r="U100" s="2"/>
      <c r="V100" s="5">
        <v>0</v>
      </c>
    </row>
    <row r="101" spans="1:22" ht="24" x14ac:dyDescent="0.25">
      <c r="A101" s="11" t="s">
        <v>33</v>
      </c>
      <c r="B101" s="11" t="s">
        <v>34</v>
      </c>
      <c r="C101" s="11" t="s">
        <v>598</v>
      </c>
      <c r="D101" s="11" t="s">
        <v>599</v>
      </c>
      <c r="E101" s="11">
        <v>1026074</v>
      </c>
      <c r="F101" s="11" t="s">
        <v>600</v>
      </c>
      <c r="G101" s="11"/>
      <c r="H101" s="11" t="s">
        <v>50</v>
      </c>
      <c r="I101" s="5" t="s">
        <v>446</v>
      </c>
      <c r="J101" s="5">
        <v>0</v>
      </c>
      <c r="K101" s="5">
        <v>0</v>
      </c>
      <c r="L101" s="5">
        <v>0</v>
      </c>
      <c r="M101" s="12">
        <v>2400000</v>
      </c>
      <c r="N101" s="2"/>
      <c r="O101" s="12">
        <v>1170268.8400000001</v>
      </c>
      <c r="P101" s="5">
        <v>0</v>
      </c>
      <c r="Q101" s="12">
        <v>1942786.31</v>
      </c>
      <c r="R101" s="12">
        <v>1190076.57</v>
      </c>
      <c r="S101" s="5">
        <v>0</v>
      </c>
      <c r="T101" s="12">
        <v>2400000</v>
      </c>
      <c r="U101" s="2"/>
      <c r="V101" s="12">
        <v>1647290.26</v>
      </c>
    </row>
    <row r="102" spans="1:22" ht="48" x14ac:dyDescent="0.25">
      <c r="A102" s="11" t="s">
        <v>33</v>
      </c>
      <c r="B102" s="11" t="s">
        <v>89</v>
      </c>
      <c r="C102" s="11" t="s">
        <v>690</v>
      </c>
      <c r="D102" s="11" t="s">
        <v>691</v>
      </c>
      <c r="E102" s="11">
        <v>1026153</v>
      </c>
      <c r="F102" s="11" t="s">
        <v>692</v>
      </c>
      <c r="G102" s="11"/>
      <c r="H102" s="11" t="s">
        <v>50</v>
      </c>
      <c r="I102" s="5" t="s">
        <v>604</v>
      </c>
      <c r="J102" s="5">
        <v>0</v>
      </c>
      <c r="K102" s="5">
        <v>0</v>
      </c>
      <c r="L102" s="5">
        <v>0</v>
      </c>
      <c r="M102" s="12">
        <v>500000</v>
      </c>
      <c r="N102" s="2"/>
      <c r="O102" s="12">
        <v>499717.27</v>
      </c>
      <c r="P102" s="5">
        <v>0</v>
      </c>
      <c r="Q102" s="12">
        <v>114447.91</v>
      </c>
      <c r="R102" s="12">
        <v>114165.18</v>
      </c>
      <c r="S102" s="5">
        <v>0</v>
      </c>
      <c r="T102" s="12">
        <v>500000</v>
      </c>
      <c r="U102" s="2"/>
      <c r="V102" s="12">
        <v>499717.27</v>
      </c>
    </row>
    <row r="103" spans="1:22" ht="24" x14ac:dyDescent="0.25">
      <c r="A103" s="11" t="s">
        <v>33</v>
      </c>
      <c r="B103" s="11" t="s">
        <v>34</v>
      </c>
      <c r="C103" s="11" t="s">
        <v>693</v>
      </c>
      <c r="D103" s="11" t="s">
        <v>694</v>
      </c>
      <c r="E103" s="11">
        <v>1026154</v>
      </c>
      <c r="F103" s="11" t="s">
        <v>695</v>
      </c>
      <c r="G103" s="11"/>
      <c r="H103" s="11" t="s">
        <v>93</v>
      </c>
      <c r="I103" s="5" t="s">
        <v>604</v>
      </c>
      <c r="J103" s="12">
        <v>4400000</v>
      </c>
      <c r="K103" s="5">
        <v>0</v>
      </c>
      <c r="L103" s="5">
        <v>-100</v>
      </c>
      <c r="M103" s="12">
        <v>4500000</v>
      </c>
      <c r="N103" s="2"/>
      <c r="O103" s="12">
        <v>95950.65</v>
      </c>
      <c r="P103" s="12">
        <v>4400000</v>
      </c>
      <c r="Q103" s="12">
        <v>4498103.2</v>
      </c>
      <c r="R103" s="12">
        <v>94352.89</v>
      </c>
      <c r="S103" s="5">
        <v>0</v>
      </c>
      <c r="T103" s="12">
        <v>4500000</v>
      </c>
      <c r="U103" s="2"/>
      <c r="V103" s="12">
        <v>96249.69</v>
      </c>
    </row>
    <row r="104" spans="1:22" ht="24" x14ac:dyDescent="0.25">
      <c r="A104" s="11" t="s">
        <v>33</v>
      </c>
      <c r="B104" s="11" t="s">
        <v>34</v>
      </c>
      <c r="C104" s="11" t="s">
        <v>696</v>
      </c>
      <c r="D104" s="11" t="s">
        <v>697</v>
      </c>
      <c r="E104" s="11">
        <v>1026155</v>
      </c>
      <c r="F104" s="11" t="s">
        <v>698</v>
      </c>
      <c r="G104" s="11"/>
      <c r="H104" s="11" t="s">
        <v>50</v>
      </c>
      <c r="I104" s="5" t="s">
        <v>604</v>
      </c>
      <c r="J104" s="5">
        <v>0</v>
      </c>
      <c r="K104" s="5">
        <v>0</v>
      </c>
      <c r="L104" s="5">
        <v>0</v>
      </c>
      <c r="M104" s="12">
        <v>1000000</v>
      </c>
      <c r="N104" s="2"/>
      <c r="O104" s="12">
        <v>114505.5</v>
      </c>
      <c r="P104" s="5">
        <v>0</v>
      </c>
      <c r="Q104" s="12">
        <v>992752.9</v>
      </c>
      <c r="R104" s="12">
        <v>227558.13</v>
      </c>
      <c r="S104" s="5">
        <v>0</v>
      </c>
      <c r="T104" s="12">
        <v>1000000</v>
      </c>
      <c r="U104" s="2"/>
      <c r="V104" s="12">
        <v>234805.23</v>
      </c>
    </row>
    <row r="105" spans="1:22" ht="24" x14ac:dyDescent="0.25">
      <c r="A105" s="11" t="s">
        <v>33</v>
      </c>
      <c r="B105" s="11" t="s">
        <v>34</v>
      </c>
      <c r="C105" s="11" t="s">
        <v>699</v>
      </c>
      <c r="D105" s="11" t="s">
        <v>700</v>
      </c>
      <c r="E105" s="11">
        <v>1026156</v>
      </c>
      <c r="F105" s="11" t="s">
        <v>701</v>
      </c>
      <c r="G105" s="11"/>
      <c r="H105" s="11" t="s">
        <v>50</v>
      </c>
      <c r="I105" s="5" t="s">
        <v>604</v>
      </c>
      <c r="J105" s="5">
        <v>0</v>
      </c>
      <c r="K105" s="5">
        <v>0</v>
      </c>
      <c r="L105" s="5">
        <v>0</v>
      </c>
      <c r="M105" s="12">
        <v>2000000</v>
      </c>
      <c r="N105" s="2"/>
      <c r="O105" s="5">
        <v>0</v>
      </c>
      <c r="P105" s="5">
        <v>0</v>
      </c>
      <c r="Q105" s="12">
        <v>2000000</v>
      </c>
      <c r="R105" s="5">
        <v>0</v>
      </c>
      <c r="S105" s="5">
        <v>0</v>
      </c>
      <c r="T105" s="12">
        <v>2000000</v>
      </c>
      <c r="U105" s="2"/>
      <c r="V105" s="5">
        <v>0</v>
      </c>
    </row>
    <row r="106" spans="1:22" ht="24" x14ac:dyDescent="0.25">
      <c r="A106" s="11" t="s">
        <v>33</v>
      </c>
      <c r="B106" s="11" t="s">
        <v>34</v>
      </c>
      <c r="C106" s="11" t="s">
        <v>702</v>
      </c>
      <c r="D106" s="11" t="s">
        <v>703</v>
      </c>
      <c r="E106" s="11">
        <v>1026157</v>
      </c>
      <c r="F106" s="11" t="s">
        <v>704</v>
      </c>
      <c r="G106" s="11"/>
      <c r="H106" s="11" t="s">
        <v>50</v>
      </c>
      <c r="I106" s="5" t="s">
        <v>604</v>
      </c>
      <c r="J106" s="12">
        <v>1080000</v>
      </c>
      <c r="K106" s="5">
        <v>0</v>
      </c>
      <c r="L106" s="5">
        <v>-100</v>
      </c>
      <c r="M106" s="12">
        <v>2400000</v>
      </c>
      <c r="N106" s="2"/>
      <c r="O106" s="12">
        <v>126027.38</v>
      </c>
      <c r="P106" s="12">
        <v>1080000</v>
      </c>
      <c r="Q106" s="12">
        <v>2371864.3199999998</v>
      </c>
      <c r="R106" s="12">
        <v>139180.89000000001</v>
      </c>
      <c r="S106" s="5">
        <v>0</v>
      </c>
      <c r="T106" s="12">
        <v>2400000</v>
      </c>
      <c r="U106" s="2"/>
      <c r="V106" s="12">
        <v>167316.57</v>
      </c>
    </row>
    <row r="107" spans="1:22" ht="24" x14ac:dyDescent="0.25">
      <c r="A107" s="11" t="s">
        <v>33</v>
      </c>
      <c r="B107" s="11" t="s">
        <v>34</v>
      </c>
      <c r="C107" s="11" t="s">
        <v>741</v>
      </c>
      <c r="D107" s="11" t="s">
        <v>742</v>
      </c>
      <c r="E107" s="11">
        <v>1026477</v>
      </c>
      <c r="F107" s="11" t="s">
        <v>743</v>
      </c>
      <c r="G107" s="11"/>
      <c r="H107" s="11" t="s">
        <v>50</v>
      </c>
      <c r="I107" s="5" t="s">
        <v>446</v>
      </c>
      <c r="J107" s="12">
        <v>1000000</v>
      </c>
      <c r="K107" s="5">
        <v>0</v>
      </c>
      <c r="L107" s="5">
        <v>-100</v>
      </c>
      <c r="M107" s="12">
        <v>4015961.91</v>
      </c>
      <c r="N107" s="2"/>
      <c r="O107" s="12">
        <v>3015461.91</v>
      </c>
      <c r="P107" s="12">
        <v>1000000</v>
      </c>
      <c r="Q107" s="12">
        <v>1000500</v>
      </c>
      <c r="R107" s="5">
        <v>0</v>
      </c>
      <c r="S107" s="5">
        <v>0</v>
      </c>
      <c r="T107" s="12">
        <v>4015961.91</v>
      </c>
      <c r="U107" s="2"/>
      <c r="V107" s="12">
        <v>3015461.91</v>
      </c>
    </row>
    <row r="108" spans="1:22" ht="24" x14ac:dyDescent="0.25">
      <c r="A108" s="11" t="s">
        <v>33</v>
      </c>
      <c r="B108" s="11" t="s">
        <v>34</v>
      </c>
      <c r="C108" s="11" t="s">
        <v>756</v>
      </c>
      <c r="D108" s="11" t="s">
        <v>756</v>
      </c>
      <c r="E108" s="11">
        <v>1026819</v>
      </c>
      <c r="F108" s="11" t="s">
        <v>757</v>
      </c>
      <c r="G108" s="11"/>
      <c r="H108" s="11" t="s">
        <v>50</v>
      </c>
      <c r="I108" s="5" t="s">
        <v>758</v>
      </c>
      <c r="J108" s="12">
        <v>880000</v>
      </c>
      <c r="K108" s="5">
        <v>0</v>
      </c>
      <c r="L108" s="5">
        <v>-100</v>
      </c>
      <c r="M108" s="12">
        <v>880000</v>
      </c>
      <c r="N108" s="2"/>
      <c r="O108" s="12">
        <v>34811.43</v>
      </c>
      <c r="P108" s="12">
        <v>880000</v>
      </c>
      <c r="Q108" s="12">
        <v>880000</v>
      </c>
      <c r="R108" s="12">
        <v>111632.68</v>
      </c>
      <c r="S108" s="5">
        <v>0</v>
      </c>
      <c r="T108" s="12">
        <v>880000</v>
      </c>
      <c r="U108" s="2"/>
      <c r="V108" s="12">
        <v>111632.68</v>
      </c>
    </row>
    <row r="109" spans="1:22" ht="24" x14ac:dyDescent="0.25">
      <c r="A109" s="11" t="s">
        <v>33</v>
      </c>
      <c r="B109" s="11" t="s">
        <v>34</v>
      </c>
      <c r="C109" s="11" t="s">
        <v>759</v>
      </c>
      <c r="D109" s="11" t="s">
        <v>760</v>
      </c>
      <c r="E109" s="11">
        <v>1026820</v>
      </c>
      <c r="F109" s="11" t="s">
        <v>761</v>
      </c>
      <c r="G109" s="11"/>
      <c r="H109" s="11" t="s">
        <v>50</v>
      </c>
      <c r="I109" s="5" t="s">
        <v>758</v>
      </c>
      <c r="J109" s="12">
        <v>1000000</v>
      </c>
      <c r="K109" s="5">
        <v>0</v>
      </c>
      <c r="L109" s="5">
        <v>-100</v>
      </c>
      <c r="M109" s="12">
        <v>1000000</v>
      </c>
      <c r="N109" s="2"/>
      <c r="O109" s="5">
        <v>0</v>
      </c>
      <c r="P109" s="12">
        <v>1000000</v>
      </c>
      <c r="Q109" s="12">
        <v>1000000</v>
      </c>
      <c r="R109" s="5">
        <v>0</v>
      </c>
      <c r="S109" s="5">
        <v>0</v>
      </c>
      <c r="T109" s="12">
        <v>1000000</v>
      </c>
      <c r="U109" s="2"/>
      <c r="V109" s="5">
        <v>0</v>
      </c>
    </row>
    <row r="110" spans="1:22" ht="36" x14ac:dyDescent="0.25">
      <c r="A110" s="11" t="s">
        <v>33</v>
      </c>
      <c r="B110" s="11" t="s">
        <v>34</v>
      </c>
      <c r="C110" s="11" t="s">
        <v>869</v>
      </c>
      <c r="D110" s="11" t="s">
        <v>870</v>
      </c>
      <c r="E110" s="11">
        <v>1027068</v>
      </c>
      <c r="F110" s="11" t="s">
        <v>871</v>
      </c>
      <c r="G110" s="11"/>
      <c r="H110" s="11" t="s">
        <v>50</v>
      </c>
      <c r="I110" s="5" t="s">
        <v>190</v>
      </c>
      <c r="J110" s="5">
        <v>0</v>
      </c>
      <c r="K110" s="5">
        <v>0</v>
      </c>
      <c r="L110" s="5">
        <v>0</v>
      </c>
      <c r="M110" s="12">
        <v>1748970</v>
      </c>
      <c r="N110" s="2"/>
      <c r="O110" s="12">
        <v>42189.279999999999</v>
      </c>
      <c r="P110" s="5">
        <v>0</v>
      </c>
      <c r="Q110" s="12">
        <v>1766370</v>
      </c>
      <c r="R110" s="12">
        <v>67149.08</v>
      </c>
      <c r="S110" s="5">
        <v>0</v>
      </c>
      <c r="T110" s="12">
        <v>1766370</v>
      </c>
      <c r="U110" s="2"/>
      <c r="V110" s="12">
        <v>67149.08</v>
      </c>
    </row>
    <row r="111" spans="1:22" ht="36" x14ac:dyDescent="0.25">
      <c r="A111" s="11" t="s">
        <v>33</v>
      </c>
      <c r="B111" s="11" t="s">
        <v>34</v>
      </c>
      <c r="C111" s="11" t="s">
        <v>892</v>
      </c>
      <c r="D111" s="11" t="s">
        <v>893</v>
      </c>
      <c r="E111" s="11">
        <v>1027585</v>
      </c>
      <c r="F111" s="11" t="s">
        <v>894</v>
      </c>
      <c r="G111" s="11"/>
      <c r="H111" s="11" t="s">
        <v>50</v>
      </c>
      <c r="I111" s="5" t="s">
        <v>758</v>
      </c>
      <c r="J111" s="5">
        <v>0</v>
      </c>
      <c r="K111" s="5">
        <v>0</v>
      </c>
      <c r="L111" s="5">
        <v>0</v>
      </c>
      <c r="M111" s="5">
        <v>0</v>
      </c>
      <c r="N111" s="2"/>
      <c r="O111" s="5">
        <v>0</v>
      </c>
      <c r="P111" s="5">
        <v>0</v>
      </c>
      <c r="Q111" s="12">
        <v>425000</v>
      </c>
      <c r="R111" s="12">
        <v>8658</v>
      </c>
      <c r="S111" s="5">
        <v>0</v>
      </c>
      <c r="T111" s="12">
        <v>425000</v>
      </c>
      <c r="U111" s="2"/>
      <c r="V111" s="12">
        <v>8658</v>
      </c>
    </row>
    <row r="112" spans="1:22" ht="24" x14ac:dyDescent="0.25">
      <c r="A112" s="11" t="s">
        <v>33</v>
      </c>
      <c r="B112" s="11" t="s">
        <v>34</v>
      </c>
      <c r="C112" s="11" t="s">
        <v>895</v>
      </c>
      <c r="D112" s="11" t="s">
        <v>896</v>
      </c>
      <c r="E112" s="11">
        <v>1027586</v>
      </c>
      <c r="F112" s="11" t="s">
        <v>897</v>
      </c>
      <c r="G112" s="11"/>
      <c r="H112" s="11" t="s">
        <v>50</v>
      </c>
      <c r="I112" s="5" t="s">
        <v>758</v>
      </c>
      <c r="J112" s="5">
        <v>0</v>
      </c>
      <c r="K112" s="5">
        <v>0</v>
      </c>
      <c r="L112" s="5">
        <v>0</v>
      </c>
      <c r="M112" s="5">
        <v>0</v>
      </c>
      <c r="N112" s="2"/>
      <c r="O112" s="5">
        <v>0</v>
      </c>
      <c r="P112" s="5">
        <v>0</v>
      </c>
      <c r="Q112" s="12">
        <v>2350000</v>
      </c>
      <c r="R112" s="5">
        <v>0</v>
      </c>
      <c r="S112" s="5">
        <v>0</v>
      </c>
      <c r="T112" s="12">
        <v>2350000</v>
      </c>
      <c r="U112" s="2"/>
      <c r="V112" s="5">
        <v>0</v>
      </c>
    </row>
    <row r="113" spans="1:22" ht="24" x14ac:dyDescent="0.25">
      <c r="A113" s="48" t="s">
        <v>194</v>
      </c>
      <c r="B113" s="48" t="s">
        <v>2590</v>
      </c>
      <c r="C113" s="48" t="s">
        <v>2591</v>
      </c>
      <c r="D113" s="48" t="s">
        <v>2590</v>
      </c>
      <c r="E113" s="48" t="s">
        <v>2590</v>
      </c>
      <c r="F113" s="48" t="s">
        <v>2590</v>
      </c>
      <c r="G113" s="11"/>
      <c r="H113" s="48" t="s">
        <v>50</v>
      </c>
      <c r="I113" s="49" t="s">
        <v>122</v>
      </c>
      <c r="J113" s="50"/>
      <c r="K113" s="49"/>
      <c r="L113" s="49"/>
      <c r="M113" s="50"/>
      <c r="N113" s="51"/>
      <c r="O113" s="50"/>
      <c r="P113" s="50">
        <v>59980000</v>
      </c>
      <c r="Q113" s="50">
        <v>222966226.16000006</v>
      </c>
      <c r="R113" s="50">
        <v>61637017.500000015</v>
      </c>
      <c r="S113" s="50">
        <v>24100000</v>
      </c>
      <c r="T113" s="50">
        <v>312511520.88999993</v>
      </c>
      <c r="U113" s="51"/>
      <c r="V113" s="50">
        <v>151182312.22999996</v>
      </c>
    </row>
    <row r="114" spans="1:22" ht="24" x14ac:dyDescent="0.25">
      <c r="A114" s="60" t="s">
        <v>194</v>
      </c>
      <c r="B114" s="60" t="s">
        <v>57</v>
      </c>
      <c r="C114" s="60" t="s">
        <v>207</v>
      </c>
      <c r="D114" s="60" t="s">
        <v>208</v>
      </c>
      <c r="E114" s="60">
        <v>1022046</v>
      </c>
      <c r="F114" s="60" t="s">
        <v>209</v>
      </c>
      <c r="G114" s="11"/>
      <c r="H114" s="60" t="s">
        <v>50</v>
      </c>
      <c r="I114" s="61" t="s">
        <v>88</v>
      </c>
      <c r="J114" s="61">
        <v>0</v>
      </c>
      <c r="K114" s="61">
        <v>0</v>
      </c>
      <c r="L114" s="61">
        <v>0</v>
      </c>
      <c r="M114" s="63">
        <v>37598783</v>
      </c>
      <c r="N114" s="62"/>
      <c r="O114" s="63">
        <v>37597976.539999999</v>
      </c>
      <c r="P114" s="61">
        <v>0</v>
      </c>
      <c r="Q114" s="63">
        <v>20905.21</v>
      </c>
      <c r="R114" s="63">
        <v>20905.21</v>
      </c>
      <c r="S114" s="61">
        <v>0</v>
      </c>
      <c r="T114" s="63">
        <v>37597976.539999999</v>
      </c>
      <c r="U114" s="62"/>
      <c r="V114" s="63">
        <v>37597976.539999999</v>
      </c>
    </row>
    <row r="115" spans="1:22" ht="24" x14ac:dyDescent="0.25">
      <c r="A115" s="76" t="s">
        <v>194</v>
      </c>
      <c r="B115" s="76" t="s">
        <v>2604</v>
      </c>
      <c r="C115" s="76" t="s">
        <v>2605</v>
      </c>
      <c r="D115" s="76" t="s">
        <v>2606</v>
      </c>
      <c r="E115" s="76">
        <v>1027621</v>
      </c>
      <c r="F115" s="76" t="s">
        <v>2607</v>
      </c>
      <c r="G115" s="76"/>
      <c r="H115" s="11" t="s">
        <v>50</v>
      </c>
      <c r="I115" s="77" t="s">
        <v>2600</v>
      </c>
      <c r="J115" s="77"/>
      <c r="K115" s="77"/>
      <c r="L115" s="77"/>
      <c r="M115" s="78"/>
      <c r="N115" s="79"/>
      <c r="O115" s="78"/>
      <c r="P115" s="77">
        <v>0</v>
      </c>
      <c r="Q115" s="78">
        <v>0</v>
      </c>
      <c r="R115" s="78">
        <v>0</v>
      </c>
      <c r="S115" s="80">
        <v>2350000</v>
      </c>
      <c r="T115" s="78">
        <v>0</v>
      </c>
      <c r="U115" s="79"/>
      <c r="V115" s="78">
        <v>0</v>
      </c>
    </row>
    <row r="116" spans="1:22" ht="24" x14ac:dyDescent="0.25">
      <c r="A116" s="48" t="s">
        <v>40</v>
      </c>
      <c r="B116" s="48" t="s">
        <v>34</v>
      </c>
      <c r="C116" s="48" t="s">
        <v>41</v>
      </c>
      <c r="D116" s="48" t="s">
        <v>42</v>
      </c>
      <c r="E116" s="48">
        <v>1015029</v>
      </c>
      <c r="F116" s="48" t="s">
        <v>43</v>
      </c>
      <c r="G116" s="11"/>
      <c r="H116" s="48" t="s">
        <v>44</v>
      </c>
      <c r="I116" s="49" t="s">
        <v>45</v>
      </c>
      <c r="J116" s="50">
        <v>3200000</v>
      </c>
      <c r="K116" s="49">
        <v>0</v>
      </c>
      <c r="L116" s="49">
        <v>-100</v>
      </c>
      <c r="M116" s="50">
        <v>139557681.91999999</v>
      </c>
      <c r="N116" s="51" t="s">
        <v>46</v>
      </c>
      <c r="O116" s="50">
        <v>116798836.66</v>
      </c>
      <c r="P116" s="50">
        <v>3200000</v>
      </c>
      <c r="Q116" s="50">
        <v>27439087.16</v>
      </c>
      <c r="R116" s="50">
        <v>10450036.77</v>
      </c>
      <c r="S116" s="49">
        <v>0</v>
      </c>
      <c r="T116" s="50">
        <f>139557681.92+42155738.22</f>
        <v>181713420.13999999</v>
      </c>
      <c r="U116" s="51" t="s">
        <v>46</v>
      </c>
      <c r="V116" s="50">
        <f>122568631.53+42155738.22</f>
        <v>164724369.75</v>
      </c>
    </row>
    <row r="117" spans="1:22" ht="24" x14ac:dyDescent="0.25">
      <c r="A117" s="11" t="s">
        <v>97</v>
      </c>
      <c r="B117" s="11" t="s">
        <v>98</v>
      </c>
      <c r="C117" s="11" t="s">
        <v>99</v>
      </c>
      <c r="D117" s="11" t="s">
        <v>100</v>
      </c>
      <c r="E117" s="11">
        <v>1021148</v>
      </c>
      <c r="F117" s="11" t="s">
        <v>101</v>
      </c>
      <c r="G117" s="11"/>
      <c r="H117" s="11" t="s">
        <v>50</v>
      </c>
      <c r="I117" s="5" t="s">
        <v>88</v>
      </c>
      <c r="J117" s="5">
        <v>0</v>
      </c>
      <c r="K117" s="5">
        <v>0</v>
      </c>
      <c r="L117" s="5">
        <v>0</v>
      </c>
      <c r="M117" s="12">
        <v>75995000</v>
      </c>
      <c r="N117" s="2"/>
      <c r="O117" s="12">
        <v>72947234.359999999</v>
      </c>
      <c r="P117" s="5">
        <v>0</v>
      </c>
      <c r="Q117" s="12">
        <v>3824161.4</v>
      </c>
      <c r="R117" s="12">
        <v>903993.08</v>
      </c>
      <c r="S117" s="5">
        <v>0</v>
      </c>
      <c r="T117" s="12">
        <v>75995000</v>
      </c>
      <c r="U117" s="2"/>
      <c r="V117" s="12">
        <v>73074831.680000007</v>
      </c>
    </row>
    <row r="118" spans="1:22" ht="36" x14ac:dyDescent="0.25">
      <c r="A118" s="11" t="s">
        <v>97</v>
      </c>
      <c r="B118" s="11" t="s">
        <v>98</v>
      </c>
      <c r="C118" s="11" t="s">
        <v>280</v>
      </c>
      <c r="D118" s="11" t="s">
        <v>281</v>
      </c>
      <c r="E118" s="11">
        <v>1023557</v>
      </c>
      <c r="F118" s="11" t="s">
        <v>282</v>
      </c>
      <c r="G118" s="11"/>
      <c r="H118" s="11" t="s">
        <v>50</v>
      </c>
      <c r="I118" s="5" t="s">
        <v>218</v>
      </c>
      <c r="J118" s="5">
        <v>0</v>
      </c>
      <c r="K118" s="5">
        <v>0</v>
      </c>
      <c r="L118" s="5">
        <v>0</v>
      </c>
      <c r="M118" s="12">
        <v>27600000</v>
      </c>
      <c r="N118" s="2"/>
      <c r="O118" s="12">
        <v>25995731.960000001</v>
      </c>
      <c r="P118" s="5">
        <v>0</v>
      </c>
      <c r="Q118" s="12">
        <v>4606710.83</v>
      </c>
      <c r="R118" s="12">
        <v>3138172.21</v>
      </c>
      <c r="S118" s="5">
        <v>0</v>
      </c>
      <c r="T118" s="12">
        <v>27600000</v>
      </c>
      <c r="U118" s="2"/>
      <c r="V118" s="12">
        <v>26131461.379999999</v>
      </c>
    </row>
    <row r="119" spans="1:22" ht="24" x14ac:dyDescent="0.25">
      <c r="A119" s="11" t="s">
        <v>97</v>
      </c>
      <c r="B119" s="11" t="s">
        <v>98</v>
      </c>
      <c r="C119" s="11" t="s">
        <v>339</v>
      </c>
      <c r="D119" s="11" t="s">
        <v>340</v>
      </c>
      <c r="E119" s="11">
        <v>1023736</v>
      </c>
      <c r="F119" s="11" t="s">
        <v>341</v>
      </c>
      <c r="G119" s="11"/>
      <c r="H119" s="11" t="s">
        <v>50</v>
      </c>
      <c r="I119" s="5" t="s">
        <v>190</v>
      </c>
      <c r="J119" s="5">
        <v>0</v>
      </c>
      <c r="K119" s="5">
        <v>0</v>
      </c>
      <c r="L119" s="5">
        <v>0</v>
      </c>
      <c r="M119" s="12">
        <v>32000000</v>
      </c>
      <c r="N119" s="2"/>
      <c r="O119" s="12">
        <v>1064451</v>
      </c>
      <c r="P119" s="5">
        <v>0</v>
      </c>
      <c r="Q119" s="12">
        <v>7335601.0999999996</v>
      </c>
      <c r="R119" s="12">
        <v>145789.43</v>
      </c>
      <c r="S119" s="5">
        <v>0</v>
      </c>
      <c r="T119" s="12">
        <v>8280000</v>
      </c>
      <c r="U119" s="2"/>
      <c r="V119" s="12">
        <v>1090188.33</v>
      </c>
    </row>
    <row r="120" spans="1:22" ht="24" x14ac:dyDescent="0.25">
      <c r="A120" s="11" t="s">
        <v>97</v>
      </c>
      <c r="B120" s="11" t="s">
        <v>98</v>
      </c>
      <c r="C120" s="11" t="s">
        <v>342</v>
      </c>
      <c r="D120" s="11" t="s">
        <v>343</v>
      </c>
      <c r="E120" s="11">
        <v>1023737</v>
      </c>
      <c r="F120" s="11" t="s">
        <v>344</v>
      </c>
      <c r="G120" s="11"/>
      <c r="H120" s="11" t="s">
        <v>50</v>
      </c>
      <c r="I120" s="5" t="s">
        <v>190</v>
      </c>
      <c r="J120" s="5">
        <v>0</v>
      </c>
      <c r="K120" s="5">
        <v>0</v>
      </c>
      <c r="L120" s="5">
        <v>0</v>
      </c>
      <c r="M120" s="12">
        <v>28063699</v>
      </c>
      <c r="N120" s="2"/>
      <c r="O120" s="12">
        <v>3552068.24</v>
      </c>
      <c r="P120" s="5">
        <v>0</v>
      </c>
      <c r="Q120" s="12">
        <v>26319841</v>
      </c>
      <c r="R120" s="12">
        <v>3583994.31</v>
      </c>
      <c r="S120" s="5">
        <v>0</v>
      </c>
      <c r="T120" s="12">
        <v>28063699</v>
      </c>
      <c r="U120" s="2"/>
      <c r="V120" s="12">
        <v>5327852.3099999996</v>
      </c>
    </row>
    <row r="121" spans="1:22" ht="24" x14ac:dyDescent="0.25">
      <c r="A121" s="11" t="s">
        <v>97</v>
      </c>
      <c r="B121" s="11" t="s">
        <v>98</v>
      </c>
      <c r="C121" s="11" t="s">
        <v>371</v>
      </c>
      <c r="D121" s="11" t="s">
        <v>372</v>
      </c>
      <c r="E121" s="11">
        <v>1024603</v>
      </c>
      <c r="F121" s="11" t="s">
        <v>373</v>
      </c>
      <c r="G121" s="11"/>
      <c r="H121" s="11" t="s">
        <v>50</v>
      </c>
      <c r="I121" s="5" t="s">
        <v>322</v>
      </c>
      <c r="J121" s="5">
        <v>0</v>
      </c>
      <c r="K121" s="5">
        <v>0</v>
      </c>
      <c r="L121" s="5">
        <v>0</v>
      </c>
      <c r="M121" s="12">
        <v>28750000</v>
      </c>
      <c r="N121" s="2"/>
      <c r="O121" s="12">
        <v>7024032.2699999996</v>
      </c>
      <c r="P121" s="5">
        <v>0</v>
      </c>
      <c r="Q121" s="12">
        <v>25292622.739999998</v>
      </c>
      <c r="R121" s="12">
        <v>11616573.68</v>
      </c>
      <c r="S121" s="5">
        <v>0</v>
      </c>
      <c r="T121" s="12">
        <v>28750000</v>
      </c>
      <c r="U121" s="2"/>
      <c r="V121" s="12">
        <v>15073950.939999999</v>
      </c>
    </row>
    <row r="122" spans="1:22" ht="24" x14ac:dyDescent="0.25">
      <c r="A122" s="11" t="s">
        <v>97</v>
      </c>
      <c r="B122" s="11" t="s">
        <v>98</v>
      </c>
      <c r="C122" s="11" t="s">
        <v>374</v>
      </c>
      <c r="D122" s="11" t="s">
        <v>375</v>
      </c>
      <c r="E122" s="11">
        <v>1024604</v>
      </c>
      <c r="F122" s="11" t="s">
        <v>376</v>
      </c>
      <c r="G122" s="11"/>
      <c r="H122" s="11" t="s">
        <v>50</v>
      </c>
      <c r="I122" s="5" t="s">
        <v>322</v>
      </c>
      <c r="J122" s="5">
        <v>0</v>
      </c>
      <c r="K122" s="5">
        <v>0</v>
      </c>
      <c r="L122" s="5">
        <v>0</v>
      </c>
      <c r="M122" s="12">
        <v>127100000</v>
      </c>
      <c r="N122" s="13" t="s">
        <v>46</v>
      </c>
      <c r="O122" s="12">
        <v>95051121.819999993</v>
      </c>
      <c r="P122" s="5">
        <v>0</v>
      </c>
      <c r="Q122" s="12">
        <v>81318495.810000002</v>
      </c>
      <c r="R122" s="12">
        <v>64899900.369999997</v>
      </c>
      <c r="S122" s="5">
        <v>0</v>
      </c>
      <c r="T122" s="12">
        <v>127100000</v>
      </c>
      <c r="U122" s="13" t="s">
        <v>46</v>
      </c>
      <c r="V122" s="12">
        <v>110681404.56</v>
      </c>
    </row>
    <row r="123" spans="1:22" ht="24" x14ac:dyDescent="0.25">
      <c r="A123" s="11" t="s">
        <v>97</v>
      </c>
      <c r="B123" s="11" t="s">
        <v>98</v>
      </c>
      <c r="C123" s="11" t="s">
        <v>571</v>
      </c>
      <c r="D123" s="11" t="s">
        <v>572</v>
      </c>
      <c r="E123" s="11">
        <v>1025925</v>
      </c>
      <c r="F123" s="11" t="s">
        <v>573</v>
      </c>
      <c r="G123" s="11"/>
      <c r="H123" s="11" t="s">
        <v>50</v>
      </c>
      <c r="I123" s="5" t="s">
        <v>446</v>
      </c>
      <c r="J123" s="5">
        <v>0</v>
      </c>
      <c r="K123" s="5">
        <v>0</v>
      </c>
      <c r="L123" s="5">
        <v>0</v>
      </c>
      <c r="M123" s="12">
        <v>5000000</v>
      </c>
      <c r="N123" s="2"/>
      <c r="O123" s="12">
        <v>120626.38</v>
      </c>
      <c r="P123" s="5">
        <v>0</v>
      </c>
      <c r="Q123" s="12">
        <v>28720000</v>
      </c>
      <c r="R123" s="12">
        <v>223993.63</v>
      </c>
      <c r="S123" s="5">
        <v>0</v>
      </c>
      <c r="T123" s="12">
        <v>28720000</v>
      </c>
      <c r="U123" s="2"/>
      <c r="V123" s="12">
        <v>223993.63</v>
      </c>
    </row>
    <row r="124" spans="1:22" ht="24" x14ac:dyDescent="0.25">
      <c r="A124" s="11" t="s">
        <v>97</v>
      </c>
      <c r="B124" s="11" t="s">
        <v>98</v>
      </c>
      <c r="C124" s="11" t="s">
        <v>574</v>
      </c>
      <c r="D124" s="11" t="s">
        <v>575</v>
      </c>
      <c r="E124" s="11">
        <v>1025926</v>
      </c>
      <c r="F124" s="11" t="s">
        <v>576</v>
      </c>
      <c r="G124" s="11"/>
      <c r="H124" s="11" t="s">
        <v>50</v>
      </c>
      <c r="I124" s="5" t="s">
        <v>446</v>
      </c>
      <c r="J124" s="5">
        <v>0</v>
      </c>
      <c r="K124" s="5">
        <v>0</v>
      </c>
      <c r="L124" s="5">
        <v>0</v>
      </c>
      <c r="M124" s="12">
        <v>1000000</v>
      </c>
      <c r="N124" s="2"/>
      <c r="O124" s="12">
        <v>133299.72</v>
      </c>
      <c r="P124" s="5">
        <v>0</v>
      </c>
      <c r="Q124" s="12">
        <v>901807.13</v>
      </c>
      <c r="R124" s="12">
        <v>38370.239999999998</v>
      </c>
      <c r="S124" s="5">
        <v>0</v>
      </c>
      <c r="T124" s="12">
        <v>1000000</v>
      </c>
      <c r="U124" s="2"/>
      <c r="V124" s="12">
        <v>136563.10999999999</v>
      </c>
    </row>
    <row r="125" spans="1:22" ht="24" x14ac:dyDescent="0.25">
      <c r="A125" s="11" t="s">
        <v>97</v>
      </c>
      <c r="B125" s="11" t="s">
        <v>98</v>
      </c>
      <c r="C125" s="11" t="s">
        <v>2597</v>
      </c>
      <c r="D125" s="11" t="s">
        <v>2598</v>
      </c>
      <c r="E125" s="11">
        <v>1027588</v>
      </c>
      <c r="F125" s="11" t="s">
        <v>2599</v>
      </c>
      <c r="G125" s="11"/>
      <c r="H125" s="11" t="s">
        <v>50</v>
      </c>
      <c r="I125" s="5" t="s">
        <v>2600</v>
      </c>
      <c r="J125" s="5"/>
      <c r="K125" s="5"/>
      <c r="L125" s="5"/>
      <c r="M125" s="12"/>
      <c r="N125" s="2"/>
      <c r="O125" s="12"/>
      <c r="P125" s="5">
        <v>0</v>
      </c>
      <c r="Q125" s="12">
        <v>0</v>
      </c>
      <c r="R125" s="12">
        <v>0</v>
      </c>
      <c r="S125" s="75">
        <v>6920000</v>
      </c>
      <c r="T125" s="12">
        <v>0</v>
      </c>
      <c r="U125" s="2"/>
      <c r="V125" s="12">
        <v>0</v>
      </c>
    </row>
    <row r="126" spans="1:22" ht="24" x14ac:dyDescent="0.25">
      <c r="A126" s="11" t="s">
        <v>56</v>
      </c>
      <c r="B126" s="11" t="s">
        <v>57</v>
      </c>
      <c r="C126" s="11" t="s">
        <v>58</v>
      </c>
      <c r="D126" s="11" t="s">
        <v>59</v>
      </c>
      <c r="E126" s="11">
        <v>1019587</v>
      </c>
      <c r="F126" s="11" t="s">
        <v>60</v>
      </c>
      <c r="G126" s="11"/>
      <c r="H126" s="11" t="s">
        <v>50</v>
      </c>
      <c r="I126" s="5" t="s">
        <v>55</v>
      </c>
      <c r="J126" s="5">
        <v>0</v>
      </c>
      <c r="K126" s="5">
        <v>0</v>
      </c>
      <c r="L126" s="5">
        <v>0</v>
      </c>
      <c r="M126" s="12">
        <v>35867093</v>
      </c>
      <c r="N126" s="13" t="s">
        <v>46</v>
      </c>
      <c r="O126" s="12">
        <v>32578731.600000001</v>
      </c>
      <c r="P126" s="5">
        <v>0</v>
      </c>
      <c r="Q126" s="12">
        <v>3502261.09</v>
      </c>
      <c r="R126" s="12">
        <v>213899.69</v>
      </c>
      <c r="S126" s="5">
        <v>0</v>
      </c>
      <c r="T126" s="12">
        <v>35867093</v>
      </c>
      <c r="U126" s="13" t="s">
        <v>46</v>
      </c>
      <c r="V126" s="12">
        <v>32578731.600000001</v>
      </c>
    </row>
    <row r="127" spans="1:22" ht="24" x14ac:dyDescent="0.25">
      <c r="A127" s="11" t="s">
        <v>56</v>
      </c>
      <c r="B127" s="11" t="s">
        <v>84</v>
      </c>
      <c r="C127" s="11" t="s">
        <v>85</v>
      </c>
      <c r="D127" s="11" t="s">
        <v>86</v>
      </c>
      <c r="E127" s="11">
        <v>1021131</v>
      </c>
      <c r="F127" s="11" t="s">
        <v>87</v>
      </c>
      <c r="G127" s="11"/>
      <c r="H127" s="11" t="s">
        <v>50</v>
      </c>
      <c r="I127" s="5" t="s">
        <v>88</v>
      </c>
      <c r="J127" s="5">
        <v>0</v>
      </c>
      <c r="K127" s="5">
        <v>0</v>
      </c>
      <c r="L127" s="5">
        <v>0</v>
      </c>
      <c r="M127" s="12">
        <v>210580000</v>
      </c>
      <c r="N127" s="13" t="s">
        <v>46</v>
      </c>
      <c r="O127" s="12">
        <v>209475186.68000001</v>
      </c>
      <c r="P127" s="5">
        <v>0</v>
      </c>
      <c r="Q127" s="12">
        <v>4274850.51</v>
      </c>
      <c r="R127" s="12">
        <v>3241706.77</v>
      </c>
      <c r="S127" s="5">
        <v>0</v>
      </c>
      <c r="T127" s="12">
        <v>210580000</v>
      </c>
      <c r="U127" s="13" t="s">
        <v>46</v>
      </c>
      <c r="V127" s="12">
        <v>209546856.25999999</v>
      </c>
    </row>
    <row r="128" spans="1:22" ht="24" x14ac:dyDescent="0.25">
      <c r="A128" s="11" t="s">
        <v>56</v>
      </c>
      <c r="B128" s="11" t="s">
        <v>57</v>
      </c>
      <c r="C128" s="11" t="s">
        <v>705</v>
      </c>
      <c r="D128" s="11" t="s">
        <v>706</v>
      </c>
      <c r="E128" s="11">
        <v>1026160</v>
      </c>
      <c r="F128" s="11" t="s">
        <v>707</v>
      </c>
      <c r="G128" s="11"/>
      <c r="H128" s="11" t="s">
        <v>50</v>
      </c>
      <c r="I128" s="5" t="s">
        <v>604</v>
      </c>
      <c r="J128" s="12">
        <v>5000000</v>
      </c>
      <c r="K128" s="12">
        <v>3000000</v>
      </c>
      <c r="L128" s="5">
        <v>-40</v>
      </c>
      <c r="M128" s="12">
        <v>7000000</v>
      </c>
      <c r="N128" s="2"/>
      <c r="O128" s="12">
        <v>336396.64</v>
      </c>
      <c r="P128" s="12">
        <v>5000000</v>
      </c>
      <c r="Q128" s="12">
        <v>6712250.21</v>
      </c>
      <c r="R128" s="12">
        <v>106133.37</v>
      </c>
      <c r="S128" s="12">
        <v>3000000</v>
      </c>
      <c r="T128" s="12">
        <v>7000000</v>
      </c>
      <c r="U128" s="2"/>
      <c r="V128" s="12">
        <v>393883.16</v>
      </c>
    </row>
    <row r="129" spans="1:22" ht="24" x14ac:dyDescent="0.25">
      <c r="A129" s="11" t="s">
        <v>56</v>
      </c>
      <c r="B129" s="11" t="s">
        <v>57</v>
      </c>
      <c r="C129" s="11" t="s">
        <v>708</v>
      </c>
      <c r="D129" s="11" t="s">
        <v>709</v>
      </c>
      <c r="E129" s="11">
        <v>1026161</v>
      </c>
      <c r="F129" s="11" t="s">
        <v>710</v>
      </c>
      <c r="G129" s="11"/>
      <c r="H129" s="11" t="s">
        <v>50</v>
      </c>
      <c r="I129" s="5" t="s">
        <v>604</v>
      </c>
      <c r="J129" s="12">
        <v>500000</v>
      </c>
      <c r="K129" s="5">
        <v>0</v>
      </c>
      <c r="L129" s="5">
        <v>-100</v>
      </c>
      <c r="M129" s="12">
        <v>2000000</v>
      </c>
      <c r="N129" s="2"/>
      <c r="O129" s="12">
        <v>616993.32999999996</v>
      </c>
      <c r="P129" s="12">
        <v>500000</v>
      </c>
      <c r="Q129" s="12">
        <v>1678309.4</v>
      </c>
      <c r="R129" s="12">
        <v>445063.74</v>
      </c>
      <c r="S129" s="5">
        <v>0</v>
      </c>
      <c r="T129" s="12">
        <v>2000000</v>
      </c>
      <c r="U129" s="2"/>
      <c r="V129" s="12">
        <v>766754.34</v>
      </c>
    </row>
    <row r="130" spans="1:22" ht="24" x14ac:dyDescent="0.25">
      <c r="A130" s="11" t="s">
        <v>56</v>
      </c>
      <c r="B130" s="11" t="s">
        <v>89</v>
      </c>
      <c r="C130" s="11" t="s">
        <v>762</v>
      </c>
      <c r="D130" s="11" t="s">
        <v>762</v>
      </c>
      <c r="E130" s="11">
        <v>1026821</v>
      </c>
      <c r="F130" s="11" t="s">
        <v>763</v>
      </c>
      <c r="G130" s="11"/>
      <c r="H130" s="11" t="s">
        <v>50</v>
      </c>
      <c r="I130" s="5" t="s">
        <v>758</v>
      </c>
      <c r="J130" s="12">
        <v>250000</v>
      </c>
      <c r="K130" s="5">
        <v>0</v>
      </c>
      <c r="L130" s="5">
        <v>-100</v>
      </c>
      <c r="M130" s="12">
        <v>250000</v>
      </c>
      <c r="N130" s="2"/>
      <c r="O130" s="12">
        <v>86261.9</v>
      </c>
      <c r="P130" s="12">
        <v>250000</v>
      </c>
      <c r="Q130" s="12">
        <v>250000</v>
      </c>
      <c r="R130" s="12">
        <v>90063.78</v>
      </c>
      <c r="S130" s="5">
        <v>0</v>
      </c>
      <c r="T130" s="12">
        <v>250000</v>
      </c>
      <c r="U130" s="2"/>
      <c r="V130" s="12">
        <v>90063.78</v>
      </c>
    </row>
    <row r="131" spans="1:22" ht="24" x14ac:dyDescent="0.25">
      <c r="A131" s="11" t="s">
        <v>56</v>
      </c>
      <c r="B131" s="11" t="s">
        <v>89</v>
      </c>
      <c r="C131" s="11" t="s">
        <v>764</v>
      </c>
      <c r="D131" s="11" t="s">
        <v>765</v>
      </c>
      <c r="E131" s="11">
        <v>1026822</v>
      </c>
      <c r="F131" s="11" t="s">
        <v>766</v>
      </c>
      <c r="G131" s="11"/>
      <c r="H131" s="11" t="s">
        <v>50</v>
      </c>
      <c r="I131" s="5" t="s">
        <v>758</v>
      </c>
      <c r="J131" s="12">
        <v>150000</v>
      </c>
      <c r="K131" s="12">
        <v>1500000</v>
      </c>
      <c r="L131" s="5">
        <v>900</v>
      </c>
      <c r="M131" s="12">
        <v>150000</v>
      </c>
      <c r="N131" s="2"/>
      <c r="O131" s="5">
        <v>0</v>
      </c>
      <c r="P131" s="12">
        <v>150000</v>
      </c>
      <c r="Q131" s="12">
        <v>150000</v>
      </c>
      <c r="R131" s="12">
        <v>16869.87</v>
      </c>
      <c r="S131" s="12">
        <v>1500000</v>
      </c>
      <c r="T131" s="12">
        <v>150000</v>
      </c>
      <c r="U131" s="2"/>
      <c r="V131" s="12">
        <v>16869.87</v>
      </c>
    </row>
    <row r="132" spans="1:22" ht="24" x14ac:dyDescent="0.25">
      <c r="A132" s="11" t="s">
        <v>56</v>
      </c>
      <c r="B132" s="11" t="s">
        <v>84</v>
      </c>
      <c r="C132" s="11" t="s">
        <v>2601</v>
      </c>
      <c r="D132" s="11" t="s">
        <v>2602</v>
      </c>
      <c r="E132" s="11">
        <v>1027589</v>
      </c>
      <c r="F132" s="11" t="s">
        <v>2603</v>
      </c>
      <c r="G132" s="11"/>
      <c r="H132" s="11" t="s">
        <v>50</v>
      </c>
      <c r="I132" s="5" t="s">
        <v>2600</v>
      </c>
      <c r="J132" s="12"/>
      <c r="K132" s="12"/>
      <c r="L132" s="5"/>
      <c r="M132" s="12"/>
      <c r="N132" s="2"/>
      <c r="O132" s="5"/>
      <c r="P132" s="12">
        <v>0</v>
      </c>
      <c r="Q132" s="12">
        <v>0</v>
      </c>
      <c r="R132" s="12">
        <v>0</v>
      </c>
      <c r="S132" s="12">
        <v>700000</v>
      </c>
      <c r="T132" s="12">
        <v>0</v>
      </c>
      <c r="U132" s="2"/>
      <c r="V132" s="12">
        <v>0</v>
      </c>
    </row>
    <row r="133" spans="1:22" ht="24" x14ac:dyDescent="0.25">
      <c r="A133" s="11" t="s">
        <v>64</v>
      </c>
      <c r="B133" s="11" t="s">
        <v>65</v>
      </c>
      <c r="C133" s="11" t="s">
        <v>66</v>
      </c>
      <c r="D133" s="11" t="s">
        <v>67</v>
      </c>
      <c r="E133" s="11">
        <v>1020105</v>
      </c>
      <c r="F133" s="11" t="s">
        <v>68</v>
      </c>
      <c r="G133" s="11"/>
      <c r="H133" s="11" t="s">
        <v>50</v>
      </c>
      <c r="I133" s="5" t="s">
        <v>69</v>
      </c>
      <c r="J133" s="5">
        <v>0</v>
      </c>
      <c r="K133" s="5">
        <v>0</v>
      </c>
      <c r="L133" s="5">
        <v>0</v>
      </c>
      <c r="M133" s="12">
        <v>22830000</v>
      </c>
      <c r="N133" s="2"/>
      <c r="O133" s="12">
        <v>3062401.44</v>
      </c>
      <c r="P133" s="5">
        <v>0</v>
      </c>
      <c r="Q133" s="12">
        <v>20936625.699999999</v>
      </c>
      <c r="R133" s="12">
        <v>4850686.18</v>
      </c>
      <c r="S133" s="5">
        <v>0</v>
      </c>
      <c r="T133" s="12">
        <v>22830000</v>
      </c>
      <c r="U133" s="2"/>
      <c r="V133" s="12">
        <v>6744060.4800000004</v>
      </c>
    </row>
    <row r="134" spans="1:22" ht="24" x14ac:dyDescent="0.25">
      <c r="A134" s="11" t="s">
        <v>64</v>
      </c>
      <c r="B134" s="11" t="s">
        <v>70</v>
      </c>
      <c r="C134" s="11" t="s">
        <v>71</v>
      </c>
      <c r="D134" s="11" t="s">
        <v>72</v>
      </c>
      <c r="E134" s="11">
        <v>1020253</v>
      </c>
      <c r="F134" s="11" t="s">
        <v>73</v>
      </c>
      <c r="G134" s="11"/>
      <c r="H134" s="11" t="s">
        <v>50</v>
      </c>
      <c r="I134" s="5" t="s">
        <v>69</v>
      </c>
      <c r="J134" s="5">
        <v>0</v>
      </c>
      <c r="K134" s="5">
        <v>0</v>
      </c>
      <c r="L134" s="5">
        <v>0</v>
      </c>
      <c r="M134" s="12">
        <v>3928420</v>
      </c>
      <c r="N134" s="2"/>
      <c r="O134" s="12">
        <v>143040.88</v>
      </c>
      <c r="P134" s="5">
        <v>0</v>
      </c>
      <c r="Q134" s="12">
        <v>3864057.9</v>
      </c>
      <c r="R134" s="12">
        <v>98874.78</v>
      </c>
      <c r="S134" s="5">
        <v>0</v>
      </c>
      <c r="T134" s="12">
        <v>3928420</v>
      </c>
      <c r="U134" s="2"/>
      <c r="V134" s="12">
        <v>163236.88</v>
      </c>
    </row>
    <row r="135" spans="1:22" ht="24" x14ac:dyDescent="0.25">
      <c r="A135" s="11" t="s">
        <v>64</v>
      </c>
      <c r="B135" s="11" t="s">
        <v>65</v>
      </c>
      <c r="C135" s="11" t="s">
        <v>119</v>
      </c>
      <c r="D135" s="11" t="s">
        <v>120</v>
      </c>
      <c r="E135" s="11">
        <v>1021160</v>
      </c>
      <c r="F135" s="11" t="s">
        <v>121</v>
      </c>
      <c r="G135" s="11"/>
      <c r="H135" s="11" t="s">
        <v>50</v>
      </c>
      <c r="I135" s="5" t="s">
        <v>122</v>
      </c>
      <c r="J135" s="5">
        <v>0</v>
      </c>
      <c r="K135" s="5">
        <v>0</v>
      </c>
      <c r="L135" s="5">
        <v>0</v>
      </c>
      <c r="M135" s="12">
        <v>17945000</v>
      </c>
      <c r="N135" s="2"/>
      <c r="O135" s="12">
        <v>17177352.57</v>
      </c>
      <c r="P135" s="5">
        <v>0</v>
      </c>
      <c r="Q135" s="12">
        <v>31896.03</v>
      </c>
      <c r="R135" s="12">
        <v>31896.03</v>
      </c>
      <c r="S135" s="5">
        <v>0</v>
      </c>
      <c r="T135" s="12">
        <v>17189590.280000001</v>
      </c>
      <c r="U135" s="59" t="s">
        <v>2589</v>
      </c>
      <c r="V135" s="12">
        <v>17189590.280000001</v>
      </c>
    </row>
    <row r="136" spans="1:22" ht="24" x14ac:dyDescent="0.25">
      <c r="A136" s="11" t="s">
        <v>64</v>
      </c>
      <c r="B136" s="11" t="s">
        <v>65</v>
      </c>
      <c r="C136" s="11" t="s">
        <v>187</v>
      </c>
      <c r="D136" s="11" t="s">
        <v>188</v>
      </c>
      <c r="E136" s="11">
        <v>1021916</v>
      </c>
      <c r="F136" s="11" t="s">
        <v>189</v>
      </c>
      <c r="G136" s="11"/>
      <c r="H136" s="11" t="s">
        <v>50</v>
      </c>
      <c r="I136" s="5" t="s">
        <v>190</v>
      </c>
      <c r="J136" s="5">
        <v>0</v>
      </c>
      <c r="K136" s="5">
        <v>0</v>
      </c>
      <c r="L136" s="5">
        <v>0</v>
      </c>
      <c r="M136" s="12">
        <v>6850000</v>
      </c>
      <c r="N136" s="2"/>
      <c r="O136" s="12">
        <v>6234276.6699999999</v>
      </c>
      <c r="P136" s="5">
        <v>0</v>
      </c>
      <c r="Q136" s="12">
        <v>712505.7</v>
      </c>
      <c r="R136" s="12">
        <v>97386.45</v>
      </c>
      <c r="S136" s="5">
        <v>0</v>
      </c>
      <c r="T136" s="12">
        <v>6850000</v>
      </c>
      <c r="U136" s="2"/>
      <c r="V136" s="12">
        <v>6234880.75</v>
      </c>
    </row>
    <row r="137" spans="1:22" ht="24" x14ac:dyDescent="0.25">
      <c r="A137" s="11" t="s">
        <v>64</v>
      </c>
      <c r="B137" s="11" t="s">
        <v>65</v>
      </c>
      <c r="C137" s="11" t="s">
        <v>191</v>
      </c>
      <c r="D137" s="11" t="s">
        <v>192</v>
      </c>
      <c r="E137" s="11">
        <v>1021917</v>
      </c>
      <c r="F137" s="11" t="s">
        <v>193</v>
      </c>
      <c r="G137" s="11"/>
      <c r="H137" s="11" t="s">
        <v>50</v>
      </c>
      <c r="I137" s="5" t="s">
        <v>190</v>
      </c>
      <c r="J137" s="5">
        <v>0</v>
      </c>
      <c r="K137" s="5">
        <v>0</v>
      </c>
      <c r="L137" s="5">
        <v>0</v>
      </c>
      <c r="M137" s="12">
        <v>1950000</v>
      </c>
      <c r="N137" s="2"/>
      <c r="O137" s="12">
        <v>1765796.45</v>
      </c>
      <c r="P137" s="5">
        <v>0</v>
      </c>
      <c r="Q137" s="12">
        <v>3334.8</v>
      </c>
      <c r="R137" s="12">
        <v>3334.8</v>
      </c>
      <c r="S137" s="5">
        <v>0</v>
      </c>
      <c r="T137" s="12">
        <v>1765564.48</v>
      </c>
      <c r="U137" s="59" t="s">
        <v>2589</v>
      </c>
      <c r="V137" s="12">
        <v>1765564.48</v>
      </c>
    </row>
    <row r="138" spans="1:22" ht="24" x14ac:dyDescent="0.25">
      <c r="A138" s="11" t="s">
        <v>64</v>
      </c>
      <c r="B138" s="11" t="s">
        <v>65</v>
      </c>
      <c r="C138" s="11" t="s">
        <v>377</v>
      </c>
      <c r="D138" s="11" t="s">
        <v>377</v>
      </c>
      <c r="E138" s="11">
        <v>1024605</v>
      </c>
      <c r="F138" s="11" t="s">
        <v>378</v>
      </c>
      <c r="G138" s="11"/>
      <c r="H138" s="11" t="s">
        <v>50</v>
      </c>
      <c r="I138" s="5" t="s">
        <v>322</v>
      </c>
      <c r="J138" s="5">
        <v>0</v>
      </c>
      <c r="K138" s="5">
        <v>0</v>
      </c>
      <c r="L138" s="5">
        <v>0</v>
      </c>
      <c r="M138" s="12">
        <v>300000</v>
      </c>
      <c r="N138" s="2"/>
      <c r="O138" s="12">
        <v>44292.69</v>
      </c>
      <c r="P138" s="5">
        <v>0</v>
      </c>
      <c r="Q138" s="12">
        <v>255707.31</v>
      </c>
      <c r="R138" s="5">
        <v>0</v>
      </c>
      <c r="S138" s="5">
        <v>0</v>
      </c>
      <c r="T138" s="12">
        <v>300000</v>
      </c>
      <c r="U138" s="2"/>
      <c r="V138" s="12">
        <v>44292.69</v>
      </c>
    </row>
    <row r="141" spans="1:22" ht="16.5" thickBot="1" x14ac:dyDescent="0.3">
      <c r="A141" s="14" t="s">
        <v>904</v>
      </c>
      <c r="P141" s="44" t="s">
        <v>2592</v>
      </c>
      <c r="Q141" s="45">
        <f t="shared" ref="Q141:V141" si="0">SUM(Q14:Q138)</f>
        <v>846821804.16000009</v>
      </c>
      <c r="R141" s="45">
        <f t="shared" si="0"/>
        <v>261510215.16000009</v>
      </c>
      <c r="S141" s="45">
        <f t="shared" si="0"/>
        <v>38570000</v>
      </c>
      <c r="T141" s="45">
        <f>SUM(T14:T138)</f>
        <v>1819282252.0699999</v>
      </c>
      <c r="U141" s="45"/>
      <c r="V141" s="45">
        <f t="shared" si="0"/>
        <v>1233970663.0700002</v>
      </c>
    </row>
    <row r="142" spans="1:22" ht="15.75" thickTop="1" x14ac:dyDescent="0.25">
      <c r="A142" s="52" t="s">
        <v>904</v>
      </c>
      <c r="P142" s="44" t="s">
        <v>2578</v>
      </c>
      <c r="Q142" s="47">
        <f>SUBTOTAL(9,'GL014'!E13:E53,'GL014'!E57:E318,'GL014'!E322:E323)</f>
        <v>846821804.16000032</v>
      </c>
      <c r="R142" s="47">
        <f>SUBTOTAL(9,'GL014'!G13:G53,'GL014'!G57:G318,'GL014'!G322:G323)</f>
        <v>261510215.15999997</v>
      </c>
      <c r="S142" s="47"/>
      <c r="T142" s="47">
        <f>'GL085'!D584</f>
        <v>1819282252.0699999</v>
      </c>
      <c r="U142" s="47"/>
      <c r="V142" s="47">
        <f>'GL085'!E584</f>
        <v>1233970663.0699997</v>
      </c>
    </row>
    <row r="143" spans="1:22" x14ac:dyDescent="0.25">
      <c r="A143" s="53" t="s">
        <v>2580</v>
      </c>
      <c r="P143" s="44" t="s">
        <v>2579</v>
      </c>
      <c r="Q143" s="47">
        <f>Q141-Q142</f>
        <v>0</v>
      </c>
      <c r="R143" s="47">
        <f>R141-R142</f>
        <v>0</v>
      </c>
      <c r="S143" s="47"/>
      <c r="T143" s="47">
        <f>T141-T142</f>
        <v>0</v>
      </c>
      <c r="U143" s="47"/>
      <c r="V143" s="47">
        <f>V141-V142</f>
        <v>0</v>
      </c>
    </row>
    <row r="144" spans="1:22" x14ac:dyDescent="0.25">
      <c r="A144" s="53" t="s">
        <v>905</v>
      </c>
    </row>
    <row r="145" spans="1:7" x14ac:dyDescent="0.25">
      <c r="A145" s="54" t="s">
        <v>2588</v>
      </c>
    </row>
    <row r="146" spans="1:7" ht="18.75" x14ac:dyDescent="0.3">
      <c r="A146" s="15"/>
    </row>
    <row r="148" spans="1:7" x14ac:dyDescent="0.25">
      <c r="D148" s="55" t="s">
        <v>2576</v>
      </c>
      <c r="E148" s="55" t="s">
        <v>2581</v>
      </c>
      <c r="F148" s="55" t="s">
        <v>2582</v>
      </c>
      <c r="G148" s="39"/>
    </row>
    <row r="149" spans="1:7" x14ac:dyDescent="0.25">
      <c r="D149" s="46">
        <v>26000</v>
      </c>
      <c r="E149" s="36">
        <f>SUM(T14:T112)</f>
        <v>653239967.74000025</v>
      </c>
      <c r="F149" s="36">
        <f>SUM(V14:V112)</f>
        <v>373190974.04000014</v>
      </c>
      <c r="G149" s="36"/>
    </row>
    <row r="150" spans="1:7" x14ac:dyDescent="0.25">
      <c r="D150" s="46">
        <v>26005</v>
      </c>
      <c r="E150" s="36">
        <f>SUM(T113:T114)</f>
        <v>350109497.42999995</v>
      </c>
      <c r="F150" s="36">
        <f>SUM(V113:V114)</f>
        <v>188780288.76999995</v>
      </c>
      <c r="G150" s="36"/>
    </row>
    <row r="151" spans="1:7" x14ac:dyDescent="0.25">
      <c r="D151" s="46">
        <v>26015</v>
      </c>
      <c r="E151" s="36">
        <f>T116</f>
        <v>181713420.13999999</v>
      </c>
      <c r="F151" s="36">
        <f>V116</f>
        <v>164724369.75</v>
      </c>
      <c r="G151" s="36"/>
    </row>
    <row r="152" spans="1:7" x14ac:dyDescent="0.25">
      <c r="D152" s="46">
        <v>26025</v>
      </c>
      <c r="E152" s="36">
        <f>SUM(T117:T124)</f>
        <v>325508699</v>
      </c>
      <c r="F152" s="36">
        <f>SUM(V117:V124)</f>
        <v>231740245.94</v>
      </c>
      <c r="G152" s="36"/>
    </row>
    <row r="153" spans="1:7" x14ac:dyDescent="0.25">
      <c r="D153" s="46">
        <v>26050</v>
      </c>
      <c r="E153" s="36">
        <f>SUM(T126:T131)</f>
        <v>255847093</v>
      </c>
      <c r="F153" s="36">
        <f>SUM(V126:V131)</f>
        <v>243393159.00999999</v>
      </c>
      <c r="G153" s="36"/>
    </row>
    <row r="154" spans="1:7" x14ac:dyDescent="0.25">
      <c r="D154" s="46">
        <v>26075</v>
      </c>
      <c r="E154" s="36">
        <f>SUM(T133:T138)</f>
        <v>52863574.759999998</v>
      </c>
      <c r="F154" s="36">
        <f>SUM(V133:V138)</f>
        <v>32141625.560000002</v>
      </c>
      <c r="G154" s="36"/>
    </row>
    <row r="155" spans="1:7" ht="15.75" thickBot="1" x14ac:dyDescent="0.3">
      <c r="E155" s="56">
        <f>SUM(E149:E154)</f>
        <v>1819282252.0700002</v>
      </c>
      <c r="F155" s="56">
        <f>SUM(F149:F154)</f>
        <v>1233970663.0699999</v>
      </c>
      <c r="G155" s="66"/>
    </row>
    <row r="156" spans="1:7" ht="15.75" thickTop="1" x14ac:dyDescent="0.25"/>
  </sheetData>
  <autoFilter ref="A13:V138" xr:uid="{1EA2F62B-8AB8-4A6D-B6F0-F72769646CFF}"/>
  <sortState xmlns:xlrd2="http://schemas.microsoft.com/office/spreadsheetml/2017/richdata2" ref="A14:V138">
    <sortCondition ref="A14:A138"/>
  </sortState>
  <mergeCells count="2">
    <mergeCell ref="J12:O12"/>
    <mergeCell ref="P12:V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83BB-3B98-478E-87DB-384DBFB23AF5}">
  <sheetPr filterMode="1"/>
  <dimension ref="A1:M594"/>
  <sheetViews>
    <sheetView workbookViewId="0"/>
  </sheetViews>
  <sheetFormatPr defaultRowHeight="15" x14ac:dyDescent="0.25"/>
  <cols>
    <col min="1" max="1" width="6.7109375" bestFit="1" customWidth="1"/>
    <col min="2" max="2" width="11.7109375" bestFit="1" customWidth="1"/>
    <col min="3" max="3" width="35.42578125" bestFit="1" customWidth="1"/>
    <col min="4" max="4" width="18.28515625" style="41" bestFit="1" customWidth="1"/>
    <col min="5" max="5" width="18.140625" style="41" bestFit="1" customWidth="1"/>
    <col min="6" max="6" width="18.140625" customWidth="1"/>
    <col min="7" max="11" width="17.5703125" bestFit="1" customWidth="1"/>
    <col min="12" max="12" width="11.28515625" customWidth="1"/>
  </cols>
  <sheetData>
    <row r="1" spans="1:13" x14ac:dyDescent="0.25">
      <c r="G1" t="s">
        <v>1010</v>
      </c>
      <c r="J1" t="s">
        <v>2103</v>
      </c>
      <c r="K1" s="37">
        <v>45874.388553240744</v>
      </c>
    </row>
    <row r="2" spans="1:13" x14ac:dyDescent="0.25">
      <c r="E2" s="41" t="s">
        <v>1280</v>
      </c>
      <c r="G2" t="s">
        <v>1279</v>
      </c>
      <c r="H2" t="s">
        <v>917</v>
      </c>
      <c r="K2" t="s">
        <v>1220</v>
      </c>
    </row>
    <row r="3" spans="1:13" x14ac:dyDescent="0.25">
      <c r="E3" s="41" t="s">
        <v>1278</v>
      </c>
      <c r="G3" t="s">
        <v>1277</v>
      </c>
    </row>
    <row r="5" spans="1:13" x14ac:dyDescent="0.25">
      <c r="A5" t="s">
        <v>1002</v>
      </c>
      <c r="B5" t="s">
        <v>1001</v>
      </c>
    </row>
    <row r="6" spans="1:13" x14ac:dyDescent="0.25">
      <c r="A6" t="s">
        <v>1276</v>
      </c>
      <c r="B6" t="s">
        <v>2202</v>
      </c>
      <c r="C6" t="s">
        <v>2201</v>
      </c>
      <c r="D6" s="41" t="s">
        <v>1951</v>
      </c>
    </row>
    <row r="7" spans="1:13" x14ac:dyDescent="0.25">
      <c r="E7" s="41" t="s">
        <v>1275</v>
      </c>
      <c r="G7" t="s">
        <v>1274</v>
      </c>
      <c r="H7" t="s">
        <v>1273</v>
      </c>
      <c r="I7" t="s">
        <v>1272</v>
      </c>
      <c r="J7" t="s">
        <v>1271</v>
      </c>
      <c r="K7" t="s">
        <v>1270</v>
      </c>
    </row>
    <row r="8" spans="1:13" x14ac:dyDescent="0.25">
      <c r="D8" s="41" t="s">
        <v>1269</v>
      </c>
      <c r="E8" s="41" t="s">
        <v>1268</v>
      </c>
      <c r="G8" t="s">
        <v>1267</v>
      </c>
      <c r="H8" t="s">
        <v>1266</v>
      </c>
      <c r="I8" t="s">
        <v>1265</v>
      </c>
      <c r="J8" t="s">
        <v>1265</v>
      </c>
      <c r="K8" t="s">
        <v>1265</v>
      </c>
      <c r="L8" s="64" t="s">
        <v>2593</v>
      </c>
      <c r="M8" t="s">
        <v>2593</v>
      </c>
    </row>
    <row r="9" spans="1:13" x14ac:dyDescent="0.25">
      <c r="A9" t="s">
        <v>6</v>
      </c>
      <c r="D9" s="41" t="s">
        <v>988</v>
      </c>
      <c r="E9" s="41" t="s">
        <v>987</v>
      </c>
      <c r="G9" t="s">
        <v>1264</v>
      </c>
      <c r="H9" t="s">
        <v>1263</v>
      </c>
      <c r="I9" t="s">
        <v>1262</v>
      </c>
      <c r="J9" t="s">
        <v>1261</v>
      </c>
      <c r="K9" t="s">
        <v>1260</v>
      </c>
      <c r="L9" s="64" t="s">
        <v>2594</v>
      </c>
      <c r="M9" t="s">
        <v>2595</v>
      </c>
    </row>
    <row r="10" spans="1:13" x14ac:dyDescent="0.25">
      <c r="A10" t="s">
        <v>982</v>
      </c>
      <c r="B10" t="s">
        <v>2107</v>
      </c>
      <c r="C10" t="s">
        <v>2106</v>
      </c>
      <c r="D10" s="41" t="s">
        <v>1223</v>
      </c>
      <c r="E10" s="41" t="s">
        <v>973</v>
      </c>
      <c r="G10" t="s">
        <v>973</v>
      </c>
      <c r="H10" t="s">
        <v>973</v>
      </c>
      <c r="I10" t="s">
        <v>973</v>
      </c>
      <c r="J10" t="s">
        <v>973</v>
      </c>
      <c r="K10" t="s">
        <v>973</v>
      </c>
    </row>
    <row r="11" spans="1:13" hidden="1" x14ac:dyDescent="0.25">
      <c r="A11">
        <v>73050</v>
      </c>
      <c r="B11" t="s">
        <v>2575</v>
      </c>
      <c r="C11" t="s">
        <v>2574</v>
      </c>
      <c r="D11" s="36">
        <v>-144188437.74000001</v>
      </c>
      <c r="E11" s="36">
        <v>504656566.83999997</v>
      </c>
      <c r="F11" s="39" t="e">
        <f>_xlfn.XLOOKUP(A11,Working!F:F,Working!E:E)</f>
        <v>#N/A</v>
      </c>
      <c r="G11">
        <v>0</v>
      </c>
      <c r="H11" s="36">
        <v>-648845004.58000004</v>
      </c>
      <c r="I11" s="36">
        <v>146692113.41</v>
      </c>
      <c r="J11" s="36">
        <v>-661409820.20000005</v>
      </c>
      <c r="K11" s="36">
        <v>808101933.61000001</v>
      </c>
      <c r="L11" t="e">
        <f>_xlfn.XLOOKUP(A11,Working!F:F,Working!F:F)</f>
        <v>#N/A</v>
      </c>
      <c r="M11" t="e">
        <f>_xlfn.XLOOKUP(A11,'GL014'!A:A,'GL014'!A:A)</f>
        <v>#N/A</v>
      </c>
    </row>
    <row r="12" spans="1:13" hidden="1" x14ac:dyDescent="0.25">
      <c r="A12" t="s">
        <v>2102</v>
      </c>
      <c r="B12" t="s">
        <v>2573</v>
      </c>
      <c r="C12" t="s">
        <v>2572</v>
      </c>
      <c r="D12" s="36">
        <v>8541.2000000000007</v>
      </c>
      <c r="E12" s="36">
        <v>157552357.77000001</v>
      </c>
      <c r="F12" s="39" t="e">
        <f>_xlfn.XLOOKUP(A12,Working!F:F,Working!E:E)</f>
        <v>#N/A</v>
      </c>
      <c r="G12">
        <v>0</v>
      </c>
      <c r="H12" s="36">
        <v>-157543816.56999999</v>
      </c>
      <c r="I12">
        <v>0</v>
      </c>
      <c r="J12">
        <v>0</v>
      </c>
      <c r="K12">
        <v>0</v>
      </c>
      <c r="L12" t="e">
        <f>_xlfn.XLOOKUP(A12,Working!F:F,Working!F:F)</f>
        <v>#N/A</v>
      </c>
      <c r="M12" t="e">
        <f>_xlfn.XLOOKUP(A12,'GL014'!A:A,'GL014'!A:A)</f>
        <v>#N/A</v>
      </c>
    </row>
    <row r="13" spans="1:13" hidden="1" x14ac:dyDescent="0.25">
      <c r="A13" t="s">
        <v>2101</v>
      </c>
      <c r="B13" t="s">
        <v>2571</v>
      </c>
      <c r="C13" t="s">
        <v>2570</v>
      </c>
      <c r="D13" s="36">
        <v>53257989.890000001</v>
      </c>
      <c r="E13" s="36">
        <v>53257989.890000001</v>
      </c>
      <c r="F13" s="39" t="e">
        <f>_xlfn.XLOOKUP(A13,Working!F:F,Working!E:E)</f>
        <v>#N/A</v>
      </c>
      <c r="G13">
        <v>0</v>
      </c>
      <c r="H13">
        <v>0</v>
      </c>
      <c r="I13" s="36">
        <v>-53257989.890000001</v>
      </c>
      <c r="J13" s="36">
        <v>-53257989.890000001</v>
      </c>
      <c r="K13">
        <v>0</v>
      </c>
      <c r="L13" t="e">
        <f>_xlfn.XLOOKUP(A13,Working!F:F,Working!F:F)</f>
        <v>#N/A</v>
      </c>
      <c r="M13" t="e">
        <f>_xlfn.XLOOKUP(A13,'GL014'!A:A,'GL014'!A:A)</f>
        <v>#N/A</v>
      </c>
    </row>
    <row r="14" spans="1:13" hidden="1" x14ac:dyDescent="0.25">
      <c r="A14" t="s">
        <v>2100</v>
      </c>
      <c r="B14" t="s">
        <v>2569</v>
      </c>
      <c r="C14" t="s">
        <v>2568</v>
      </c>
      <c r="D14" s="36">
        <v>161032.76999999999</v>
      </c>
      <c r="E14" s="36">
        <v>161032.76999999999</v>
      </c>
      <c r="F14" s="39" t="e">
        <f>_xlfn.XLOOKUP(A14,Working!F:F,Working!E:E)</f>
        <v>#N/A</v>
      </c>
      <c r="G14">
        <v>0</v>
      </c>
      <c r="H14">
        <v>0</v>
      </c>
      <c r="I14" s="36">
        <v>-161032.76999999999</v>
      </c>
      <c r="J14" s="36">
        <v>-161032.76999999999</v>
      </c>
      <c r="K14">
        <v>0</v>
      </c>
      <c r="L14" t="e">
        <f>_xlfn.XLOOKUP(A14,Working!F:F,Working!F:F)</f>
        <v>#N/A</v>
      </c>
      <c r="M14" t="e">
        <f>_xlfn.XLOOKUP(A14,'GL014'!A:A,'GL014'!A:A)</f>
        <v>#N/A</v>
      </c>
    </row>
    <row r="15" spans="1:13" hidden="1" x14ac:dyDescent="0.25">
      <c r="A15" t="s">
        <v>2099</v>
      </c>
      <c r="B15" t="s">
        <v>2567</v>
      </c>
      <c r="C15" t="s">
        <v>2566</v>
      </c>
      <c r="D15" s="36">
        <v>79658.210000000006</v>
      </c>
      <c r="E15" s="36">
        <v>79658.210000000006</v>
      </c>
      <c r="F15" s="39" t="e">
        <f>_xlfn.XLOOKUP(A15,Working!F:F,Working!E:E)</f>
        <v>#N/A</v>
      </c>
      <c r="G15">
        <v>0</v>
      </c>
      <c r="H15">
        <v>0</v>
      </c>
      <c r="I15" s="36">
        <v>-79658.210000000006</v>
      </c>
      <c r="J15" s="36">
        <v>-79658.210000000006</v>
      </c>
      <c r="K15">
        <v>0</v>
      </c>
      <c r="L15" t="e">
        <f>_xlfn.XLOOKUP(A15,Working!F:F,Working!F:F)</f>
        <v>#N/A</v>
      </c>
      <c r="M15" t="e">
        <f>_xlfn.XLOOKUP(A15,'GL014'!A:A,'GL014'!A:A)</f>
        <v>#N/A</v>
      </c>
    </row>
    <row r="16" spans="1:13" hidden="1" x14ac:dyDescent="0.25">
      <c r="A16" t="s">
        <v>2098</v>
      </c>
      <c r="B16" t="s">
        <v>2565</v>
      </c>
      <c r="C16" t="s">
        <v>2564</v>
      </c>
      <c r="D16">
        <v>425.1</v>
      </c>
      <c r="E16" s="36">
        <v>99540.17</v>
      </c>
      <c r="F16" s="39" t="e">
        <f>_xlfn.XLOOKUP(A16,Working!F:F,Working!E:E)</f>
        <v>#N/A</v>
      </c>
      <c r="G16">
        <v>0</v>
      </c>
      <c r="H16" s="36">
        <v>-99115.07</v>
      </c>
      <c r="I16">
        <v>-425.1</v>
      </c>
      <c r="J16">
        <v>-425.1</v>
      </c>
      <c r="K16">
        <v>0</v>
      </c>
      <c r="L16" t="e">
        <f>_xlfn.XLOOKUP(A16,Working!F:F,Working!F:F)</f>
        <v>#N/A</v>
      </c>
      <c r="M16" t="e">
        <f>_xlfn.XLOOKUP(A16,'GL014'!A:A,'GL014'!A:A)</f>
        <v>#N/A</v>
      </c>
    </row>
    <row r="17" spans="1:13" hidden="1" x14ac:dyDescent="0.25">
      <c r="A17" t="s">
        <v>2097</v>
      </c>
      <c r="B17" t="s">
        <v>2563</v>
      </c>
      <c r="C17" t="s">
        <v>2562</v>
      </c>
      <c r="D17" s="36">
        <v>249083.24</v>
      </c>
      <c r="E17" s="36">
        <v>249083.24</v>
      </c>
      <c r="F17" s="39" t="e">
        <f>_xlfn.XLOOKUP(A17,Working!F:F,Working!E:E)</f>
        <v>#N/A</v>
      </c>
      <c r="G17">
        <v>0</v>
      </c>
      <c r="H17">
        <v>0</v>
      </c>
      <c r="I17" s="36">
        <v>-249083.24</v>
      </c>
      <c r="J17" s="36">
        <v>-249083.24</v>
      </c>
      <c r="K17">
        <v>0</v>
      </c>
      <c r="L17" t="e">
        <f>_xlfn.XLOOKUP(A17,Working!F:F,Working!F:F)</f>
        <v>#N/A</v>
      </c>
      <c r="M17" t="e">
        <f>_xlfn.XLOOKUP(A17,'GL014'!A:A,'GL014'!A:A)</f>
        <v>#N/A</v>
      </c>
    </row>
    <row r="18" spans="1:13" hidden="1" x14ac:dyDescent="0.25">
      <c r="A18" t="s">
        <v>2096</v>
      </c>
      <c r="B18" t="s">
        <v>2561</v>
      </c>
      <c r="C18" t="s">
        <v>2560</v>
      </c>
      <c r="D18">
        <v>0</v>
      </c>
      <c r="E18" s="36">
        <v>183330.8</v>
      </c>
      <c r="F18" s="39" t="e">
        <f>_xlfn.XLOOKUP(A18,Working!F:F,Working!E:E)</f>
        <v>#N/A</v>
      </c>
      <c r="G18">
        <v>0</v>
      </c>
      <c r="H18" s="36">
        <v>-183330.8</v>
      </c>
      <c r="I18">
        <v>0</v>
      </c>
      <c r="J18">
        <v>0</v>
      </c>
      <c r="K18">
        <v>0</v>
      </c>
      <c r="L18" t="e">
        <f>_xlfn.XLOOKUP(A18,Working!F:F,Working!F:F)</f>
        <v>#N/A</v>
      </c>
      <c r="M18" t="e">
        <f>_xlfn.XLOOKUP(A18,'GL014'!A:A,'GL014'!A:A)</f>
        <v>#N/A</v>
      </c>
    </row>
    <row r="19" spans="1:13" hidden="1" x14ac:dyDescent="0.25">
      <c r="A19" t="s">
        <v>2095</v>
      </c>
      <c r="B19" t="s">
        <v>2559</v>
      </c>
      <c r="C19" t="s">
        <v>2558</v>
      </c>
      <c r="D19" s="36">
        <v>119290.89</v>
      </c>
      <c r="E19" s="36">
        <v>119290.89</v>
      </c>
      <c r="F19" s="39" t="e">
        <f>_xlfn.XLOOKUP(A19,Working!F:F,Working!E:E)</f>
        <v>#N/A</v>
      </c>
      <c r="G19">
        <v>0</v>
      </c>
      <c r="H19">
        <v>0</v>
      </c>
      <c r="I19" s="36">
        <v>-119290.89</v>
      </c>
      <c r="J19" s="36">
        <v>-119290.89</v>
      </c>
      <c r="K19">
        <v>0</v>
      </c>
      <c r="L19" t="e">
        <f>_xlfn.XLOOKUP(A19,Working!F:F,Working!F:F)</f>
        <v>#N/A</v>
      </c>
      <c r="M19" t="e">
        <f>_xlfn.XLOOKUP(A19,'GL014'!A:A,'GL014'!A:A)</f>
        <v>#N/A</v>
      </c>
    </row>
    <row r="20" spans="1:13" hidden="1" x14ac:dyDescent="0.25">
      <c r="A20" t="s">
        <v>2094</v>
      </c>
      <c r="B20" t="s">
        <v>2557</v>
      </c>
      <c r="C20" t="s">
        <v>2556</v>
      </c>
      <c r="D20">
        <v>0</v>
      </c>
      <c r="E20" s="36">
        <v>92270.55</v>
      </c>
      <c r="F20" s="39" t="e">
        <f>_xlfn.XLOOKUP(A20,Working!F:F,Working!E:E)</f>
        <v>#N/A</v>
      </c>
      <c r="G20">
        <v>0</v>
      </c>
      <c r="H20" s="36">
        <v>-92270.55</v>
      </c>
      <c r="I20">
        <v>0</v>
      </c>
      <c r="J20">
        <v>0</v>
      </c>
      <c r="K20">
        <v>0</v>
      </c>
      <c r="L20" t="e">
        <f>_xlfn.XLOOKUP(A20,Working!F:F,Working!F:F)</f>
        <v>#N/A</v>
      </c>
      <c r="M20" t="e">
        <f>_xlfn.XLOOKUP(A20,'GL014'!A:A,'GL014'!A:A)</f>
        <v>#N/A</v>
      </c>
    </row>
    <row r="21" spans="1:13" hidden="1" x14ac:dyDescent="0.25">
      <c r="A21" t="s">
        <v>2093</v>
      </c>
      <c r="B21" t="s">
        <v>2555</v>
      </c>
      <c r="C21" t="s">
        <v>2554</v>
      </c>
      <c r="D21">
        <v>123</v>
      </c>
      <c r="E21" s="36">
        <v>80847.039999999994</v>
      </c>
      <c r="F21" s="39" t="e">
        <f>_xlfn.XLOOKUP(A21,Working!F:F,Working!E:E)</f>
        <v>#N/A</v>
      </c>
      <c r="G21">
        <v>0</v>
      </c>
      <c r="H21" s="36">
        <v>-80724.039999999994</v>
      </c>
      <c r="I21">
        <v>-123</v>
      </c>
      <c r="J21">
        <v>-123</v>
      </c>
      <c r="K21">
        <v>0</v>
      </c>
      <c r="L21" t="e">
        <f>_xlfn.XLOOKUP(A21,Working!F:F,Working!F:F)</f>
        <v>#N/A</v>
      </c>
      <c r="M21" t="e">
        <f>_xlfn.XLOOKUP(A21,'GL014'!A:A,'GL014'!A:A)</f>
        <v>#N/A</v>
      </c>
    </row>
    <row r="22" spans="1:13" hidden="1" x14ac:dyDescent="0.25">
      <c r="A22" t="s">
        <v>2092</v>
      </c>
      <c r="B22" t="s">
        <v>2553</v>
      </c>
      <c r="C22" t="s">
        <v>2552</v>
      </c>
      <c r="D22" s="36">
        <v>514166.2</v>
      </c>
      <c r="E22" s="36">
        <v>514166.2</v>
      </c>
      <c r="F22" s="39" t="e">
        <f>_xlfn.XLOOKUP(A22,Working!F:F,Working!E:E)</f>
        <v>#N/A</v>
      </c>
      <c r="G22">
        <v>0</v>
      </c>
      <c r="H22">
        <v>0</v>
      </c>
      <c r="I22" s="36">
        <v>-514166.2</v>
      </c>
      <c r="J22" s="36">
        <v>-514166.2</v>
      </c>
      <c r="K22">
        <v>0</v>
      </c>
      <c r="L22" t="e">
        <f>_xlfn.XLOOKUP(A22,Working!F:F,Working!F:F)</f>
        <v>#N/A</v>
      </c>
      <c r="M22" t="e">
        <f>_xlfn.XLOOKUP(A22,'GL014'!A:A,'GL014'!A:A)</f>
        <v>#N/A</v>
      </c>
    </row>
    <row r="23" spans="1:13" hidden="1" x14ac:dyDescent="0.25">
      <c r="A23" t="s">
        <v>2091</v>
      </c>
      <c r="B23" t="s">
        <v>2551</v>
      </c>
      <c r="C23" t="s">
        <v>2550</v>
      </c>
      <c r="D23" s="36">
        <v>613492.80000000005</v>
      </c>
      <c r="E23" s="36">
        <v>613492.80000000005</v>
      </c>
      <c r="F23" s="39" t="e">
        <f>_xlfn.XLOOKUP(A23,Working!F:F,Working!E:E)</f>
        <v>#N/A</v>
      </c>
      <c r="G23">
        <v>0</v>
      </c>
      <c r="H23">
        <v>0</v>
      </c>
      <c r="I23" s="36">
        <v>-613492.80000000005</v>
      </c>
      <c r="J23" s="36">
        <v>-613492.80000000005</v>
      </c>
      <c r="K23">
        <v>0</v>
      </c>
      <c r="L23" t="e">
        <f>_xlfn.XLOOKUP(A23,Working!F:F,Working!F:F)</f>
        <v>#N/A</v>
      </c>
      <c r="M23" t="e">
        <f>_xlfn.XLOOKUP(A23,'GL014'!A:A,'GL014'!A:A)</f>
        <v>#N/A</v>
      </c>
    </row>
    <row r="24" spans="1:13" hidden="1" x14ac:dyDescent="0.25">
      <c r="A24" t="s">
        <v>2090</v>
      </c>
      <c r="B24" t="s">
        <v>2549</v>
      </c>
      <c r="C24" t="s">
        <v>2548</v>
      </c>
      <c r="D24" s="36">
        <v>2501.1999999999998</v>
      </c>
      <c r="E24" s="36">
        <v>212130.28</v>
      </c>
      <c r="F24" s="39" t="e">
        <f>_xlfn.XLOOKUP(A24,Working!F:F,Working!E:E)</f>
        <v>#N/A</v>
      </c>
      <c r="G24">
        <v>0</v>
      </c>
      <c r="H24" s="36">
        <v>-209629.08</v>
      </c>
      <c r="I24" s="36">
        <v>-2501.1999999999998</v>
      </c>
      <c r="J24" s="36">
        <v>-2501.1999999999998</v>
      </c>
      <c r="K24">
        <v>0</v>
      </c>
      <c r="L24" t="e">
        <f>_xlfn.XLOOKUP(A24,Working!F:F,Working!F:F)</f>
        <v>#N/A</v>
      </c>
      <c r="M24" t="e">
        <f>_xlfn.XLOOKUP(A24,'GL014'!A:A,'GL014'!A:A)</f>
        <v>#N/A</v>
      </c>
    </row>
    <row r="25" spans="1:13" hidden="1" x14ac:dyDescent="0.25">
      <c r="A25" t="s">
        <v>2089</v>
      </c>
      <c r="B25" t="s">
        <v>2547</v>
      </c>
      <c r="C25" t="s">
        <v>2546</v>
      </c>
      <c r="D25">
        <v>0</v>
      </c>
      <c r="E25" s="36">
        <v>97727.87</v>
      </c>
      <c r="F25" s="39" t="e">
        <f>_xlfn.XLOOKUP(A25,Working!F:F,Working!E:E)</f>
        <v>#N/A</v>
      </c>
      <c r="G25">
        <v>0</v>
      </c>
      <c r="H25" s="36">
        <v>-97727.87</v>
      </c>
      <c r="I25">
        <v>0</v>
      </c>
      <c r="J25">
        <v>0</v>
      </c>
      <c r="K25">
        <v>0</v>
      </c>
      <c r="L25" t="e">
        <f>_xlfn.XLOOKUP(A25,Working!F:F,Working!F:F)</f>
        <v>#N/A</v>
      </c>
      <c r="M25" t="e">
        <f>_xlfn.XLOOKUP(A25,'GL014'!A:A,'GL014'!A:A)</f>
        <v>#N/A</v>
      </c>
    </row>
    <row r="26" spans="1:13" hidden="1" x14ac:dyDescent="0.25">
      <c r="A26" t="s">
        <v>2088</v>
      </c>
      <c r="B26" t="s">
        <v>2545</v>
      </c>
      <c r="C26" t="s">
        <v>2544</v>
      </c>
      <c r="D26" s="36">
        <v>121707.49</v>
      </c>
      <c r="E26" s="36">
        <v>121707.49</v>
      </c>
      <c r="F26" s="39" t="e">
        <f>_xlfn.XLOOKUP(A26,Working!F:F,Working!E:E)</f>
        <v>#N/A</v>
      </c>
      <c r="G26">
        <v>0</v>
      </c>
      <c r="H26">
        <v>0</v>
      </c>
      <c r="I26" s="36">
        <v>-121707.49</v>
      </c>
      <c r="J26" s="36">
        <v>-121707.49</v>
      </c>
      <c r="K26">
        <v>0</v>
      </c>
      <c r="L26" t="e">
        <f>_xlfn.XLOOKUP(A26,Working!F:F,Working!F:F)</f>
        <v>#N/A</v>
      </c>
      <c r="M26" t="e">
        <f>_xlfn.XLOOKUP(A26,'GL014'!A:A,'GL014'!A:A)</f>
        <v>#N/A</v>
      </c>
    </row>
    <row r="27" spans="1:13" hidden="1" x14ac:dyDescent="0.25">
      <c r="A27" t="s">
        <v>2087</v>
      </c>
      <c r="B27" t="s">
        <v>2543</v>
      </c>
      <c r="C27" t="s">
        <v>2542</v>
      </c>
      <c r="D27">
        <v>0</v>
      </c>
      <c r="E27" s="36">
        <v>97652.08</v>
      </c>
      <c r="F27" s="39" t="e">
        <f>_xlfn.XLOOKUP(A27,Working!F:F,Working!E:E)</f>
        <v>#N/A</v>
      </c>
      <c r="G27">
        <v>0</v>
      </c>
      <c r="H27" s="36">
        <v>-97652.08</v>
      </c>
      <c r="I27">
        <v>0</v>
      </c>
      <c r="J27">
        <v>0</v>
      </c>
      <c r="K27">
        <v>0</v>
      </c>
      <c r="L27" t="e">
        <f>_xlfn.XLOOKUP(A27,Working!F:F,Working!F:F)</f>
        <v>#N/A</v>
      </c>
      <c r="M27" t="e">
        <f>_xlfn.XLOOKUP(A27,'GL014'!A:A,'GL014'!A:A)</f>
        <v>#N/A</v>
      </c>
    </row>
    <row r="28" spans="1:13" hidden="1" x14ac:dyDescent="0.25">
      <c r="A28" t="s">
        <v>2086</v>
      </c>
      <c r="B28" t="s">
        <v>2541</v>
      </c>
      <c r="C28" t="s">
        <v>2540</v>
      </c>
      <c r="D28" s="36">
        <v>1378085.17</v>
      </c>
      <c r="E28" s="36">
        <v>1378085.17</v>
      </c>
      <c r="F28" s="39" t="e">
        <f>_xlfn.XLOOKUP(A28,Working!F:F,Working!E:E)</f>
        <v>#N/A</v>
      </c>
      <c r="G28">
        <v>0</v>
      </c>
      <c r="H28">
        <v>0</v>
      </c>
      <c r="I28" s="36">
        <v>-1378085.17</v>
      </c>
      <c r="J28" s="36">
        <v>-1378085.17</v>
      </c>
      <c r="K28">
        <v>0</v>
      </c>
      <c r="L28" t="e">
        <f>_xlfn.XLOOKUP(A28,Working!F:F,Working!F:F)</f>
        <v>#N/A</v>
      </c>
      <c r="M28" t="e">
        <f>_xlfn.XLOOKUP(A28,'GL014'!A:A,'GL014'!A:A)</f>
        <v>#N/A</v>
      </c>
    </row>
    <row r="29" spans="1:13" hidden="1" x14ac:dyDescent="0.25">
      <c r="A29" t="s">
        <v>2085</v>
      </c>
      <c r="B29" t="s">
        <v>2539</v>
      </c>
      <c r="C29" t="s">
        <v>2538</v>
      </c>
      <c r="D29" s="36">
        <v>9142697.5600000005</v>
      </c>
      <c r="E29" s="36">
        <v>9142697.5600000005</v>
      </c>
      <c r="F29" s="39" t="e">
        <f>_xlfn.XLOOKUP(A29,Working!F:F,Working!E:E)</f>
        <v>#N/A</v>
      </c>
      <c r="G29">
        <v>0</v>
      </c>
      <c r="H29">
        <v>0</v>
      </c>
      <c r="I29" s="36">
        <v>-9142697.5600000005</v>
      </c>
      <c r="J29" s="36">
        <v>-9142697.5600000005</v>
      </c>
      <c r="K29">
        <v>0</v>
      </c>
      <c r="L29" t="e">
        <f>_xlfn.XLOOKUP(A29,Working!F:F,Working!F:F)</f>
        <v>#N/A</v>
      </c>
      <c r="M29" t="e">
        <f>_xlfn.XLOOKUP(A29,'GL014'!A:A,'GL014'!A:A)</f>
        <v>#N/A</v>
      </c>
    </row>
    <row r="30" spans="1:13" hidden="1" x14ac:dyDescent="0.25">
      <c r="A30" t="s">
        <v>2084</v>
      </c>
      <c r="B30" t="s">
        <v>2537</v>
      </c>
      <c r="C30" t="s">
        <v>2536</v>
      </c>
      <c r="D30" s="36">
        <v>71604218.400000006</v>
      </c>
      <c r="E30" s="36">
        <v>71604218.400000006</v>
      </c>
      <c r="F30" s="39" t="e">
        <f>_xlfn.XLOOKUP(A30,Working!F:F,Working!E:E)</f>
        <v>#N/A</v>
      </c>
      <c r="G30">
        <v>0</v>
      </c>
      <c r="H30">
        <v>0</v>
      </c>
      <c r="I30" s="36">
        <v>-71604218.400000006</v>
      </c>
      <c r="J30" s="36">
        <v>-71604218.400000006</v>
      </c>
      <c r="K30">
        <v>0</v>
      </c>
      <c r="L30" t="e">
        <f>_xlfn.XLOOKUP(A30,Working!F:F,Working!F:F)</f>
        <v>#N/A</v>
      </c>
      <c r="M30" t="e">
        <f>_xlfn.XLOOKUP(A30,'GL014'!A:A,'GL014'!A:A)</f>
        <v>#N/A</v>
      </c>
    </row>
    <row r="31" spans="1:13" hidden="1" x14ac:dyDescent="0.25">
      <c r="A31" t="s">
        <v>2083</v>
      </c>
      <c r="B31" t="s">
        <v>2535</v>
      </c>
      <c r="C31" t="s">
        <v>2534</v>
      </c>
      <c r="D31" s="36">
        <v>1300300.23</v>
      </c>
      <c r="E31" s="36">
        <v>25956.7</v>
      </c>
      <c r="F31" s="39" t="e">
        <f>_xlfn.XLOOKUP(A31,Working!F:F,Working!E:E)</f>
        <v>#N/A</v>
      </c>
      <c r="G31">
        <v>0</v>
      </c>
      <c r="H31" s="36">
        <v>1274343.53</v>
      </c>
      <c r="I31" s="36">
        <v>-1300300.23</v>
      </c>
      <c r="J31" s="36">
        <v>-1300300.23</v>
      </c>
      <c r="K31">
        <v>0</v>
      </c>
      <c r="L31" t="e">
        <f>_xlfn.XLOOKUP(A31,Working!F:F,Working!F:F)</f>
        <v>#N/A</v>
      </c>
      <c r="M31" t="e">
        <f>_xlfn.XLOOKUP(A31,'GL014'!A:A,'GL014'!A:A)</f>
        <v>#N/A</v>
      </c>
    </row>
    <row r="32" spans="1:13" hidden="1" x14ac:dyDescent="0.25">
      <c r="A32" t="s">
        <v>2082</v>
      </c>
      <c r="B32" t="s">
        <v>2533</v>
      </c>
      <c r="C32" t="s">
        <v>2532</v>
      </c>
      <c r="D32" s="36">
        <v>440942.99</v>
      </c>
      <c r="E32" s="36">
        <v>438352.99</v>
      </c>
      <c r="F32" s="39" t="e">
        <f>_xlfn.XLOOKUP(A32,Working!F:F,Working!E:E)</f>
        <v>#N/A</v>
      </c>
      <c r="G32">
        <v>0</v>
      </c>
      <c r="H32" s="36">
        <v>2590</v>
      </c>
      <c r="I32" s="36">
        <v>-440942.99</v>
      </c>
      <c r="J32" s="36">
        <v>-440942.99</v>
      </c>
      <c r="K32">
        <v>0</v>
      </c>
      <c r="L32" t="e">
        <f>_xlfn.XLOOKUP(A32,Working!F:F,Working!F:F)</f>
        <v>#N/A</v>
      </c>
      <c r="M32" t="e">
        <f>_xlfn.XLOOKUP(A32,'GL014'!A:A,'GL014'!A:A)</f>
        <v>#N/A</v>
      </c>
    </row>
    <row r="33" spans="1:13" hidden="1" x14ac:dyDescent="0.25">
      <c r="A33" t="s">
        <v>2081</v>
      </c>
      <c r="B33" t="s">
        <v>2531</v>
      </c>
      <c r="C33" t="s">
        <v>2530</v>
      </c>
      <c r="D33" s="36">
        <v>199916.3</v>
      </c>
      <c r="E33" s="36">
        <v>199916.3</v>
      </c>
      <c r="F33" s="39" t="e">
        <f>_xlfn.XLOOKUP(A33,Working!F:F,Working!E:E)</f>
        <v>#N/A</v>
      </c>
      <c r="G33">
        <v>0</v>
      </c>
      <c r="H33">
        <v>0</v>
      </c>
      <c r="I33" s="36">
        <v>-199916.3</v>
      </c>
      <c r="J33" s="36">
        <v>-199916.3</v>
      </c>
      <c r="K33">
        <v>0</v>
      </c>
      <c r="L33" t="e">
        <f>_xlfn.XLOOKUP(A33,Working!F:F,Working!F:F)</f>
        <v>#N/A</v>
      </c>
      <c r="M33" t="e">
        <f>_xlfn.XLOOKUP(A33,'GL014'!A:A,'GL014'!A:A)</f>
        <v>#N/A</v>
      </c>
    </row>
    <row r="34" spans="1:13" hidden="1" x14ac:dyDescent="0.25">
      <c r="A34" t="s">
        <v>2080</v>
      </c>
      <c r="B34" t="s">
        <v>2529</v>
      </c>
      <c r="C34" t="s">
        <v>2528</v>
      </c>
      <c r="D34" s="36">
        <v>411345.98</v>
      </c>
      <c r="E34" s="36">
        <v>411345.98</v>
      </c>
      <c r="F34" s="39" t="e">
        <f>_xlfn.XLOOKUP(A34,Working!F:F,Working!E:E)</f>
        <v>#N/A</v>
      </c>
      <c r="G34">
        <v>0</v>
      </c>
      <c r="H34">
        <v>0</v>
      </c>
      <c r="I34" s="36">
        <v>-411345.98</v>
      </c>
      <c r="J34" s="36">
        <v>-411345.98</v>
      </c>
      <c r="K34">
        <v>0</v>
      </c>
      <c r="L34" t="e">
        <f>_xlfn.XLOOKUP(A34,Working!F:F,Working!F:F)</f>
        <v>#N/A</v>
      </c>
      <c r="M34" t="e">
        <f>_xlfn.XLOOKUP(A34,'GL014'!A:A,'GL014'!A:A)</f>
        <v>#N/A</v>
      </c>
    </row>
    <row r="35" spans="1:13" hidden="1" x14ac:dyDescent="0.25">
      <c r="A35" t="s">
        <v>2079</v>
      </c>
      <c r="B35" t="s">
        <v>2527</v>
      </c>
      <c r="C35" t="s">
        <v>2526</v>
      </c>
      <c r="D35" s="36">
        <v>529379.92000000004</v>
      </c>
      <c r="E35" s="36">
        <v>544832.67000000004</v>
      </c>
      <c r="F35" s="39" t="e">
        <f>_xlfn.XLOOKUP(A35,Working!F:F,Working!E:E)</f>
        <v>#N/A</v>
      </c>
      <c r="G35">
        <v>0</v>
      </c>
      <c r="H35" s="36">
        <v>-15452.75</v>
      </c>
      <c r="I35" s="36">
        <v>-529379.92000000004</v>
      </c>
      <c r="J35" s="36">
        <v>-529379.92000000004</v>
      </c>
      <c r="K35">
        <v>0</v>
      </c>
      <c r="L35" t="e">
        <f>_xlfn.XLOOKUP(A35,Working!F:F,Working!F:F)</f>
        <v>#N/A</v>
      </c>
      <c r="M35" t="e">
        <f>_xlfn.XLOOKUP(A35,'GL014'!A:A,'GL014'!A:A)</f>
        <v>#N/A</v>
      </c>
    </row>
    <row r="36" spans="1:13" hidden="1" x14ac:dyDescent="0.25">
      <c r="A36" t="s">
        <v>2078</v>
      </c>
      <c r="B36" t="s">
        <v>2525</v>
      </c>
      <c r="C36" t="s">
        <v>2524</v>
      </c>
      <c r="D36" s="36">
        <v>508369.63</v>
      </c>
      <c r="E36" s="36">
        <v>508369.63</v>
      </c>
      <c r="F36" s="39" t="e">
        <f>_xlfn.XLOOKUP(A36,Working!F:F,Working!E:E)</f>
        <v>#N/A</v>
      </c>
      <c r="G36">
        <v>0</v>
      </c>
      <c r="H36">
        <v>0</v>
      </c>
      <c r="I36" s="36">
        <v>-508939.63</v>
      </c>
      <c r="J36" s="36">
        <v>-508369.63</v>
      </c>
      <c r="K36">
        <v>-570</v>
      </c>
      <c r="L36" t="e">
        <f>_xlfn.XLOOKUP(A36,Working!F:F,Working!F:F)</f>
        <v>#N/A</v>
      </c>
      <c r="M36" t="e">
        <f>_xlfn.XLOOKUP(A36,'GL014'!A:A,'GL014'!A:A)</f>
        <v>#N/A</v>
      </c>
    </row>
    <row r="37" spans="1:13" hidden="1" x14ac:dyDescent="0.25">
      <c r="A37" t="s">
        <v>2077</v>
      </c>
      <c r="B37" t="s">
        <v>2523</v>
      </c>
      <c r="C37" t="s">
        <v>2522</v>
      </c>
      <c r="D37" s="36">
        <v>3023328.15</v>
      </c>
      <c r="E37" s="36">
        <v>3023328.15</v>
      </c>
      <c r="F37" s="39" t="e">
        <f>_xlfn.XLOOKUP(A37,Working!F:F,Working!E:E)</f>
        <v>#N/A</v>
      </c>
      <c r="G37">
        <v>0</v>
      </c>
      <c r="H37">
        <v>0</v>
      </c>
      <c r="I37" s="36">
        <v>-3023328.15</v>
      </c>
      <c r="J37" s="36">
        <v>-3023328.15</v>
      </c>
      <c r="K37">
        <v>0</v>
      </c>
      <c r="L37" t="e">
        <f>_xlfn.XLOOKUP(A37,Working!F:F,Working!F:F)</f>
        <v>#N/A</v>
      </c>
      <c r="M37" t="e">
        <f>_xlfn.XLOOKUP(A37,'GL014'!A:A,'GL014'!A:A)</f>
        <v>#N/A</v>
      </c>
    </row>
    <row r="38" spans="1:13" hidden="1" x14ac:dyDescent="0.25">
      <c r="A38" t="s">
        <v>2076</v>
      </c>
      <c r="B38" t="s">
        <v>2521</v>
      </c>
      <c r="C38" t="s">
        <v>2520</v>
      </c>
      <c r="D38" s="36">
        <v>1099678.0900000001</v>
      </c>
      <c r="E38" s="36">
        <v>1099678.0900000001</v>
      </c>
      <c r="F38" s="39" t="e">
        <f>_xlfn.XLOOKUP(A38,Working!F:F,Working!E:E)</f>
        <v>#N/A</v>
      </c>
      <c r="G38">
        <v>0</v>
      </c>
      <c r="H38">
        <v>0</v>
      </c>
      <c r="I38" s="36">
        <v>-1099678.0900000001</v>
      </c>
      <c r="J38" s="36">
        <v>-1099678.0900000001</v>
      </c>
      <c r="K38">
        <v>0</v>
      </c>
      <c r="L38" t="e">
        <f>_xlfn.XLOOKUP(A38,Working!F:F,Working!F:F)</f>
        <v>#N/A</v>
      </c>
      <c r="M38" t="e">
        <f>_xlfn.XLOOKUP(A38,'GL014'!A:A,'GL014'!A:A)</f>
        <v>#N/A</v>
      </c>
    </row>
    <row r="39" spans="1:13" hidden="1" x14ac:dyDescent="0.25">
      <c r="A39" t="s">
        <v>2075</v>
      </c>
      <c r="B39" t="s">
        <v>2519</v>
      </c>
      <c r="C39" t="s">
        <v>2518</v>
      </c>
      <c r="D39" s="36">
        <v>220834.35</v>
      </c>
      <c r="E39" s="36">
        <v>220834.35</v>
      </c>
      <c r="F39" s="39" t="e">
        <f>_xlfn.XLOOKUP(A39,Working!F:F,Working!E:E)</f>
        <v>#N/A</v>
      </c>
      <c r="G39">
        <v>0</v>
      </c>
      <c r="H39">
        <v>0</v>
      </c>
      <c r="I39" s="36">
        <v>-220834.35</v>
      </c>
      <c r="J39" s="36">
        <v>-220834.35</v>
      </c>
      <c r="K39">
        <v>0</v>
      </c>
      <c r="L39" t="e">
        <f>_xlfn.XLOOKUP(A39,Working!F:F,Working!F:F)</f>
        <v>#N/A</v>
      </c>
      <c r="M39" t="e">
        <f>_xlfn.XLOOKUP(A39,'GL014'!A:A,'GL014'!A:A)</f>
        <v>#N/A</v>
      </c>
    </row>
    <row r="40" spans="1:13" hidden="1" x14ac:dyDescent="0.25">
      <c r="A40" t="s">
        <v>2074</v>
      </c>
      <c r="B40" t="s">
        <v>2517</v>
      </c>
      <c r="C40" t="s">
        <v>2516</v>
      </c>
      <c r="D40" s="36">
        <v>341337.59999999998</v>
      </c>
      <c r="E40" s="36">
        <v>341337.59999999998</v>
      </c>
      <c r="F40" s="39" t="e">
        <f>_xlfn.XLOOKUP(A40,Working!F:F,Working!E:E)</f>
        <v>#N/A</v>
      </c>
      <c r="G40">
        <v>0</v>
      </c>
      <c r="H40">
        <v>0</v>
      </c>
      <c r="I40" s="36">
        <v>-341337.59999999998</v>
      </c>
      <c r="J40" s="36">
        <v>-341211</v>
      </c>
      <c r="K40">
        <v>-126.6</v>
      </c>
      <c r="L40" t="e">
        <f>_xlfn.XLOOKUP(A40,Working!F:F,Working!F:F)</f>
        <v>#N/A</v>
      </c>
      <c r="M40" t="e">
        <f>_xlfn.XLOOKUP(A40,'GL014'!A:A,'GL014'!A:A)</f>
        <v>#N/A</v>
      </c>
    </row>
    <row r="41" spans="1:13" hidden="1" x14ac:dyDescent="0.25">
      <c r="A41" t="s">
        <v>2073</v>
      </c>
      <c r="B41" t="s">
        <v>2515</v>
      </c>
      <c r="C41" t="s">
        <v>2514</v>
      </c>
      <c r="D41" s="36">
        <v>620247.68000000005</v>
      </c>
      <c r="E41" s="36">
        <v>620247.68000000005</v>
      </c>
      <c r="F41" s="39" t="e">
        <f>_xlfn.XLOOKUP(A41,Working!F:F,Working!E:E)</f>
        <v>#N/A</v>
      </c>
      <c r="G41">
        <v>0</v>
      </c>
      <c r="H41">
        <v>0</v>
      </c>
      <c r="I41" s="36">
        <v>-620247.68000000005</v>
      </c>
      <c r="J41" s="36">
        <v>-620247.68000000005</v>
      </c>
      <c r="K41">
        <v>0</v>
      </c>
      <c r="L41" t="e">
        <f>_xlfn.XLOOKUP(A41,Working!F:F,Working!F:F)</f>
        <v>#N/A</v>
      </c>
      <c r="M41" t="e">
        <f>_xlfn.XLOOKUP(A41,'GL014'!A:A,'GL014'!A:A)</f>
        <v>#N/A</v>
      </c>
    </row>
    <row r="42" spans="1:13" hidden="1" x14ac:dyDescent="0.25">
      <c r="A42" t="s">
        <v>2072</v>
      </c>
      <c r="B42" t="s">
        <v>2513</v>
      </c>
      <c r="C42" t="s">
        <v>2512</v>
      </c>
      <c r="D42" s="36">
        <v>491423.4</v>
      </c>
      <c r="E42" s="36">
        <v>491423.4</v>
      </c>
      <c r="F42" s="39" t="e">
        <f>_xlfn.XLOOKUP(A42,Working!F:F,Working!E:E)</f>
        <v>#N/A</v>
      </c>
      <c r="G42">
        <v>0</v>
      </c>
      <c r="H42">
        <v>0</v>
      </c>
      <c r="I42" s="36">
        <v>-491423.4</v>
      </c>
      <c r="J42" s="36">
        <v>-491423.4</v>
      </c>
      <c r="K42">
        <v>0</v>
      </c>
      <c r="L42" t="e">
        <f>_xlfn.XLOOKUP(A42,Working!F:F,Working!F:F)</f>
        <v>#N/A</v>
      </c>
      <c r="M42" t="e">
        <f>_xlfn.XLOOKUP(A42,'GL014'!A:A,'GL014'!A:A)</f>
        <v>#N/A</v>
      </c>
    </row>
    <row r="43" spans="1:13" x14ac:dyDescent="0.25">
      <c r="A43" t="s">
        <v>37</v>
      </c>
      <c r="B43" t="s">
        <v>1150</v>
      </c>
      <c r="C43" t="s">
        <v>2511</v>
      </c>
      <c r="D43" s="41">
        <v>9521629</v>
      </c>
      <c r="E43" s="41">
        <v>9493597.7400000002</v>
      </c>
      <c r="F43" s="39">
        <f>_xlfn.XLOOKUP(A43,Working!F:F,Working!E:E)</f>
        <v>1014142</v>
      </c>
      <c r="G43">
        <v>0</v>
      </c>
      <c r="H43" s="36">
        <v>28031.26</v>
      </c>
      <c r="I43" s="36">
        <v>-9521629</v>
      </c>
      <c r="J43" s="36">
        <v>-9493597.7400000002</v>
      </c>
      <c r="K43" s="36">
        <v>-28031.26</v>
      </c>
      <c r="L43" t="str">
        <f>_xlfn.XLOOKUP(A43,Working!F:F,Working!F:F)</f>
        <v>7397C</v>
      </c>
      <c r="M43" t="str">
        <f>_xlfn.XLOOKUP(A43,'GL014'!A:A,'GL014'!A:A)</f>
        <v>7397C</v>
      </c>
    </row>
    <row r="44" spans="1:13" hidden="1" x14ac:dyDescent="0.25">
      <c r="A44" t="s">
        <v>2071</v>
      </c>
      <c r="B44" t="s">
        <v>2510</v>
      </c>
      <c r="C44" t="s">
        <v>2509</v>
      </c>
      <c r="D44" s="36">
        <v>1475444.43</v>
      </c>
      <c r="E44" s="36">
        <v>1475444.43</v>
      </c>
      <c r="F44" s="39" t="e">
        <f>_xlfn.XLOOKUP(A44,Working!F:F,Working!E:E)</f>
        <v>#N/A</v>
      </c>
      <c r="G44">
        <v>0</v>
      </c>
      <c r="H44">
        <v>0</v>
      </c>
      <c r="I44" s="36">
        <v>-1475444.43</v>
      </c>
      <c r="J44" s="36">
        <v>-1475444.43</v>
      </c>
      <c r="K44">
        <v>0</v>
      </c>
      <c r="L44" t="e">
        <f>_xlfn.XLOOKUP(A44,Working!F:F,Working!F:F)</f>
        <v>#N/A</v>
      </c>
      <c r="M44" t="e">
        <f>_xlfn.XLOOKUP(A44,'GL014'!A:A,'GL014'!A:A)</f>
        <v>#N/A</v>
      </c>
    </row>
    <row r="45" spans="1:13" hidden="1" x14ac:dyDescent="0.25">
      <c r="A45" t="s">
        <v>2070</v>
      </c>
      <c r="B45" t="s">
        <v>2508</v>
      </c>
      <c r="C45" t="s">
        <v>2507</v>
      </c>
      <c r="D45" s="36">
        <v>112449143.84999999</v>
      </c>
      <c r="E45" s="36">
        <v>112449143.84999999</v>
      </c>
      <c r="F45" s="39" t="e">
        <f>_xlfn.XLOOKUP(A45,Working!F:F,Working!E:E)</f>
        <v>#N/A</v>
      </c>
      <c r="G45">
        <v>0</v>
      </c>
      <c r="H45">
        <v>0</v>
      </c>
      <c r="I45" s="36">
        <v>-112449143.84999999</v>
      </c>
      <c r="J45" s="36">
        <v>-112449143.84999999</v>
      </c>
      <c r="K45">
        <v>0</v>
      </c>
      <c r="L45" t="e">
        <f>_xlfn.XLOOKUP(A45,Working!F:F,Working!F:F)</f>
        <v>#N/A</v>
      </c>
      <c r="M45" t="e">
        <f>_xlfn.XLOOKUP(A45,'GL014'!A:A,'GL014'!A:A)</f>
        <v>#N/A</v>
      </c>
    </row>
    <row r="46" spans="1:13" hidden="1" x14ac:dyDescent="0.25">
      <c r="A46" t="s">
        <v>2069</v>
      </c>
      <c r="B46" t="s">
        <v>2506</v>
      </c>
      <c r="C46" t="s">
        <v>2505</v>
      </c>
      <c r="D46" s="36">
        <v>458617.9</v>
      </c>
      <c r="E46" s="36">
        <v>458617.9</v>
      </c>
      <c r="F46" s="39" t="e">
        <f>_xlfn.XLOOKUP(A46,Working!F:F,Working!E:E)</f>
        <v>#N/A</v>
      </c>
      <c r="G46">
        <v>0</v>
      </c>
      <c r="H46">
        <v>0</v>
      </c>
      <c r="I46" s="36">
        <v>-458617.9</v>
      </c>
      <c r="J46" s="36">
        <v>-458617.9</v>
      </c>
      <c r="K46">
        <v>0</v>
      </c>
      <c r="L46" t="e">
        <f>_xlfn.XLOOKUP(A46,Working!F:F,Working!F:F)</f>
        <v>#N/A</v>
      </c>
      <c r="M46" t="e">
        <f>_xlfn.XLOOKUP(A46,'GL014'!A:A,'GL014'!A:A)</f>
        <v>#N/A</v>
      </c>
    </row>
    <row r="47" spans="1:13" hidden="1" x14ac:dyDescent="0.25">
      <c r="A47" t="s">
        <v>2068</v>
      </c>
      <c r="B47" t="s">
        <v>2504</v>
      </c>
      <c r="C47" t="s">
        <v>2503</v>
      </c>
      <c r="D47" s="36">
        <v>196817.44</v>
      </c>
      <c r="E47" s="36">
        <v>196817.44</v>
      </c>
      <c r="F47" s="39" t="e">
        <f>_xlfn.XLOOKUP(A47,Working!F:F,Working!E:E)</f>
        <v>#N/A</v>
      </c>
      <c r="G47">
        <v>0</v>
      </c>
      <c r="H47">
        <v>0</v>
      </c>
      <c r="I47" s="36">
        <v>-196817.44</v>
      </c>
      <c r="J47" s="36">
        <v>-196817.44</v>
      </c>
      <c r="K47">
        <v>0</v>
      </c>
      <c r="L47" t="e">
        <f>_xlfn.XLOOKUP(A47,Working!F:F,Working!F:F)</f>
        <v>#N/A</v>
      </c>
      <c r="M47" t="e">
        <f>_xlfn.XLOOKUP(A47,'GL014'!A:A,'GL014'!A:A)</f>
        <v>#N/A</v>
      </c>
    </row>
    <row r="48" spans="1:13" hidden="1" x14ac:dyDescent="0.25">
      <c r="A48" t="s">
        <v>2067</v>
      </c>
      <c r="B48" t="s">
        <v>2502</v>
      </c>
      <c r="C48" t="s">
        <v>2501</v>
      </c>
      <c r="D48" s="36">
        <v>659970.44999999995</v>
      </c>
      <c r="E48" s="36">
        <v>567963.99</v>
      </c>
      <c r="F48" s="39" t="e">
        <f>_xlfn.XLOOKUP(A48,Working!F:F,Working!E:E)</f>
        <v>#N/A</v>
      </c>
      <c r="G48">
        <v>0</v>
      </c>
      <c r="H48" s="36">
        <v>92006.46</v>
      </c>
      <c r="I48" s="36">
        <v>-659970.44999999995</v>
      </c>
      <c r="J48" s="36">
        <v>-659970.44999999995</v>
      </c>
      <c r="K48">
        <v>0</v>
      </c>
      <c r="L48" t="e">
        <f>_xlfn.XLOOKUP(A48,Working!F:F,Working!F:F)</f>
        <v>#N/A</v>
      </c>
      <c r="M48" t="e">
        <f>_xlfn.XLOOKUP(A48,'GL014'!A:A,'GL014'!A:A)</f>
        <v>#N/A</v>
      </c>
    </row>
    <row r="49" spans="1:13" hidden="1" x14ac:dyDescent="0.25">
      <c r="A49" t="s">
        <v>2066</v>
      </c>
      <c r="B49" t="s">
        <v>2500</v>
      </c>
      <c r="C49" t="s">
        <v>2499</v>
      </c>
      <c r="D49" s="36">
        <v>369344.16</v>
      </c>
      <c r="E49" s="36">
        <v>369344.16</v>
      </c>
      <c r="F49" s="39" t="e">
        <f>_xlfn.XLOOKUP(A49,Working!F:F,Working!E:E)</f>
        <v>#N/A</v>
      </c>
      <c r="G49">
        <v>0</v>
      </c>
      <c r="H49">
        <v>0</v>
      </c>
      <c r="I49" s="36">
        <v>-369344.16</v>
      </c>
      <c r="J49" s="36">
        <v>-369344.16</v>
      </c>
      <c r="K49">
        <v>0</v>
      </c>
      <c r="L49" t="e">
        <f>_xlfn.XLOOKUP(A49,Working!F:F,Working!F:F)</f>
        <v>#N/A</v>
      </c>
      <c r="M49" t="e">
        <f>_xlfn.XLOOKUP(A49,'GL014'!A:A,'GL014'!A:A)</f>
        <v>#N/A</v>
      </c>
    </row>
    <row r="50" spans="1:13" hidden="1" x14ac:dyDescent="0.25">
      <c r="A50" t="s">
        <v>2065</v>
      </c>
      <c r="B50" t="s">
        <v>2498</v>
      </c>
      <c r="C50" t="s">
        <v>2497</v>
      </c>
      <c r="D50" s="36">
        <v>264815.35999999999</v>
      </c>
      <c r="E50" s="36">
        <v>264815.35999999999</v>
      </c>
      <c r="F50" s="39" t="e">
        <f>_xlfn.XLOOKUP(A50,Working!F:F,Working!E:E)</f>
        <v>#N/A</v>
      </c>
      <c r="G50">
        <v>0</v>
      </c>
      <c r="H50">
        <v>0</v>
      </c>
      <c r="I50" s="36">
        <v>-264815.35999999999</v>
      </c>
      <c r="J50" s="36">
        <v>-264815.35999999999</v>
      </c>
      <c r="K50">
        <v>0</v>
      </c>
      <c r="L50" t="e">
        <f>_xlfn.XLOOKUP(A50,Working!F:F,Working!F:F)</f>
        <v>#N/A</v>
      </c>
      <c r="M50" t="e">
        <f>_xlfn.XLOOKUP(A50,'GL014'!A:A,'GL014'!A:A)</f>
        <v>#N/A</v>
      </c>
    </row>
    <row r="51" spans="1:13" hidden="1" x14ac:dyDescent="0.25">
      <c r="A51" t="s">
        <v>2064</v>
      </c>
      <c r="B51" t="s">
        <v>2496</v>
      </c>
      <c r="C51" t="s">
        <v>2495</v>
      </c>
      <c r="D51" s="36">
        <v>3274326.67</v>
      </c>
      <c r="E51" s="36">
        <v>3274326.67</v>
      </c>
      <c r="F51" s="39" t="e">
        <f>_xlfn.XLOOKUP(A51,Working!F:F,Working!E:E)</f>
        <v>#N/A</v>
      </c>
      <c r="G51">
        <v>0</v>
      </c>
      <c r="H51">
        <v>0</v>
      </c>
      <c r="I51" s="36">
        <v>-3274326.67</v>
      </c>
      <c r="J51" s="36">
        <v>-3274326.67</v>
      </c>
      <c r="K51">
        <v>0</v>
      </c>
      <c r="L51" t="e">
        <f>_xlfn.XLOOKUP(A51,Working!F:F,Working!F:F)</f>
        <v>#N/A</v>
      </c>
      <c r="M51" t="e">
        <f>_xlfn.XLOOKUP(A51,'GL014'!A:A,'GL014'!A:A)</f>
        <v>#N/A</v>
      </c>
    </row>
    <row r="52" spans="1:13" hidden="1" x14ac:dyDescent="0.25">
      <c r="A52" t="s">
        <v>2063</v>
      </c>
      <c r="B52" t="s">
        <v>2494</v>
      </c>
      <c r="C52" t="s">
        <v>2493</v>
      </c>
      <c r="D52" s="36">
        <v>228108.45</v>
      </c>
      <c r="E52" s="36">
        <v>228108.45</v>
      </c>
      <c r="F52" s="39" t="e">
        <f>_xlfn.XLOOKUP(A52,Working!F:F,Working!E:E)</f>
        <v>#N/A</v>
      </c>
      <c r="G52">
        <v>0</v>
      </c>
      <c r="H52">
        <v>0</v>
      </c>
      <c r="I52" s="36">
        <v>-228108.45</v>
      </c>
      <c r="J52" s="36">
        <v>-228108.45</v>
      </c>
      <c r="K52">
        <v>0</v>
      </c>
      <c r="L52" t="e">
        <f>_xlfn.XLOOKUP(A52,Working!F:F,Working!F:F)</f>
        <v>#N/A</v>
      </c>
      <c r="M52" t="e">
        <f>_xlfn.XLOOKUP(A52,'GL014'!A:A,'GL014'!A:A)</f>
        <v>#N/A</v>
      </c>
    </row>
    <row r="53" spans="1:13" hidden="1" x14ac:dyDescent="0.25">
      <c r="A53" t="s">
        <v>2062</v>
      </c>
      <c r="B53" t="s">
        <v>2492</v>
      </c>
      <c r="C53" t="s">
        <v>2491</v>
      </c>
      <c r="D53" s="36">
        <v>175000</v>
      </c>
      <c r="E53" s="36">
        <v>175000</v>
      </c>
      <c r="F53" s="39" t="e">
        <f>_xlfn.XLOOKUP(A53,Working!F:F,Working!E:E)</f>
        <v>#N/A</v>
      </c>
      <c r="G53">
        <v>0</v>
      </c>
      <c r="H53">
        <v>0</v>
      </c>
      <c r="I53" s="36">
        <v>-175000</v>
      </c>
      <c r="J53" s="36">
        <v>-175000</v>
      </c>
      <c r="K53">
        <v>0</v>
      </c>
      <c r="L53" t="e">
        <f>_xlfn.XLOOKUP(A53,Working!F:F,Working!F:F)</f>
        <v>#N/A</v>
      </c>
      <c r="M53" t="e">
        <f>_xlfn.XLOOKUP(A53,'GL014'!A:A,'GL014'!A:A)</f>
        <v>#N/A</v>
      </c>
    </row>
    <row r="54" spans="1:13" hidden="1" x14ac:dyDescent="0.25">
      <c r="A54" t="s">
        <v>2061</v>
      </c>
      <c r="B54" t="s">
        <v>2490</v>
      </c>
      <c r="C54" t="s">
        <v>2489</v>
      </c>
      <c r="D54" s="36">
        <v>145661.47</v>
      </c>
      <c r="E54" s="36">
        <v>145661.47</v>
      </c>
      <c r="F54" s="39" t="e">
        <f>_xlfn.XLOOKUP(A54,Working!F:F,Working!E:E)</f>
        <v>#N/A</v>
      </c>
      <c r="G54">
        <v>0</v>
      </c>
      <c r="H54">
        <v>0</v>
      </c>
      <c r="I54" s="36">
        <v>-145661.47</v>
      </c>
      <c r="J54" s="36">
        <v>-145661.47</v>
      </c>
      <c r="K54">
        <v>0</v>
      </c>
      <c r="L54" t="e">
        <f>_xlfn.XLOOKUP(A54,Working!F:F,Working!F:F)</f>
        <v>#N/A</v>
      </c>
      <c r="M54" t="e">
        <f>_xlfn.XLOOKUP(A54,'GL014'!A:A,'GL014'!A:A)</f>
        <v>#N/A</v>
      </c>
    </row>
    <row r="55" spans="1:13" hidden="1" x14ac:dyDescent="0.25">
      <c r="A55" t="s">
        <v>2060</v>
      </c>
      <c r="B55" t="s">
        <v>2488</v>
      </c>
      <c r="C55" t="s">
        <v>2487</v>
      </c>
      <c r="D55" s="36">
        <v>609169.66</v>
      </c>
      <c r="E55" s="36">
        <v>609169.66</v>
      </c>
      <c r="F55" s="39" t="e">
        <f>_xlfn.XLOOKUP(A55,Working!F:F,Working!E:E)</f>
        <v>#N/A</v>
      </c>
      <c r="G55">
        <v>0</v>
      </c>
      <c r="H55">
        <v>0</v>
      </c>
      <c r="I55" s="36">
        <v>-609169.66</v>
      </c>
      <c r="J55" s="36">
        <v>-609169.66</v>
      </c>
      <c r="K55">
        <v>0</v>
      </c>
      <c r="L55" t="e">
        <f>_xlfn.XLOOKUP(A55,Working!F:F,Working!F:F)</f>
        <v>#N/A</v>
      </c>
      <c r="M55" t="e">
        <f>_xlfn.XLOOKUP(A55,'GL014'!A:A,'GL014'!A:A)</f>
        <v>#N/A</v>
      </c>
    </row>
    <row r="56" spans="1:13" hidden="1" x14ac:dyDescent="0.25">
      <c r="A56" t="s">
        <v>2059</v>
      </c>
      <c r="B56" t="s">
        <v>2486</v>
      </c>
      <c r="C56" t="s">
        <v>2485</v>
      </c>
      <c r="D56" s="36">
        <v>37058351.479999997</v>
      </c>
      <c r="E56" s="36">
        <v>37058351.479999997</v>
      </c>
      <c r="F56" s="39" t="e">
        <f>_xlfn.XLOOKUP(A56,Working!F:F,Working!E:E)</f>
        <v>#N/A</v>
      </c>
      <c r="G56">
        <v>0</v>
      </c>
      <c r="H56">
        <v>0</v>
      </c>
      <c r="I56" s="36">
        <v>-37058351.479999997</v>
      </c>
      <c r="J56" s="36">
        <v>-37058351.479999997</v>
      </c>
      <c r="K56">
        <v>0</v>
      </c>
      <c r="L56" t="e">
        <f>_xlfn.XLOOKUP(A56,Working!F:F,Working!F:F)</f>
        <v>#N/A</v>
      </c>
      <c r="M56" t="e">
        <f>_xlfn.XLOOKUP(A56,'GL014'!A:A,'GL014'!A:A)</f>
        <v>#N/A</v>
      </c>
    </row>
    <row r="57" spans="1:13" hidden="1" x14ac:dyDescent="0.25">
      <c r="A57" t="s">
        <v>2058</v>
      </c>
      <c r="B57" t="s">
        <v>2484</v>
      </c>
      <c r="C57" t="s">
        <v>2483</v>
      </c>
      <c r="D57" s="36">
        <v>186156.11</v>
      </c>
      <c r="E57" s="36">
        <v>186156.11</v>
      </c>
      <c r="F57" s="39" t="e">
        <f>_xlfn.XLOOKUP(A57,Working!F:F,Working!E:E)</f>
        <v>#N/A</v>
      </c>
      <c r="G57">
        <v>0</v>
      </c>
      <c r="H57">
        <v>0</v>
      </c>
      <c r="I57" s="36">
        <v>-186156.11</v>
      </c>
      <c r="J57" s="36">
        <v>-186156.11</v>
      </c>
      <c r="K57">
        <v>0</v>
      </c>
      <c r="L57" t="e">
        <f>_xlfn.XLOOKUP(A57,Working!F:F,Working!F:F)</f>
        <v>#N/A</v>
      </c>
      <c r="M57" t="e">
        <f>_xlfn.XLOOKUP(A57,'GL014'!A:A,'GL014'!A:A)</f>
        <v>#N/A</v>
      </c>
    </row>
    <row r="58" spans="1:13" hidden="1" x14ac:dyDescent="0.25">
      <c r="A58" t="s">
        <v>2057</v>
      </c>
      <c r="B58" t="s">
        <v>2482</v>
      </c>
      <c r="C58" t="s">
        <v>2481</v>
      </c>
      <c r="D58" s="36">
        <v>59133.39</v>
      </c>
      <c r="E58" s="36">
        <v>59133.39</v>
      </c>
      <c r="F58" s="39" t="e">
        <f>_xlfn.XLOOKUP(A58,Working!F:F,Working!E:E)</f>
        <v>#N/A</v>
      </c>
      <c r="G58">
        <v>0</v>
      </c>
      <c r="H58">
        <v>0</v>
      </c>
      <c r="I58" s="36">
        <v>-59133.39</v>
      </c>
      <c r="J58" s="36">
        <v>-59133.39</v>
      </c>
      <c r="K58">
        <v>0</v>
      </c>
      <c r="L58" t="e">
        <f>_xlfn.XLOOKUP(A58,Working!F:F,Working!F:F)</f>
        <v>#N/A</v>
      </c>
      <c r="M58" t="e">
        <f>_xlfn.XLOOKUP(A58,'GL014'!A:A,'GL014'!A:A)</f>
        <v>#N/A</v>
      </c>
    </row>
    <row r="59" spans="1:13" hidden="1" x14ac:dyDescent="0.25">
      <c r="A59" t="s">
        <v>2056</v>
      </c>
      <c r="B59" t="s">
        <v>2480</v>
      </c>
      <c r="C59" t="s">
        <v>2479</v>
      </c>
      <c r="D59" s="36">
        <v>98246.09</v>
      </c>
      <c r="E59" s="36">
        <v>98246.09</v>
      </c>
      <c r="F59" s="39" t="e">
        <f>_xlfn.XLOOKUP(A59,Working!F:F,Working!E:E)</f>
        <v>#N/A</v>
      </c>
      <c r="G59">
        <v>0</v>
      </c>
      <c r="H59">
        <v>0</v>
      </c>
      <c r="I59" s="36">
        <v>-98246.09</v>
      </c>
      <c r="J59" s="36">
        <v>-98246.09</v>
      </c>
      <c r="K59">
        <v>0</v>
      </c>
      <c r="L59" t="e">
        <f>_xlfn.XLOOKUP(A59,Working!F:F,Working!F:F)</f>
        <v>#N/A</v>
      </c>
      <c r="M59" t="e">
        <f>_xlfn.XLOOKUP(A59,'GL014'!A:A,'GL014'!A:A)</f>
        <v>#N/A</v>
      </c>
    </row>
    <row r="60" spans="1:13" hidden="1" x14ac:dyDescent="0.25">
      <c r="A60" t="s">
        <v>2055</v>
      </c>
      <c r="B60" t="s">
        <v>2478</v>
      </c>
      <c r="C60" t="s">
        <v>2477</v>
      </c>
      <c r="D60" s="36">
        <v>135580.49</v>
      </c>
      <c r="E60" s="36">
        <v>135580.49</v>
      </c>
      <c r="F60" s="39" t="e">
        <f>_xlfn.XLOOKUP(A60,Working!F:F,Working!E:E)</f>
        <v>#N/A</v>
      </c>
      <c r="G60">
        <v>0</v>
      </c>
      <c r="H60">
        <v>0</v>
      </c>
      <c r="I60" s="36">
        <v>-135580.49</v>
      </c>
      <c r="J60" s="36">
        <v>-135580.49</v>
      </c>
      <c r="K60">
        <v>0</v>
      </c>
      <c r="L60" t="e">
        <f>_xlfn.XLOOKUP(A60,Working!F:F,Working!F:F)</f>
        <v>#N/A</v>
      </c>
      <c r="M60" t="e">
        <f>_xlfn.XLOOKUP(A60,'GL014'!A:A,'GL014'!A:A)</f>
        <v>#N/A</v>
      </c>
    </row>
    <row r="61" spans="1:13" hidden="1" x14ac:dyDescent="0.25">
      <c r="A61" t="s">
        <v>2054</v>
      </c>
      <c r="B61" t="s">
        <v>2476</v>
      </c>
      <c r="C61" t="s">
        <v>2475</v>
      </c>
      <c r="D61" s="36">
        <v>518739.1</v>
      </c>
      <c r="E61" s="36">
        <v>518739.1</v>
      </c>
      <c r="F61" s="39" t="e">
        <f>_xlfn.XLOOKUP(A61,Working!F:F,Working!E:E)</f>
        <v>#N/A</v>
      </c>
      <c r="G61">
        <v>0</v>
      </c>
      <c r="H61">
        <v>0</v>
      </c>
      <c r="I61" s="36">
        <v>-518739.1</v>
      </c>
      <c r="J61" s="36">
        <v>-518739.1</v>
      </c>
      <c r="K61">
        <v>0</v>
      </c>
      <c r="L61" t="e">
        <f>_xlfn.XLOOKUP(A61,Working!F:F,Working!F:F)</f>
        <v>#N/A</v>
      </c>
      <c r="M61" t="e">
        <f>_xlfn.XLOOKUP(A61,'GL014'!A:A,'GL014'!A:A)</f>
        <v>#N/A</v>
      </c>
    </row>
    <row r="62" spans="1:13" hidden="1" x14ac:dyDescent="0.25">
      <c r="A62" t="s">
        <v>2053</v>
      </c>
      <c r="B62" t="s">
        <v>2474</v>
      </c>
      <c r="C62" t="s">
        <v>2473</v>
      </c>
      <c r="D62" s="36">
        <v>248305.17</v>
      </c>
      <c r="E62" s="36">
        <v>248305.17</v>
      </c>
      <c r="F62" s="39" t="e">
        <f>_xlfn.XLOOKUP(A62,Working!F:F,Working!E:E)</f>
        <v>#N/A</v>
      </c>
      <c r="G62">
        <v>0</v>
      </c>
      <c r="H62">
        <v>0</v>
      </c>
      <c r="I62" s="36">
        <v>-248305.17</v>
      </c>
      <c r="J62" s="36">
        <v>-248305.17</v>
      </c>
      <c r="K62">
        <v>0</v>
      </c>
      <c r="L62" t="e">
        <f>_xlfn.XLOOKUP(A62,Working!F:F,Working!F:F)</f>
        <v>#N/A</v>
      </c>
      <c r="M62" t="e">
        <f>_xlfn.XLOOKUP(A62,'GL014'!A:A,'GL014'!A:A)</f>
        <v>#N/A</v>
      </c>
    </row>
    <row r="63" spans="1:13" hidden="1" x14ac:dyDescent="0.25">
      <c r="A63" t="s">
        <v>2052</v>
      </c>
      <c r="B63" t="s">
        <v>2472</v>
      </c>
      <c r="C63" t="s">
        <v>2471</v>
      </c>
      <c r="D63" s="36">
        <v>100000</v>
      </c>
      <c r="E63" s="36">
        <v>100000</v>
      </c>
      <c r="F63" s="39" t="e">
        <f>_xlfn.XLOOKUP(A63,Working!F:F,Working!E:E)</f>
        <v>#N/A</v>
      </c>
      <c r="G63">
        <v>0</v>
      </c>
      <c r="H63">
        <v>0</v>
      </c>
      <c r="I63" s="36">
        <v>-100000</v>
      </c>
      <c r="J63" s="36">
        <v>-100000</v>
      </c>
      <c r="K63">
        <v>0</v>
      </c>
      <c r="L63" t="e">
        <f>_xlfn.XLOOKUP(A63,Working!F:F,Working!F:F)</f>
        <v>#N/A</v>
      </c>
      <c r="M63" t="e">
        <f>_xlfn.XLOOKUP(A63,'GL014'!A:A,'GL014'!A:A)</f>
        <v>#N/A</v>
      </c>
    </row>
    <row r="64" spans="1:13" hidden="1" x14ac:dyDescent="0.25">
      <c r="A64" t="s">
        <v>2051</v>
      </c>
      <c r="B64" t="s">
        <v>2470</v>
      </c>
      <c r="C64" t="s">
        <v>2469</v>
      </c>
      <c r="D64" s="36">
        <v>312368.39</v>
      </c>
      <c r="E64" s="36">
        <v>312368.39</v>
      </c>
      <c r="F64" s="39" t="e">
        <f>_xlfn.XLOOKUP(A64,Working!F:F,Working!E:E)</f>
        <v>#N/A</v>
      </c>
      <c r="G64">
        <v>0</v>
      </c>
      <c r="H64">
        <v>0</v>
      </c>
      <c r="I64" s="36">
        <v>-312368.39</v>
      </c>
      <c r="J64" s="36">
        <v>-312368.39</v>
      </c>
      <c r="K64">
        <v>0</v>
      </c>
      <c r="L64" t="e">
        <f>_xlfn.XLOOKUP(A64,Working!F:F,Working!F:F)</f>
        <v>#N/A</v>
      </c>
      <c r="M64" t="e">
        <f>_xlfn.XLOOKUP(A64,'GL014'!A:A,'GL014'!A:A)</f>
        <v>#N/A</v>
      </c>
    </row>
    <row r="65" spans="1:13" hidden="1" x14ac:dyDescent="0.25">
      <c r="A65" t="s">
        <v>2050</v>
      </c>
      <c r="B65" t="s">
        <v>2468</v>
      </c>
      <c r="C65" t="s">
        <v>2467</v>
      </c>
      <c r="D65" s="36">
        <v>58556.45</v>
      </c>
      <c r="E65" s="36">
        <v>58556.45</v>
      </c>
      <c r="F65" s="39" t="e">
        <f>_xlfn.XLOOKUP(A65,Working!F:F,Working!E:E)</f>
        <v>#N/A</v>
      </c>
      <c r="G65">
        <v>0</v>
      </c>
      <c r="H65">
        <v>0</v>
      </c>
      <c r="I65" s="36">
        <v>-58556.45</v>
      </c>
      <c r="J65" s="36">
        <v>-58556.45</v>
      </c>
      <c r="K65">
        <v>0</v>
      </c>
      <c r="L65" t="e">
        <f>_xlfn.XLOOKUP(A65,Working!F:F,Working!F:F)</f>
        <v>#N/A</v>
      </c>
      <c r="M65" t="e">
        <f>_xlfn.XLOOKUP(A65,'GL014'!A:A,'GL014'!A:A)</f>
        <v>#N/A</v>
      </c>
    </row>
    <row r="66" spans="1:13" hidden="1" x14ac:dyDescent="0.25">
      <c r="A66" t="s">
        <v>2049</v>
      </c>
      <c r="B66" t="s">
        <v>2466</v>
      </c>
      <c r="C66" t="s">
        <v>2465</v>
      </c>
      <c r="D66" s="36">
        <v>321157.21000000002</v>
      </c>
      <c r="E66" s="36">
        <v>321157.21000000002</v>
      </c>
      <c r="F66" s="39" t="e">
        <f>_xlfn.XLOOKUP(A66,Working!F:F,Working!E:E)</f>
        <v>#N/A</v>
      </c>
      <c r="G66">
        <v>0</v>
      </c>
      <c r="H66">
        <v>0</v>
      </c>
      <c r="I66" s="36">
        <v>-321157.21000000002</v>
      </c>
      <c r="J66" s="36">
        <v>-321157.21000000002</v>
      </c>
      <c r="K66">
        <v>0</v>
      </c>
      <c r="L66" t="e">
        <f>_xlfn.XLOOKUP(A66,Working!F:F,Working!F:F)</f>
        <v>#N/A</v>
      </c>
      <c r="M66" t="e">
        <f>_xlfn.XLOOKUP(A66,'GL014'!A:A,'GL014'!A:A)</f>
        <v>#N/A</v>
      </c>
    </row>
    <row r="67" spans="1:13" hidden="1" x14ac:dyDescent="0.25">
      <c r="A67" t="s">
        <v>2048</v>
      </c>
      <c r="B67" t="s">
        <v>2464</v>
      </c>
      <c r="C67" t="s">
        <v>2463</v>
      </c>
      <c r="D67" s="36">
        <v>299829.40000000002</v>
      </c>
      <c r="E67" s="36">
        <v>299829.40000000002</v>
      </c>
      <c r="F67" s="39" t="e">
        <f>_xlfn.XLOOKUP(A67,Working!F:F,Working!E:E)</f>
        <v>#N/A</v>
      </c>
      <c r="G67">
        <v>0</v>
      </c>
      <c r="H67">
        <v>0</v>
      </c>
      <c r="I67" s="36">
        <v>-299829.40000000002</v>
      </c>
      <c r="J67" s="36">
        <v>-299829.40000000002</v>
      </c>
      <c r="K67">
        <v>0</v>
      </c>
      <c r="L67" t="e">
        <f>_xlfn.XLOOKUP(A67,Working!F:F,Working!F:F)</f>
        <v>#N/A</v>
      </c>
      <c r="M67" t="e">
        <f>_xlfn.XLOOKUP(A67,'GL014'!A:A,'GL014'!A:A)</f>
        <v>#N/A</v>
      </c>
    </row>
    <row r="68" spans="1:13" hidden="1" x14ac:dyDescent="0.25">
      <c r="A68" t="s">
        <v>2047</v>
      </c>
      <c r="B68" t="s">
        <v>2462</v>
      </c>
      <c r="C68" t="s">
        <v>2461</v>
      </c>
      <c r="D68" s="36">
        <v>232747.85</v>
      </c>
      <c r="E68" s="36">
        <v>232747.85</v>
      </c>
      <c r="F68" s="39" t="e">
        <f>_xlfn.XLOOKUP(A68,Working!F:F,Working!E:E)</f>
        <v>#N/A</v>
      </c>
      <c r="G68">
        <v>0</v>
      </c>
      <c r="H68">
        <v>0</v>
      </c>
      <c r="I68" s="36">
        <v>-232747.85</v>
      </c>
      <c r="J68" s="36">
        <v>-232747.85</v>
      </c>
      <c r="K68">
        <v>0</v>
      </c>
      <c r="L68" t="e">
        <f>_xlfn.XLOOKUP(A68,Working!F:F,Working!F:F)</f>
        <v>#N/A</v>
      </c>
      <c r="M68" t="e">
        <f>_xlfn.XLOOKUP(A68,'GL014'!A:A,'GL014'!A:A)</f>
        <v>#N/A</v>
      </c>
    </row>
    <row r="69" spans="1:13" hidden="1" x14ac:dyDescent="0.25">
      <c r="A69" t="s">
        <v>2046</v>
      </c>
      <c r="B69" t="s">
        <v>2460</v>
      </c>
      <c r="C69" t="s">
        <v>2459</v>
      </c>
      <c r="D69" s="36">
        <v>1547447.68</v>
      </c>
      <c r="E69" s="36">
        <v>1547447.68</v>
      </c>
      <c r="F69" s="39" t="e">
        <f>_xlfn.XLOOKUP(A69,Working!F:F,Working!E:E)</f>
        <v>#N/A</v>
      </c>
      <c r="G69">
        <v>0</v>
      </c>
      <c r="H69">
        <v>0</v>
      </c>
      <c r="I69" s="36">
        <v>-1547447.68</v>
      </c>
      <c r="J69" s="36">
        <v>-1547447.68</v>
      </c>
      <c r="K69">
        <v>0</v>
      </c>
      <c r="L69" t="e">
        <f>_xlfn.XLOOKUP(A69,Working!F:F,Working!F:F)</f>
        <v>#N/A</v>
      </c>
      <c r="M69" t="e">
        <f>_xlfn.XLOOKUP(A69,'GL014'!A:A,'GL014'!A:A)</f>
        <v>#N/A</v>
      </c>
    </row>
    <row r="70" spans="1:13" hidden="1" x14ac:dyDescent="0.25">
      <c r="A70" t="s">
        <v>2045</v>
      </c>
      <c r="B70" t="s">
        <v>2458</v>
      </c>
      <c r="C70" t="s">
        <v>2457</v>
      </c>
      <c r="D70" s="36">
        <v>54272.36</v>
      </c>
      <c r="E70" s="36">
        <v>54272.36</v>
      </c>
      <c r="F70" s="39" t="e">
        <f>_xlfn.XLOOKUP(A70,Working!F:F,Working!E:E)</f>
        <v>#N/A</v>
      </c>
      <c r="G70">
        <v>0</v>
      </c>
      <c r="H70">
        <v>0</v>
      </c>
      <c r="I70" s="36">
        <v>-54272.36</v>
      </c>
      <c r="J70" s="36">
        <v>-54272.36</v>
      </c>
      <c r="K70">
        <v>0</v>
      </c>
      <c r="L70" t="e">
        <f>_xlfn.XLOOKUP(A70,Working!F:F,Working!F:F)</f>
        <v>#N/A</v>
      </c>
      <c r="M70" t="e">
        <f>_xlfn.XLOOKUP(A70,'GL014'!A:A,'GL014'!A:A)</f>
        <v>#N/A</v>
      </c>
    </row>
    <row r="71" spans="1:13" hidden="1" x14ac:dyDescent="0.25">
      <c r="A71" t="s">
        <v>2044</v>
      </c>
      <c r="B71" t="s">
        <v>2456</v>
      </c>
      <c r="C71" t="s">
        <v>2455</v>
      </c>
      <c r="D71" s="36">
        <v>87286.87</v>
      </c>
      <c r="E71" s="36">
        <v>87286.87</v>
      </c>
      <c r="F71" s="39" t="e">
        <f>_xlfn.XLOOKUP(A71,Working!F:F,Working!E:E)</f>
        <v>#N/A</v>
      </c>
      <c r="G71">
        <v>0</v>
      </c>
      <c r="H71">
        <v>0</v>
      </c>
      <c r="I71" s="36">
        <v>-87286.87</v>
      </c>
      <c r="J71" s="36">
        <v>-87286.87</v>
      </c>
      <c r="K71">
        <v>0</v>
      </c>
      <c r="L71" t="e">
        <f>_xlfn.XLOOKUP(A71,Working!F:F,Working!F:F)</f>
        <v>#N/A</v>
      </c>
      <c r="M71" t="e">
        <f>_xlfn.XLOOKUP(A71,'GL014'!A:A,'GL014'!A:A)</f>
        <v>#N/A</v>
      </c>
    </row>
    <row r="72" spans="1:13" hidden="1" x14ac:dyDescent="0.25">
      <c r="A72" t="s">
        <v>2043</v>
      </c>
      <c r="B72" t="s">
        <v>2454</v>
      </c>
      <c r="C72" t="s">
        <v>2453</v>
      </c>
      <c r="D72" s="36">
        <v>3695694.45</v>
      </c>
      <c r="E72" s="36">
        <v>3695694.45</v>
      </c>
      <c r="F72" s="39" t="e">
        <f>_xlfn.XLOOKUP(A72,Working!F:F,Working!E:E)</f>
        <v>#N/A</v>
      </c>
      <c r="G72">
        <v>0</v>
      </c>
      <c r="H72">
        <v>0</v>
      </c>
      <c r="I72" s="36">
        <v>-3695694.45</v>
      </c>
      <c r="J72" s="36">
        <v>-3695694.45</v>
      </c>
      <c r="K72">
        <v>0</v>
      </c>
      <c r="L72" t="e">
        <f>_xlfn.XLOOKUP(A72,Working!F:F,Working!F:F)</f>
        <v>#N/A</v>
      </c>
      <c r="M72" t="e">
        <f>_xlfn.XLOOKUP(A72,'GL014'!A:A,'GL014'!A:A)</f>
        <v>#N/A</v>
      </c>
    </row>
    <row r="73" spans="1:13" hidden="1" x14ac:dyDescent="0.25">
      <c r="A73" t="s">
        <v>2042</v>
      </c>
      <c r="B73" t="s">
        <v>2452</v>
      </c>
      <c r="C73" t="s">
        <v>2451</v>
      </c>
      <c r="D73" s="36">
        <v>245145.53</v>
      </c>
      <c r="E73" s="36">
        <v>245145.53</v>
      </c>
      <c r="F73" s="39" t="e">
        <f>_xlfn.XLOOKUP(A73,Working!F:F,Working!E:E)</f>
        <v>#N/A</v>
      </c>
      <c r="G73">
        <v>0</v>
      </c>
      <c r="H73">
        <v>0</v>
      </c>
      <c r="I73" s="36">
        <v>-245145.53</v>
      </c>
      <c r="J73" s="36">
        <v>-245145.53</v>
      </c>
      <c r="K73">
        <v>0</v>
      </c>
      <c r="L73" t="e">
        <f>_xlfn.XLOOKUP(A73,Working!F:F,Working!F:F)</f>
        <v>#N/A</v>
      </c>
      <c r="M73" t="e">
        <f>_xlfn.XLOOKUP(A73,'GL014'!A:A,'GL014'!A:A)</f>
        <v>#N/A</v>
      </c>
    </row>
    <row r="74" spans="1:13" hidden="1" x14ac:dyDescent="0.25">
      <c r="A74" t="s">
        <v>2041</v>
      </c>
      <c r="B74" t="s">
        <v>2450</v>
      </c>
      <c r="C74" t="s">
        <v>2449</v>
      </c>
      <c r="D74" s="36">
        <v>118642</v>
      </c>
      <c r="E74" s="36">
        <v>118642</v>
      </c>
      <c r="F74" s="39" t="e">
        <f>_xlfn.XLOOKUP(A74,Working!F:F,Working!E:E)</f>
        <v>#N/A</v>
      </c>
      <c r="G74">
        <v>0</v>
      </c>
      <c r="H74">
        <v>0</v>
      </c>
      <c r="I74" s="36">
        <v>-118642</v>
      </c>
      <c r="J74" s="36">
        <v>-118642</v>
      </c>
      <c r="K74">
        <v>0</v>
      </c>
      <c r="L74" t="e">
        <f>_xlfn.XLOOKUP(A74,Working!F:F,Working!F:F)</f>
        <v>#N/A</v>
      </c>
      <c r="M74" t="e">
        <f>_xlfn.XLOOKUP(A74,'GL014'!A:A,'GL014'!A:A)</f>
        <v>#N/A</v>
      </c>
    </row>
    <row r="75" spans="1:13" hidden="1" x14ac:dyDescent="0.25">
      <c r="A75" t="s">
        <v>2040</v>
      </c>
      <c r="B75" t="s">
        <v>2448</v>
      </c>
      <c r="C75" t="s">
        <v>2447</v>
      </c>
      <c r="D75" s="36">
        <v>403590.13</v>
      </c>
      <c r="E75" s="36">
        <v>403590.13</v>
      </c>
      <c r="F75" s="39" t="e">
        <f>_xlfn.XLOOKUP(A75,Working!F:F,Working!E:E)</f>
        <v>#N/A</v>
      </c>
      <c r="G75">
        <v>0</v>
      </c>
      <c r="H75">
        <v>0</v>
      </c>
      <c r="I75" s="36">
        <v>-403590.13</v>
      </c>
      <c r="J75" s="36">
        <v>-403590.13</v>
      </c>
      <c r="K75">
        <v>0</v>
      </c>
      <c r="L75" t="e">
        <f>_xlfn.XLOOKUP(A75,Working!F:F,Working!F:F)</f>
        <v>#N/A</v>
      </c>
      <c r="M75" t="e">
        <f>_xlfn.XLOOKUP(A75,'GL014'!A:A,'GL014'!A:A)</f>
        <v>#N/A</v>
      </c>
    </row>
    <row r="76" spans="1:13" hidden="1" x14ac:dyDescent="0.25">
      <c r="A76" t="s">
        <v>2039</v>
      </c>
      <c r="B76" t="s">
        <v>2446</v>
      </c>
      <c r="C76" t="s">
        <v>2445</v>
      </c>
      <c r="D76" s="36">
        <v>68825.58</v>
      </c>
      <c r="E76" s="36">
        <v>68825.58</v>
      </c>
      <c r="F76" s="39" t="e">
        <f>_xlfn.XLOOKUP(A76,Working!F:F,Working!E:E)</f>
        <v>#N/A</v>
      </c>
      <c r="G76">
        <v>0</v>
      </c>
      <c r="H76">
        <v>0</v>
      </c>
      <c r="I76" s="36">
        <v>-68825.58</v>
      </c>
      <c r="J76" s="36">
        <v>-68825.58</v>
      </c>
      <c r="K76">
        <v>0</v>
      </c>
      <c r="L76" t="e">
        <f>_xlfn.XLOOKUP(A76,Working!F:F,Working!F:F)</f>
        <v>#N/A</v>
      </c>
      <c r="M76" t="e">
        <f>_xlfn.XLOOKUP(A76,'GL014'!A:A,'GL014'!A:A)</f>
        <v>#N/A</v>
      </c>
    </row>
    <row r="77" spans="1:13" hidden="1" x14ac:dyDescent="0.25">
      <c r="A77" t="s">
        <v>2038</v>
      </c>
      <c r="B77" t="s">
        <v>2444</v>
      </c>
      <c r="C77" t="s">
        <v>2443</v>
      </c>
      <c r="D77" s="36">
        <v>466500</v>
      </c>
      <c r="E77" s="36">
        <v>466500</v>
      </c>
      <c r="F77" s="39" t="e">
        <f>_xlfn.XLOOKUP(A77,Working!F:F,Working!E:E)</f>
        <v>#N/A</v>
      </c>
      <c r="G77">
        <v>0</v>
      </c>
      <c r="H77">
        <v>0</v>
      </c>
      <c r="I77" s="36">
        <v>-466500</v>
      </c>
      <c r="J77" s="36">
        <v>-466500</v>
      </c>
      <c r="K77">
        <v>0</v>
      </c>
      <c r="L77" t="e">
        <f>_xlfn.XLOOKUP(A77,Working!F:F,Working!F:F)</f>
        <v>#N/A</v>
      </c>
      <c r="M77" t="e">
        <f>_xlfn.XLOOKUP(A77,'GL014'!A:A,'GL014'!A:A)</f>
        <v>#N/A</v>
      </c>
    </row>
    <row r="78" spans="1:13" hidden="1" x14ac:dyDescent="0.25">
      <c r="A78" t="s">
        <v>2037</v>
      </c>
      <c r="B78" t="s">
        <v>2036</v>
      </c>
      <c r="C78" t="s">
        <v>2035</v>
      </c>
      <c r="D78" s="36">
        <v>462865.8</v>
      </c>
      <c r="E78" s="36">
        <v>462865.8</v>
      </c>
      <c r="F78" s="39" t="e">
        <f>_xlfn.XLOOKUP(A78,Working!F:F,Working!E:E)</f>
        <v>#N/A</v>
      </c>
      <c r="G78">
        <v>0</v>
      </c>
      <c r="H78">
        <v>0</v>
      </c>
      <c r="I78" s="36">
        <v>-462865.8</v>
      </c>
      <c r="J78" s="36">
        <v>-462865.8</v>
      </c>
      <c r="K78">
        <v>0</v>
      </c>
      <c r="L78" t="e">
        <f>_xlfn.XLOOKUP(A78,Working!F:F,Working!F:F)</f>
        <v>#N/A</v>
      </c>
      <c r="M78" t="e">
        <f>_xlfn.XLOOKUP(A78,'GL014'!A:A,'GL014'!A:A)</f>
        <v>#N/A</v>
      </c>
    </row>
    <row r="79" spans="1:13" hidden="1" x14ac:dyDescent="0.25">
      <c r="A79" t="s">
        <v>2034</v>
      </c>
      <c r="B79" t="s">
        <v>2442</v>
      </c>
      <c r="C79" t="s">
        <v>2441</v>
      </c>
      <c r="D79" s="36">
        <v>1253102.99</v>
      </c>
      <c r="E79" s="36">
        <v>1253102.99</v>
      </c>
      <c r="F79" s="39" t="e">
        <f>_xlfn.XLOOKUP(A79,Working!F:F,Working!E:E)</f>
        <v>#N/A</v>
      </c>
      <c r="G79">
        <v>0</v>
      </c>
      <c r="H79">
        <v>0</v>
      </c>
      <c r="I79" s="36">
        <v>-1253102.99</v>
      </c>
      <c r="J79" s="36">
        <v>-1253102.99</v>
      </c>
      <c r="K79">
        <v>0</v>
      </c>
      <c r="L79" t="e">
        <f>_xlfn.XLOOKUP(A79,Working!F:F,Working!F:F)</f>
        <v>#N/A</v>
      </c>
      <c r="M79" t="e">
        <f>_xlfn.XLOOKUP(A79,'GL014'!A:A,'GL014'!A:A)</f>
        <v>#N/A</v>
      </c>
    </row>
    <row r="80" spans="1:13" hidden="1" x14ac:dyDescent="0.25">
      <c r="A80" t="s">
        <v>2033</v>
      </c>
      <c r="B80" t="s">
        <v>2440</v>
      </c>
      <c r="C80" t="s">
        <v>2439</v>
      </c>
      <c r="D80" s="36">
        <v>582010.06000000006</v>
      </c>
      <c r="E80" s="36">
        <v>582010.06000000006</v>
      </c>
      <c r="F80" s="39" t="e">
        <f>_xlfn.XLOOKUP(A80,Working!F:F,Working!E:E)</f>
        <v>#N/A</v>
      </c>
      <c r="G80">
        <v>0</v>
      </c>
      <c r="H80">
        <v>0</v>
      </c>
      <c r="I80" s="36">
        <v>-582010.06000000006</v>
      </c>
      <c r="J80" s="36">
        <v>-582010.06000000006</v>
      </c>
      <c r="K80">
        <v>0</v>
      </c>
      <c r="L80" t="e">
        <f>_xlfn.XLOOKUP(A80,Working!F:F,Working!F:F)</f>
        <v>#N/A</v>
      </c>
      <c r="M80" t="e">
        <f>_xlfn.XLOOKUP(A80,'GL014'!A:A,'GL014'!A:A)</f>
        <v>#N/A</v>
      </c>
    </row>
    <row r="81" spans="1:13" hidden="1" x14ac:dyDescent="0.25">
      <c r="A81" t="s">
        <v>2032</v>
      </c>
      <c r="B81" t="s">
        <v>2438</v>
      </c>
      <c r="C81" t="s">
        <v>2437</v>
      </c>
      <c r="D81" s="36">
        <v>790876.8</v>
      </c>
      <c r="E81" s="36">
        <v>790876.8</v>
      </c>
      <c r="F81" s="39" t="e">
        <f>_xlfn.XLOOKUP(A81,Working!F:F,Working!E:E)</f>
        <v>#N/A</v>
      </c>
      <c r="G81">
        <v>0</v>
      </c>
      <c r="H81">
        <v>0</v>
      </c>
      <c r="I81" s="36">
        <v>-790876.8</v>
      </c>
      <c r="J81" s="36">
        <v>-790876.8</v>
      </c>
      <c r="K81">
        <v>0</v>
      </c>
      <c r="L81" t="e">
        <f>_xlfn.XLOOKUP(A81,Working!F:F,Working!F:F)</f>
        <v>#N/A</v>
      </c>
      <c r="M81" t="e">
        <f>_xlfn.XLOOKUP(A81,'GL014'!A:A,'GL014'!A:A)</f>
        <v>#N/A</v>
      </c>
    </row>
    <row r="82" spans="1:13" hidden="1" x14ac:dyDescent="0.25">
      <c r="A82" t="s">
        <v>2031</v>
      </c>
      <c r="B82" t="s">
        <v>2436</v>
      </c>
      <c r="C82" t="s">
        <v>2435</v>
      </c>
      <c r="D82" s="36">
        <v>152353.94</v>
      </c>
      <c r="E82" s="36">
        <v>152353.94</v>
      </c>
      <c r="F82" s="39" t="e">
        <f>_xlfn.XLOOKUP(A82,Working!F:F,Working!E:E)</f>
        <v>#N/A</v>
      </c>
      <c r="G82">
        <v>0</v>
      </c>
      <c r="H82">
        <v>0</v>
      </c>
      <c r="I82" s="36">
        <v>-152353.94</v>
      </c>
      <c r="J82" s="36">
        <v>-152353.94</v>
      </c>
      <c r="K82">
        <v>0</v>
      </c>
      <c r="L82" t="e">
        <f>_xlfn.XLOOKUP(A82,Working!F:F,Working!F:F)</f>
        <v>#N/A</v>
      </c>
      <c r="M82" t="e">
        <f>_xlfn.XLOOKUP(A82,'GL014'!A:A,'GL014'!A:A)</f>
        <v>#N/A</v>
      </c>
    </row>
    <row r="83" spans="1:13" hidden="1" x14ac:dyDescent="0.25">
      <c r="A83" t="s">
        <v>2030</v>
      </c>
      <c r="B83" t="s">
        <v>2434</v>
      </c>
      <c r="C83" t="s">
        <v>2433</v>
      </c>
      <c r="D83" s="36">
        <v>680435.39</v>
      </c>
      <c r="E83" s="36">
        <v>680435.39</v>
      </c>
      <c r="F83" s="39" t="e">
        <f>_xlfn.XLOOKUP(A83,Working!F:F,Working!E:E)</f>
        <v>#N/A</v>
      </c>
      <c r="G83">
        <v>0</v>
      </c>
      <c r="H83">
        <v>0</v>
      </c>
      <c r="I83" s="36">
        <v>-680435.39</v>
      </c>
      <c r="J83" s="36">
        <v>-680435.39</v>
      </c>
      <c r="K83">
        <v>0</v>
      </c>
      <c r="L83" t="e">
        <f>_xlfn.XLOOKUP(A83,Working!F:F,Working!F:F)</f>
        <v>#N/A</v>
      </c>
      <c r="M83" t="e">
        <f>_xlfn.XLOOKUP(A83,'GL014'!A:A,'GL014'!A:A)</f>
        <v>#N/A</v>
      </c>
    </row>
    <row r="84" spans="1:13" hidden="1" x14ac:dyDescent="0.25">
      <c r="A84" t="s">
        <v>2029</v>
      </c>
      <c r="B84" t="s">
        <v>2432</v>
      </c>
      <c r="C84" t="s">
        <v>2431</v>
      </c>
      <c r="D84" s="36">
        <v>798709.14</v>
      </c>
      <c r="E84" s="36">
        <v>798709.14</v>
      </c>
      <c r="F84" s="39" t="e">
        <f>_xlfn.XLOOKUP(A84,Working!F:F,Working!E:E)</f>
        <v>#N/A</v>
      </c>
      <c r="G84">
        <v>0</v>
      </c>
      <c r="H84">
        <v>0</v>
      </c>
      <c r="I84" s="36">
        <v>-798709.14</v>
      </c>
      <c r="J84" s="36">
        <v>-798709.14</v>
      </c>
      <c r="K84">
        <v>0</v>
      </c>
      <c r="L84" t="e">
        <f>_xlfn.XLOOKUP(A84,Working!F:F,Working!F:F)</f>
        <v>#N/A</v>
      </c>
      <c r="M84" t="e">
        <f>_xlfn.XLOOKUP(A84,'GL014'!A:A,'GL014'!A:A)</f>
        <v>#N/A</v>
      </c>
    </row>
    <row r="85" spans="1:13" hidden="1" x14ac:dyDescent="0.25">
      <c r="A85" t="s">
        <v>2028</v>
      </c>
      <c r="B85" t="s">
        <v>2430</v>
      </c>
      <c r="C85" t="s">
        <v>2429</v>
      </c>
      <c r="D85" s="36">
        <v>1321832.01</v>
      </c>
      <c r="E85" s="36">
        <v>1321832.01</v>
      </c>
      <c r="F85" s="39" t="e">
        <f>_xlfn.XLOOKUP(A85,Working!F:F,Working!E:E)</f>
        <v>#N/A</v>
      </c>
      <c r="G85">
        <v>0</v>
      </c>
      <c r="H85">
        <v>0</v>
      </c>
      <c r="I85" s="36">
        <v>-1321832.01</v>
      </c>
      <c r="J85" s="36">
        <v>-1321832.01</v>
      </c>
      <c r="K85">
        <v>0</v>
      </c>
      <c r="L85" t="e">
        <f>_xlfn.XLOOKUP(A85,Working!F:F,Working!F:F)</f>
        <v>#N/A</v>
      </c>
      <c r="M85" t="e">
        <f>_xlfn.XLOOKUP(A85,'GL014'!A:A,'GL014'!A:A)</f>
        <v>#N/A</v>
      </c>
    </row>
    <row r="86" spans="1:13" hidden="1" x14ac:dyDescent="0.25">
      <c r="A86" t="s">
        <v>2027</v>
      </c>
      <c r="B86" t="s">
        <v>2428</v>
      </c>
      <c r="C86" t="s">
        <v>2427</v>
      </c>
      <c r="D86" s="36">
        <v>22269847.850000001</v>
      </c>
      <c r="E86" s="36">
        <v>22269847.850000001</v>
      </c>
      <c r="F86" s="39" t="e">
        <f>_xlfn.XLOOKUP(A86,Working!F:F,Working!E:E)</f>
        <v>#N/A</v>
      </c>
      <c r="G86">
        <v>0</v>
      </c>
      <c r="H86">
        <v>0</v>
      </c>
      <c r="I86" s="36">
        <v>-22269847.850000001</v>
      </c>
      <c r="J86" s="36">
        <v>-22269847.850000001</v>
      </c>
      <c r="K86">
        <v>0</v>
      </c>
      <c r="L86" t="e">
        <f>_xlfn.XLOOKUP(A86,Working!F:F,Working!F:F)</f>
        <v>#N/A</v>
      </c>
      <c r="M86" t="e">
        <f>_xlfn.XLOOKUP(A86,'GL014'!A:A,'GL014'!A:A)</f>
        <v>#N/A</v>
      </c>
    </row>
    <row r="87" spans="1:13" hidden="1" x14ac:dyDescent="0.25">
      <c r="A87" t="s">
        <v>2026</v>
      </c>
      <c r="B87" t="s">
        <v>2426</v>
      </c>
      <c r="C87" t="s">
        <v>2425</v>
      </c>
      <c r="D87" s="36">
        <v>1110353.31</v>
      </c>
      <c r="E87" s="36">
        <v>1110353.31</v>
      </c>
      <c r="F87" s="39" t="e">
        <f>_xlfn.XLOOKUP(A87,Working!F:F,Working!E:E)</f>
        <v>#N/A</v>
      </c>
      <c r="G87">
        <v>0</v>
      </c>
      <c r="H87">
        <v>0</v>
      </c>
      <c r="I87" s="36">
        <v>-1110353.31</v>
      </c>
      <c r="J87" s="36">
        <v>-1110353.31</v>
      </c>
      <c r="K87">
        <v>0</v>
      </c>
      <c r="L87" t="e">
        <f>_xlfn.XLOOKUP(A87,Working!F:F,Working!F:F)</f>
        <v>#N/A</v>
      </c>
      <c r="M87" t="e">
        <f>_xlfn.XLOOKUP(A87,'GL014'!A:A,'GL014'!A:A)</f>
        <v>#N/A</v>
      </c>
    </row>
    <row r="88" spans="1:13" hidden="1" x14ac:dyDescent="0.25">
      <c r="A88" t="s">
        <v>2025</v>
      </c>
      <c r="B88" t="s">
        <v>2424</v>
      </c>
      <c r="C88" t="s">
        <v>2423</v>
      </c>
      <c r="D88" s="36">
        <v>3799435.95</v>
      </c>
      <c r="E88" s="36">
        <v>3799435.95</v>
      </c>
      <c r="F88" s="39" t="e">
        <f>_xlfn.XLOOKUP(A88,Working!F:F,Working!E:E)</f>
        <v>#N/A</v>
      </c>
      <c r="G88">
        <v>0</v>
      </c>
      <c r="H88">
        <v>0</v>
      </c>
      <c r="I88" s="36">
        <v>-3799435.95</v>
      </c>
      <c r="J88" s="36">
        <v>-3799435.95</v>
      </c>
      <c r="K88">
        <v>0</v>
      </c>
      <c r="L88" t="e">
        <f>_xlfn.XLOOKUP(A88,Working!F:F,Working!F:F)</f>
        <v>#N/A</v>
      </c>
      <c r="M88" t="e">
        <f>_xlfn.XLOOKUP(A88,'GL014'!A:A,'GL014'!A:A)</f>
        <v>#N/A</v>
      </c>
    </row>
    <row r="89" spans="1:13" hidden="1" x14ac:dyDescent="0.25">
      <c r="A89" t="s">
        <v>2024</v>
      </c>
      <c r="B89" t="s">
        <v>2422</v>
      </c>
      <c r="C89" t="s">
        <v>2421</v>
      </c>
      <c r="D89" s="36">
        <v>2542741.2400000002</v>
      </c>
      <c r="E89" s="36">
        <v>2542741.2400000002</v>
      </c>
      <c r="F89" s="39" t="e">
        <f>_xlfn.XLOOKUP(A89,Working!F:F,Working!E:E)</f>
        <v>#N/A</v>
      </c>
      <c r="G89">
        <v>0</v>
      </c>
      <c r="H89">
        <v>0</v>
      </c>
      <c r="I89" s="36">
        <v>-2542741.2400000002</v>
      </c>
      <c r="J89" s="36">
        <v>-2542741.2400000002</v>
      </c>
      <c r="K89">
        <v>0</v>
      </c>
      <c r="L89" t="e">
        <f>_xlfn.XLOOKUP(A89,Working!F:F,Working!F:F)</f>
        <v>#N/A</v>
      </c>
      <c r="M89" t="e">
        <f>_xlfn.XLOOKUP(A89,'GL014'!A:A,'GL014'!A:A)</f>
        <v>#N/A</v>
      </c>
    </row>
    <row r="90" spans="1:13" hidden="1" x14ac:dyDescent="0.25">
      <c r="A90" t="s">
        <v>2023</v>
      </c>
      <c r="B90" t="s">
        <v>2420</v>
      </c>
      <c r="C90" t="s">
        <v>2419</v>
      </c>
      <c r="D90" s="36">
        <v>215607.45</v>
      </c>
      <c r="E90" s="36">
        <v>215607.45</v>
      </c>
      <c r="F90" s="39" t="e">
        <f>_xlfn.XLOOKUP(A90,Working!F:F,Working!E:E)</f>
        <v>#N/A</v>
      </c>
      <c r="G90">
        <v>0</v>
      </c>
      <c r="H90">
        <v>0</v>
      </c>
      <c r="I90" s="36">
        <v>-215607.45</v>
      </c>
      <c r="J90" s="36">
        <v>-215607.45</v>
      </c>
      <c r="K90">
        <v>0</v>
      </c>
      <c r="L90" t="e">
        <f>_xlfn.XLOOKUP(A90,Working!F:F,Working!F:F)</f>
        <v>#N/A</v>
      </c>
      <c r="M90" t="e">
        <f>_xlfn.XLOOKUP(A90,'GL014'!A:A,'GL014'!A:A)</f>
        <v>#N/A</v>
      </c>
    </row>
    <row r="91" spans="1:13" hidden="1" x14ac:dyDescent="0.25">
      <c r="A91" t="s">
        <v>2022</v>
      </c>
      <c r="B91" t="s">
        <v>2418</v>
      </c>
      <c r="C91" t="s">
        <v>2416</v>
      </c>
      <c r="D91" s="36">
        <v>146942.59</v>
      </c>
      <c r="E91" s="36">
        <v>146942.59</v>
      </c>
      <c r="F91" s="39" t="e">
        <f>_xlfn.XLOOKUP(A91,Working!F:F,Working!E:E)</f>
        <v>#N/A</v>
      </c>
      <c r="G91">
        <v>0</v>
      </c>
      <c r="H91">
        <v>0</v>
      </c>
      <c r="I91" s="36">
        <v>-146942.59</v>
      </c>
      <c r="J91" s="36">
        <v>-146942.59</v>
      </c>
      <c r="K91">
        <v>0</v>
      </c>
      <c r="L91" t="e">
        <f>_xlfn.XLOOKUP(A91,Working!F:F,Working!F:F)</f>
        <v>#N/A</v>
      </c>
      <c r="M91" t="e">
        <f>_xlfn.XLOOKUP(A91,'GL014'!A:A,'GL014'!A:A)</f>
        <v>#N/A</v>
      </c>
    </row>
    <row r="92" spans="1:13" hidden="1" x14ac:dyDescent="0.25">
      <c r="A92" t="s">
        <v>2021</v>
      </c>
      <c r="B92" t="s">
        <v>2417</v>
      </c>
      <c r="C92" t="s">
        <v>2416</v>
      </c>
      <c r="D92" s="36">
        <v>89811.08</v>
      </c>
      <c r="E92" s="36">
        <v>89811.08</v>
      </c>
      <c r="F92" s="39" t="e">
        <f>_xlfn.XLOOKUP(A92,Working!F:F,Working!E:E)</f>
        <v>#N/A</v>
      </c>
      <c r="G92">
        <v>0</v>
      </c>
      <c r="H92">
        <v>0</v>
      </c>
      <c r="I92" s="36">
        <v>-89811.08</v>
      </c>
      <c r="J92" s="36">
        <v>-89811.08</v>
      </c>
      <c r="K92">
        <v>0</v>
      </c>
      <c r="L92" t="e">
        <f>_xlfn.XLOOKUP(A92,Working!F:F,Working!F:F)</f>
        <v>#N/A</v>
      </c>
      <c r="M92" t="e">
        <f>_xlfn.XLOOKUP(A92,'GL014'!A:A,'GL014'!A:A)</f>
        <v>#N/A</v>
      </c>
    </row>
    <row r="93" spans="1:13" hidden="1" x14ac:dyDescent="0.25">
      <c r="A93" t="s">
        <v>2020</v>
      </c>
      <c r="B93" t="s">
        <v>2415</v>
      </c>
      <c r="C93" t="s">
        <v>2414</v>
      </c>
      <c r="D93" s="36">
        <v>57763.6</v>
      </c>
      <c r="E93" s="36">
        <v>57763.6</v>
      </c>
      <c r="F93" s="39" t="e">
        <f>_xlfn.XLOOKUP(A93,Working!F:F,Working!E:E)</f>
        <v>#N/A</v>
      </c>
      <c r="G93">
        <v>0</v>
      </c>
      <c r="H93">
        <v>0</v>
      </c>
      <c r="I93" s="36">
        <v>-57763.6</v>
      </c>
      <c r="J93" s="36">
        <v>-57763.6</v>
      </c>
      <c r="K93">
        <v>0</v>
      </c>
      <c r="L93" t="e">
        <f>_xlfn.XLOOKUP(A93,Working!F:F,Working!F:F)</f>
        <v>#N/A</v>
      </c>
      <c r="M93" t="e">
        <f>_xlfn.XLOOKUP(A93,'GL014'!A:A,'GL014'!A:A)</f>
        <v>#N/A</v>
      </c>
    </row>
    <row r="94" spans="1:13" hidden="1" x14ac:dyDescent="0.25">
      <c r="A94" t="s">
        <v>2019</v>
      </c>
      <c r="B94" t="s">
        <v>2413</v>
      </c>
      <c r="C94" t="s">
        <v>2412</v>
      </c>
      <c r="D94" s="36">
        <v>1677011.82</v>
      </c>
      <c r="E94" s="36">
        <v>1677011.82</v>
      </c>
      <c r="F94" s="39" t="e">
        <f>_xlfn.XLOOKUP(A94,Working!F:F,Working!E:E)</f>
        <v>#N/A</v>
      </c>
      <c r="G94">
        <v>0</v>
      </c>
      <c r="H94">
        <v>0</v>
      </c>
      <c r="I94" s="36">
        <v>-1677011.82</v>
      </c>
      <c r="J94" s="36">
        <v>-1677011.82</v>
      </c>
      <c r="K94">
        <v>0</v>
      </c>
      <c r="L94" t="e">
        <f>_xlfn.XLOOKUP(A94,Working!F:F,Working!F:F)</f>
        <v>#N/A</v>
      </c>
      <c r="M94" t="e">
        <f>_xlfn.XLOOKUP(A94,'GL014'!A:A,'GL014'!A:A)</f>
        <v>#N/A</v>
      </c>
    </row>
    <row r="95" spans="1:13" hidden="1" x14ac:dyDescent="0.25">
      <c r="A95" t="s">
        <v>2018</v>
      </c>
      <c r="B95" t="s">
        <v>2411</v>
      </c>
      <c r="C95" t="s">
        <v>2410</v>
      </c>
      <c r="D95" s="36">
        <v>1744321.73</v>
      </c>
      <c r="E95" s="36">
        <v>1744321.73</v>
      </c>
      <c r="F95" s="39" t="e">
        <f>_xlfn.XLOOKUP(A95,Working!F:F,Working!E:E)</f>
        <v>#N/A</v>
      </c>
      <c r="G95">
        <v>0</v>
      </c>
      <c r="H95">
        <v>0</v>
      </c>
      <c r="I95" s="36">
        <v>-1744321.73</v>
      </c>
      <c r="J95" s="36">
        <v>-1744321.73</v>
      </c>
      <c r="K95">
        <v>0</v>
      </c>
      <c r="L95" t="e">
        <f>_xlfn.XLOOKUP(A95,Working!F:F,Working!F:F)</f>
        <v>#N/A</v>
      </c>
      <c r="M95" t="e">
        <f>_xlfn.XLOOKUP(A95,'GL014'!A:A,'GL014'!A:A)</f>
        <v>#N/A</v>
      </c>
    </row>
    <row r="96" spans="1:13" hidden="1" x14ac:dyDescent="0.25">
      <c r="A96" t="s">
        <v>2017</v>
      </c>
      <c r="B96" t="s">
        <v>2409</v>
      </c>
      <c r="C96" t="s">
        <v>2408</v>
      </c>
      <c r="D96" s="36">
        <v>2298323.25</v>
      </c>
      <c r="E96" s="36">
        <v>2298323.25</v>
      </c>
      <c r="F96" s="39" t="e">
        <f>_xlfn.XLOOKUP(A96,Working!F:F,Working!E:E)</f>
        <v>#N/A</v>
      </c>
      <c r="G96">
        <v>0</v>
      </c>
      <c r="H96">
        <v>0</v>
      </c>
      <c r="I96" s="36">
        <v>-2298323.25</v>
      </c>
      <c r="J96" s="36">
        <v>-2298323.25</v>
      </c>
      <c r="K96">
        <v>0</v>
      </c>
      <c r="L96" t="e">
        <f>_xlfn.XLOOKUP(A96,Working!F:F,Working!F:F)</f>
        <v>#N/A</v>
      </c>
      <c r="M96" t="e">
        <f>_xlfn.XLOOKUP(A96,'GL014'!A:A,'GL014'!A:A)</f>
        <v>#N/A</v>
      </c>
    </row>
    <row r="97" spans="1:13" x14ac:dyDescent="0.25">
      <c r="A97" t="s">
        <v>49</v>
      </c>
      <c r="B97" t="s">
        <v>1149</v>
      </c>
      <c r="C97" t="s">
        <v>2407</v>
      </c>
      <c r="D97" s="41">
        <v>385000</v>
      </c>
      <c r="E97" s="41">
        <v>238415.97</v>
      </c>
      <c r="F97" s="39">
        <f>_xlfn.XLOOKUP(A97,Working!F:F,Working!E:E)</f>
        <v>1018665</v>
      </c>
      <c r="G97">
        <v>0</v>
      </c>
      <c r="H97" s="36">
        <v>146584.03</v>
      </c>
      <c r="I97" s="36">
        <v>-385000</v>
      </c>
      <c r="J97" s="36">
        <v>-238415.97</v>
      </c>
      <c r="K97" s="36">
        <v>-146584.03</v>
      </c>
      <c r="L97" t="str">
        <f>_xlfn.XLOOKUP(A97,Working!F:F,Working!F:F)</f>
        <v>7468C</v>
      </c>
      <c r="M97" t="str">
        <f>_xlfn.XLOOKUP(A97,'GL014'!A:A,'GL014'!A:A)</f>
        <v>7468C</v>
      </c>
    </row>
    <row r="98" spans="1:13" hidden="1" x14ac:dyDescent="0.25">
      <c r="A98" t="s">
        <v>2016</v>
      </c>
      <c r="B98" t="s">
        <v>2406</v>
      </c>
      <c r="C98" t="s">
        <v>2136</v>
      </c>
      <c r="D98" s="36">
        <v>349799.89</v>
      </c>
      <c r="E98" s="36">
        <v>349799.89</v>
      </c>
      <c r="F98" s="39" t="e">
        <f>_xlfn.XLOOKUP(A98,Working!F:F,Working!E:E)</f>
        <v>#N/A</v>
      </c>
      <c r="G98">
        <v>0</v>
      </c>
      <c r="H98">
        <v>0</v>
      </c>
      <c r="I98" s="36">
        <v>-349799.89</v>
      </c>
      <c r="J98" s="36">
        <v>-349799.89</v>
      </c>
      <c r="K98">
        <v>0</v>
      </c>
      <c r="L98" t="e">
        <f>_xlfn.XLOOKUP(A98,Working!F:F,Working!F:F)</f>
        <v>#N/A</v>
      </c>
      <c r="M98" t="e">
        <f>_xlfn.XLOOKUP(A98,'GL014'!A:A,'GL014'!A:A)</f>
        <v>#N/A</v>
      </c>
    </row>
    <row r="99" spans="1:13" hidden="1" x14ac:dyDescent="0.25">
      <c r="A99" t="s">
        <v>2015</v>
      </c>
      <c r="B99" t="s">
        <v>2405</v>
      </c>
      <c r="C99" t="s">
        <v>2404</v>
      </c>
      <c r="D99" s="36">
        <v>283563.90000000002</v>
      </c>
      <c r="E99" s="36">
        <v>283563.90000000002</v>
      </c>
      <c r="F99" s="39" t="e">
        <f>_xlfn.XLOOKUP(A99,Working!F:F,Working!E:E)</f>
        <v>#N/A</v>
      </c>
      <c r="G99">
        <v>0</v>
      </c>
      <c r="H99">
        <v>0</v>
      </c>
      <c r="I99" s="36">
        <v>-283563.90000000002</v>
      </c>
      <c r="J99" s="36">
        <v>-283563.90000000002</v>
      </c>
      <c r="K99">
        <v>0</v>
      </c>
      <c r="L99" t="e">
        <f>_xlfn.XLOOKUP(A99,Working!F:F,Working!F:F)</f>
        <v>#N/A</v>
      </c>
      <c r="M99" t="e">
        <f>_xlfn.XLOOKUP(A99,'GL014'!A:A,'GL014'!A:A)</f>
        <v>#N/A</v>
      </c>
    </row>
    <row r="100" spans="1:13" hidden="1" x14ac:dyDescent="0.25">
      <c r="A100" t="s">
        <v>2014</v>
      </c>
      <c r="B100" t="s">
        <v>2403</v>
      </c>
      <c r="C100" t="s">
        <v>2402</v>
      </c>
      <c r="D100" s="36">
        <v>1212145.8799999999</v>
      </c>
      <c r="E100" s="36">
        <v>1212145.8799999999</v>
      </c>
      <c r="F100" s="39" t="e">
        <f>_xlfn.XLOOKUP(A100,Working!F:F,Working!E:E)</f>
        <v>#N/A</v>
      </c>
      <c r="G100">
        <v>0</v>
      </c>
      <c r="H100">
        <v>0</v>
      </c>
      <c r="I100" s="36">
        <v>-1212145.8799999999</v>
      </c>
      <c r="J100" s="36">
        <v>-1212145.8799999999</v>
      </c>
      <c r="K100">
        <v>0</v>
      </c>
      <c r="L100" t="e">
        <f>_xlfn.XLOOKUP(A100,Working!F:F,Working!F:F)</f>
        <v>#N/A</v>
      </c>
      <c r="M100" t="e">
        <f>_xlfn.XLOOKUP(A100,'GL014'!A:A,'GL014'!A:A)</f>
        <v>#N/A</v>
      </c>
    </row>
    <row r="101" spans="1:13" hidden="1" x14ac:dyDescent="0.25">
      <c r="A101" t="s">
        <v>2013</v>
      </c>
      <c r="B101" t="s">
        <v>2401</v>
      </c>
      <c r="C101" t="s">
        <v>1678</v>
      </c>
      <c r="D101" s="36">
        <v>600960.75</v>
      </c>
      <c r="E101" s="36">
        <v>600960.75</v>
      </c>
      <c r="F101" s="39" t="e">
        <f>_xlfn.XLOOKUP(A101,Working!F:F,Working!E:E)</f>
        <v>#N/A</v>
      </c>
      <c r="G101">
        <v>0</v>
      </c>
      <c r="H101">
        <v>0</v>
      </c>
      <c r="I101" s="36">
        <v>-600960.75</v>
      </c>
      <c r="J101" s="36">
        <v>-600960.75</v>
      </c>
      <c r="K101">
        <v>0</v>
      </c>
      <c r="L101" t="e">
        <f>_xlfn.XLOOKUP(A101,Working!F:F,Working!F:F)</f>
        <v>#N/A</v>
      </c>
      <c r="M101" t="e">
        <f>_xlfn.XLOOKUP(A101,'GL014'!A:A,'GL014'!A:A)</f>
        <v>#N/A</v>
      </c>
    </row>
    <row r="102" spans="1:13" hidden="1" x14ac:dyDescent="0.25">
      <c r="A102" t="s">
        <v>2012</v>
      </c>
      <c r="B102" t="s">
        <v>2400</v>
      </c>
      <c r="C102" t="s">
        <v>2399</v>
      </c>
      <c r="D102" s="36">
        <v>485134.53</v>
      </c>
      <c r="E102" s="36">
        <v>485134.53</v>
      </c>
      <c r="F102" s="39" t="e">
        <f>_xlfn.XLOOKUP(A102,Working!F:F,Working!E:E)</f>
        <v>#N/A</v>
      </c>
      <c r="G102">
        <v>0</v>
      </c>
      <c r="H102">
        <v>0</v>
      </c>
      <c r="I102" s="36">
        <v>-485134.53</v>
      </c>
      <c r="J102" s="36">
        <v>-485134.53</v>
      </c>
      <c r="K102">
        <v>0</v>
      </c>
      <c r="L102" t="e">
        <f>_xlfn.XLOOKUP(A102,Working!F:F,Working!F:F)</f>
        <v>#N/A</v>
      </c>
      <c r="M102" t="e">
        <f>_xlfn.XLOOKUP(A102,'GL014'!A:A,'GL014'!A:A)</f>
        <v>#N/A</v>
      </c>
    </row>
    <row r="103" spans="1:13" hidden="1" x14ac:dyDescent="0.25">
      <c r="A103" t="s">
        <v>2011</v>
      </c>
      <c r="B103" t="s">
        <v>2398</v>
      </c>
      <c r="C103" t="s">
        <v>2397</v>
      </c>
      <c r="D103" s="36">
        <v>549434.32999999996</v>
      </c>
      <c r="E103" s="36">
        <v>549434.32999999996</v>
      </c>
      <c r="F103" s="39" t="e">
        <f>_xlfn.XLOOKUP(A103,Working!F:F,Working!E:E)</f>
        <v>#N/A</v>
      </c>
      <c r="G103">
        <v>0</v>
      </c>
      <c r="H103">
        <v>0</v>
      </c>
      <c r="I103" s="36">
        <v>-549434.32999999996</v>
      </c>
      <c r="J103" s="36">
        <v>-549434.32999999996</v>
      </c>
      <c r="K103">
        <v>0</v>
      </c>
      <c r="L103" t="e">
        <f>_xlfn.XLOOKUP(A103,Working!F:F,Working!F:F)</f>
        <v>#N/A</v>
      </c>
      <c r="M103" t="e">
        <f>_xlfn.XLOOKUP(A103,'GL014'!A:A,'GL014'!A:A)</f>
        <v>#N/A</v>
      </c>
    </row>
    <row r="104" spans="1:13" hidden="1" x14ac:dyDescent="0.25">
      <c r="A104" t="s">
        <v>2010</v>
      </c>
      <c r="B104" t="s">
        <v>2396</v>
      </c>
      <c r="C104" t="s">
        <v>2395</v>
      </c>
      <c r="D104" s="36">
        <v>144918.26999999999</v>
      </c>
      <c r="E104" s="36">
        <v>144918.26999999999</v>
      </c>
      <c r="F104" s="39" t="e">
        <f>_xlfn.XLOOKUP(A104,Working!F:F,Working!E:E)</f>
        <v>#N/A</v>
      </c>
      <c r="G104">
        <v>0</v>
      </c>
      <c r="H104">
        <v>0</v>
      </c>
      <c r="I104" s="36">
        <v>-144918.26999999999</v>
      </c>
      <c r="J104" s="36">
        <v>-144918.26999999999</v>
      </c>
      <c r="K104">
        <v>0</v>
      </c>
      <c r="L104" t="e">
        <f>_xlfn.XLOOKUP(A104,Working!F:F,Working!F:F)</f>
        <v>#N/A</v>
      </c>
      <c r="M104" t="e">
        <f>_xlfn.XLOOKUP(A104,'GL014'!A:A,'GL014'!A:A)</f>
        <v>#N/A</v>
      </c>
    </row>
    <row r="105" spans="1:13" hidden="1" x14ac:dyDescent="0.25">
      <c r="A105" t="s">
        <v>2009</v>
      </c>
      <c r="B105" t="s">
        <v>2394</v>
      </c>
      <c r="C105" t="s">
        <v>2393</v>
      </c>
      <c r="D105" s="36">
        <v>50000</v>
      </c>
      <c r="E105" s="36">
        <v>50000</v>
      </c>
      <c r="F105" s="39" t="e">
        <f>_xlfn.XLOOKUP(A105,Working!F:F,Working!E:E)</f>
        <v>#N/A</v>
      </c>
      <c r="G105">
        <v>0</v>
      </c>
      <c r="H105">
        <v>0</v>
      </c>
      <c r="I105" s="36">
        <v>-50000</v>
      </c>
      <c r="J105" s="36">
        <v>-50000</v>
      </c>
      <c r="K105">
        <v>0</v>
      </c>
      <c r="L105" t="e">
        <f>_xlfn.XLOOKUP(A105,Working!F:F,Working!F:F)</f>
        <v>#N/A</v>
      </c>
      <c r="M105" t="e">
        <f>_xlfn.XLOOKUP(A105,'GL014'!A:A,'GL014'!A:A)</f>
        <v>#N/A</v>
      </c>
    </row>
    <row r="106" spans="1:13" hidden="1" x14ac:dyDescent="0.25">
      <c r="A106" t="s">
        <v>2008</v>
      </c>
      <c r="B106" t="s">
        <v>2392</v>
      </c>
      <c r="C106" t="s">
        <v>2391</v>
      </c>
      <c r="D106" s="36">
        <v>482375.15</v>
      </c>
      <c r="E106" s="36">
        <v>482375.15</v>
      </c>
      <c r="F106" s="39" t="e">
        <f>_xlfn.XLOOKUP(A106,Working!F:F,Working!E:E)</f>
        <v>#N/A</v>
      </c>
      <c r="G106">
        <v>0</v>
      </c>
      <c r="H106">
        <v>0</v>
      </c>
      <c r="I106" s="36">
        <v>-482375.15</v>
      </c>
      <c r="J106" s="36">
        <v>-482375.15</v>
      </c>
      <c r="K106">
        <v>0</v>
      </c>
      <c r="L106" t="e">
        <f>_xlfn.XLOOKUP(A106,Working!F:F,Working!F:F)</f>
        <v>#N/A</v>
      </c>
      <c r="M106" t="e">
        <f>_xlfn.XLOOKUP(A106,'GL014'!A:A,'GL014'!A:A)</f>
        <v>#N/A</v>
      </c>
    </row>
    <row r="107" spans="1:13" hidden="1" x14ac:dyDescent="0.25">
      <c r="A107" t="s">
        <v>2007</v>
      </c>
      <c r="B107" t="s">
        <v>2390</v>
      </c>
      <c r="C107" t="s">
        <v>2389</v>
      </c>
      <c r="D107" s="36">
        <v>249531.98</v>
      </c>
      <c r="E107" s="36">
        <v>249531.98</v>
      </c>
      <c r="F107" s="39" t="e">
        <f>_xlfn.XLOOKUP(A107,Working!F:F,Working!E:E)</f>
        <v>#N/A</v>
      </c>
      <c r="G107">
        <v>0</v>
      </c>
      <c r="H107">
        <v>0</v>
      </c>
      <c r="I107" s="36">
        <v>-249531.98</v>
      </c>
      <c r="J107" s="36">
        <v>-249531.98</v>
      </c>
      <c r="K107">
        <v>0</v>
      </c>
      <c r="L107" t="e">
        <f>_xlfn.XLOOKUP(A107,Working!F:F,Working!F:F)</f>
        <v>#N/A</v>
      </c>
      <c r="M107" t="e">
        <f>_xlfn.XLOOKUP(A107,'GL014'!A:A,'GL014'!A:A)</f>
        <v>#N/A</v>
      </c>
    </row>
    <row r="108" spans="1:13" hidden="1" x14ac:dyDescent="0.25">
      <c r="A108" t="s">
        <v>2006</v>
      </c>
      <c r="B108" t="s">
        <v>2388</v>
      </c>
      <c r="C108" t="s">
        <v>2387</v>
      </c>
      <c r="D108" s="36">
        <v>68987.570000000007</v>
      </c>
      <c r="E108" s="36">
        <v>68987.570000000007</v>
      </c>
      <c r="F108" s="39" t="e">
        <f>_xlfn.XLOOKUP(A108,Working!F:F,Working!E:E)</f>
        <v>#N/A</v>
      </c>
      <c r="G108">
        <v>0</v>
      </c>
      <c r="H108">
        <v>0</v>
      </c>
      <c r="I108" s="36">
        <v>-68987.570000000007</v>
      </c>
      <c r="J108" s="36">
        <v>-68987.570000000007</v>
      </c>
      <c r="K108">
        <v>0</v>
      </c>
      <c r="L108" t="e">
        <f>_xlfn.XLOOKUP(A108,Working!F:F,Working!F:F)</f>
        <v>#N/A</v>
      </c>
      <c r="M108" t="e">
        <f>_xlfn.XLOOKUP(A108,'GL014'!A:A,'GL014'!A:A)</f>
        <v>#N/A</v>
      </c>
    </row>
    <row r="109" spans="1:13" hidden="1" x14ac:dyDescent="0.25">
      <c r="A109" t="s">
        <v>2005</v>
      </c>
      <c r="B109" t="s">
        <v>2386</v>
      </c>
      <c r="C109" t="s">
        <v>2385</v>
      </c>
      <c r="D109" s="36">
        <v>185533.66</v>
      </c>
      <c r="E109" s="36">
        <v>185533.66</v>
      </c>
      <c r="F109" s="39" t="e">
        <f>_xlfn.XLOOKUP(A109,Working!F:F,Working!E:E)</f>
        <v>#N/A</v>
      </c>
      <c r="G109">
        <v>0</v>
      </c>
      <c r="H109">
        <v>0</v>
      </c>
      <c r="I109" s="36">
        <v>-185533.66</v>
      </c>
      <c r="J109" s="36">
        <v>-185533.66</v>
      </c>
      <c r="K109">
        <v>0</v>
      </c>
      <c r="L109" t="e">
        <f>_xlfn.XLOOKUP(A109,Working!F:F,Working!F:F)</f>
        <v>#N/A</v>
      </c>
      <c r="M109" t="e">
        <f>_xlfn.XLOOKUP(A109,'GL014'!A:A,'GL014'!A:A)</f>
        <v>#N/A</v>
      </c>
    </row>
    <row r="110" spans="1:13" hidden="1" x14ac:dyDescent="0.25">
      <c r="A110" t="s">
        <v>2004</v>
      </c>
      <c r="B110" t="s">
        <v>2384</v>
      </c>
      <c r="C110" t="s">
        <v>2383</v>
      </c>
      <c r="D110" s="36">
        <v>158330.85999999999</v>
      </c>
      <c r="E110" s="36">
        <v>158330.85999999999</v>
      </c>
      <c r="F110" s="39" t="e">
        <f>_xlfn.XLOOKUP(A110,Working!F:F,Working!E:E)</f>
        <v>#N/A</v>
      </c>
      <c r="G110">
        <v>0</v>
      </c>
      <c r="H110">
        <v>0</v>
      </c>
      <c r="I110" s="36">
        <v>-158330.85999999999</v>
      </c>
      <c r="J110" s="36">
        <v>-158330.85999999999</v>
      </c>
      <c r="K110">
        <v>0</v>
      </c>
      <c r="L110" t="e">
        <f>_xlfn.XLOOKUP(A110,Working!F:F,Working!F:F)</f>
        <v>#N/A</v>
      </c>
      <c r="M110" t="e">
        <f>_xlfn.XLOOKUP(A110,'GL014'!A:A,'GL014'!A:A)</f>
        <v>#N/A</v>
      </c>
    </row>
    <row r="111" spans="1:13" hidden="1" x14ac:dyDescent="0.25">
      <c r="A111" t="s">
        <v>2003</v>
      </c>
      <c r="B111" t="s">
        <v>2382</v>
      </c>
      <c r="C111" t="s">
        <v>2381</v>
      </c>
      <c r="D111" s="36">
        <v>732597.76000000001</v>
      </c>
      <c r="E111" s="36">
        <v>732597.76000000001</v>
      </c>
      <c r="F111" s="39" t="e">
        <f>_xlfn.XLOOKUP(A111,Working!F:F,Working!E:E)</f>
        <v>#N/A</v>
      </c>
      <c r="G111">
        <v>0</v>
      </c>
      <c r="H111">
        <v>0</v>
      </c>
      <c r="I111" s="36">
        <v>-732597.76000000001</v>
      </c>
      <c r="J111" s="36">
        <v>-732597.76000000001</v>
      </c>
      <c r="K111">
        <v>0</v>
      </c>
      <c r="L111" t="e">
        <f>_xlfn.XLOOKUP(A111,Working!F:F,Working!F:F)</f>
        <v>#N/A</v>
      </c>
      <c r="M111" t="e">
        <f>_xlfn.XLOOKUP(A111,'GL014'!A:A,'GL014'!A:A)</f>
        <v>#N/A</v>
      </c>
    </row>
    <row r="112" spans="1:13" hidden="1" x14ac:dyDescent="0.25">
      <c r="A112" t="s">
        <v>2002</v>
      </c>
      <c r="B112" t="s">
        <v>2380</v>
      </c>
      <c r="C112" t="s">
        <v>2379</v>
      </c>
      <c r="D112" s="36">
        <v>428250</v>
      </c>
      <c r="E112" s="36">
        <v>428250</v>
      </c>
      <c r="F112" s="39" t="e">
        <f>_xlfn.XLOOKUP(A112,Working!F:F,Working!E:E)</f>
        <v>#N/A</v>
      </c>
      <c r="G112">
        <v>0</v>
      </c>
      <c r="H112">
        <v>0</v>
      </c>
      <c r="I112" s="36">
        <v>-428250</v>
      </c>
      <c r="J112" s="36">
        <v>-428250</v>
      </c>
      <c r="K112">
        <v>0</v>
      </c>
      <c r="L112" t="e">
        <f>_xlfn.XLOOKUP(A112,Working!F:F,Working!F:F)</f>
        <v>#N/A</v>
      </c>
      <c r="M112" t="e">
        <f>_xlfn.XLOOKUP(A112,'GL014'!A:A,'GL014'!A:A)</f>
        <v>#N/A</v>
      </c>
    </row>
    <row r="113" spans="1:13" hidden="1" x14ac:dyDescent="0.25">
      <c r="A113" t="s">
        <v>2001</v>
      </c>
      <c r="B113" t="s">
        <v>2378</v>
      </c>
      <c r="C113" t="s">
        <v>2377</v>
      </c>
      <c r="D113" s="36">
        <v>1399743.67</v>
      </c>
      <c r="E113" s="36">
        <v>1399743.67</v>
      </c>
      <c r="F113" s="39" t="e">
        <f>_xlfn.XLOOKUP(A113,Working!F:F,Working!E:E)</f>
        <v>#N/A</v>
      </c>
      <c r="G113">
        <v>0</v>
      </c>
      <c r="H113">
        <v>0</v>
      </c>
      <c r="I113" s="36">
        <v>-1399743.67</v>
      </c>
      <c r="J113" s="36">
        <v>-1399743.67</v>
      </c>
      <c r="K113">
        <v>0</v>
      </c>
      <c r="L113" t="e">
        <f>_xlfn.XLOOKUP(A113,Working!F:F,Working!F:F)</f>
        <v>#N/A</v>
      </c>
      <c r="M113" t="e">
        <f>_xlfn.XLOOKUP(A113,'GL014'!A:A,'GL014'!A:A)</f>
        <v>#N/A</v>
      </c>
    </row>
    <row r="114" spans="1:13" hidden="1" x14ac:dyDescent="0.25">
      <c r="A114" t="s">
        <v>2000</v>
      </c>
      <c r="B114" t="s">
        <v>2376</v>
      </c>
      <c r="C114" t="s">
        <v>2375</v>
      </c>
      <c r="D114" s="36">
        <v>1799850.46</v>
      </c>
      <c r="E114" s="36">
        <v>1799850.46</v>
      </c>
      <c r="F114" s="39" t="e">
        <f>_xlfn.XLOOKUP(A114,Working!F:F,Working!E:E)</f>
        <v>#N/A</v>
      </c>
      <c r="G114">
        <v>0</v>
      </c>
      <c r="H114">
        <v>0</v>
      </c>
      <c r="I114" s="36">
        <v>-1799850.46</v>
      </c>
      <c r="J114" s="36">
        <v>-1799850.46</v>
      </c>
      <c r="K114">
        <v>0</v>
      </c>
      <c r="L114" t="e">
        <f>_xlfn.XLOOKUP(A114,Working!F:F,Working!F:F)</f>
        <v>#N/A</v>
      </c>
      <c r="M114" t="e">
        <f>_xlfn.XLOOKUP(A114,'GL014'!A:A,'GL014'!A:A)</f>
        <v>#N/A</v>
      </c>
    </row>
    <row r="115" spans="1:13" hidden="1" x14ac:dyDescent="0.25">
      <c r="A115" t="s">
        <v>1999</v>
      </c>
      <c r="B115" t="s">
        <v>2374</v>
      </c>
      <c r="C115" t="s">
        <v>2373</v>
      </c>
      <c r="D115" s="36">
        <v>1194013.21</v>
      </c>
      <c r="E115" s="36">
        <v>1194013.21</v>
      </c>
      <c r="F115" s="39" t="e">
        <f>_xlfn.XLOOKUP(A115,Working!F:F,Working!E:E)</f>
        <v>#N/A</v>
      </c>
      <c r="G115">
        <v>0</v>
      </c>
      <c r="H115">
        <v>0</v>
      </c>
      <c r="I115" s="36">
        <v>-1194013.21</v>
      </c>
      <c r="J115" s="36">
        <v>-1194013.21</v>
      </c>
      <c r="K115">
        <v>0</v>
      </c>
      <c r="L115" t="e">
        <f>_xlfn.XLOOKUP(A115,Working!F:F,Working!F:F)</f>
        <v>#N/A</v>
      </c>
      <c r="M115" t="e">
        <f>_xlfn.XLOOKUP(A115,'GL014'!A:A,'GL014'!A:A)</f>
        <v>#N/A</v>
      </c>
    </row>
    <row r="116" spans="1:13" hidden="1" x14ac:dyDescent="0.25">
      <c r="A116" t="s">
        <v>1998</v>
      </c>
      <c r="B116" t="s">
        <v>2372</v>
      </c>
      <c r="C116" t="s">
        <v>2371</v>
      </c>
      <c r="D116" s="36">
        <v>166748.98000000001</v>
      </c>
      <c r="E116" s="36">
        <v>166748.98000000001</v>
      </c>
      <c r="F116" s="39" t="e">
        <f>_xlfn.XLOOKUP(A116,Working!F:F,Working!E:E)</f>
        <v>#N/A</v>
      </c>
      <c r="G116">
        <v>0</v>
      </c>
      <c r="H116">
        <v>0</v>
      </c>
      <c r="I116" s="36">
        <v>-166748.98000000001</v>
      </c>
      <c r="J116" s="36">
        <v>-166748.98000000001</v>
      </c>
      <c r="K116">
        <v>0</v>
      </c>
      <c r="L116" t="e">
        <f>_xlfn.XLOOKUP(A116,Working!F:F,Working!F:F)</f>
        <v>#N/A</v>
      </c>
      <c r="M116" t="e">
        <f>_xlfn.XLOOKUP(A116,'GL014'!A:A,'GL014'!A:A)</f>
        <v>#N/A</v>
      </c>
    </row>
    <row r="117" spans="1:13" x14ac:dyDescent="0.25">
      <c r="A117" t="s">
        <v>54</v>
      </c>
      <c r="B117" t="s">
        <v>1148</v>
      </c>
      <c r="C117" t="s">
        <v>2370</v>
      </c>
      <c r="D117" s="41">
        <v>12225000</v>
      </c>
      <c r="E117" s="41">
        <v>11787179.119999999</v>
      </c>
      <c r="F117" s="39">
        <f>_xlfn.XLOOKUP(A117,Working!F:F,Working!E:E)</f>
        <v>1019565</v>
      </c>
      <c r="G117">
        <v>0</v>
      </c>
      <c r="H117" s="36">
        <v>437820.88</v>
      </c>
      <c r="I117" s="36">
        <v>-12225000</v>
      </c>
      <c r="J117" s="36">
        <v>-11787179.119999999</v>
      </c>
      <c r="K117" s="36">
        <v>-437820.88</v>
      </c>
      <c r="L117" t="str">
        <f>_xlfn.XLOOKUP(A117,Working!F:F,Working!F:F)</f>
        <v>7494C</v>
      </c>
      <c r="M117" t="str">
        <f>_xlfn.XLOOKUP(A117,'GL014'!A:A,'GL014'!A:A)</f>
        <v>7494C</v>
      </c>
    </row>
    <row r="118" spans="1:13" hidden="1" x14ac:dyDescent="0.25">
      <c r="A118" t="s">
        <v>1997</v>
      </c>
      <c r="B118" t="s">
        <v>2369</v>
      </c>
      <c r="C118" t="s">
        <v>2368</v>
      </c>
      <c r="D118" s="36">
        <v>756501.38</v>
      </c>
      <c r="E118" s="36">
        <v>756501.38</v>
      </c>
      <c r="F118" s="39" t="e">
        <f>_xlfn.XLOOKUP(A118,Working!F:F,Working!E:E)</f>
        <v>#N/A</v>
      </c>
      <c r="G118">
        <v>0</v>
      </c>
      <c r="H118">
        <v>0</v>
      </c>
      <c r="I118" s="36">
        <v>-756501.38</v>
      </c>
      <c r="J118" s="36">
        <v>-756501.38</v>
      </c>
      <c r="K118">
        <v>0</v>
      </c>
      <c r="L118" t="e">
        <f>_xlfn.XLOOKUP(A118,Working!F:F,Working!F:F)</f>
        <v>#N/A</v>
      </c>
      <c r="M118" t="e">
        <f>_xlfn.XLOOKUP(A118,'GL014'!A:A,'GL014'!A:A)</f>
        <v>#N/A</v>
      </c>
    </row>
    <row r="119" spans="1:13" hidden="1" x14ac:dyDescent="0.25">
      <c r="A119" t="s">
        <v>1996</v>
      </c>
      <c r="B119" t="s">
        <v>2367</v>
      </c>
      <c r="C119" t="s">
        <v>2366</v>
      </c>
      <c r="D119" s="36">
        <v>3517410.81</v>
      </c>
      <c r="E119" s="36">
        <v>3517410.81</v>
      </c>
      <c r="F119" s="39" t="e">
        <f>_xlfn.XLOOKUP(A119,Working!F:F,Working!E:E)</f>
        <v>#N/A</v>
      </c>
      <c r="G119">
        <v>0</v>
      </c>
      <c r="H119">
        <v>0</v>
      </c>
      <c r="I119" s="36">
        <v>-3517410.81</v>
      </c>
      <c r="J119" s="36">
        <v>-3517410.81</v>
      </c>
      <c r="K119">
        <v>0</v>
      </c>
      <c r="L119" t="e">
        <f>_xlfn.XLOOKUP(A119,Working!F:F,Working!F:F)</f>
        <v>#N/A</v>
      </c>
      <c r="M119" t="e">
        <f>_xlfn.XLOOKUP(A119,'GL014'!A:A,'GL014'!A:A)</f>
        <v>#N/A</v>
      </c>
    </row>
    <row r="120" spans="1:13" hidden="1" x14ac:dyDescent="0.25">
      <c r="A120" t="s">
        <v>1995</v>
      </c>
      <c r="B120" t="s">
        <v>2365</v>
      </c>
      <c r="C120" t="s">
        <v>2364</v>
      </c>
      <c r="D120" s="36">
        <v>299842.58</v>
      </c>
      <c r="E120" s="36">
        <v>299842.58</v>
      </c>
      <c r="F120" s="39" t="e">
        <f>_xlfn.XLOOKUP(A120,Working!F:F,Working!E:E)</f>
        <v>#N/A</v>
      </c>
      <c r="G120">
        <v>0</v>
      </c>
      <c r="H120">
        <v>0</v>
      </c>
      <c r="I120" s="36">
        <v>-299842.58</v>
      </c>
      <c r="J120" s="36">
        <v>-299842.58</v>
      </c>
      <c r="K120">
        <v>0</v>
      </c>
      <c r="L120" t="e">
        <f>_xlfn.XLOOKUP(A120,Working!F:F,Working!F:F)</f>
        <v>#N/A</v>
      </c>
      <c r="M120" t="e">
        <f>_xlfn.XLOOKUP(A120,'GL014'!A:A,'GL014'!A:A)</f>
        <v>#N/A</v>
      </c>
    </row>
    <row r="121" spans="1:13" hidden="1" x14ac:dyDescent="0.25">
      <c r="A121" t="s">
        <v>1994</v>
      </c>
      <c r="B121" t="s">
        <v>2363</v>
      </c>
      <c r="C121" t="s">
        <v>2362</v>
      </c>
      <c r="D121" s="36">
        <v>2057108.99</v>
      </c>
      <c r="E121" s="36">
        <v>2057108.99</v>
      </c>
      <c r="F121" s="39" t="e">
        <f>_xlfn.XLOOKUP(A121,Working!F:F,Working!E:E)</f>
        <v>#N/A</v>
      </c>
      <c r="G121">
        <v>0</v>
      </c>
      <c r="H121">
        <v>0</v>
      </c>
      <c r="I121" s="36">
        <v>-2057108.99</v>
      </c>
      <c r="J121" s="36">
        <v>-2057108.99</v>
      </c>
      <c r="K121">
        <v>0</v>
      </c>
      <c r="L121" t="e">
        <f>_xlfn.XLOOKUP(A121,Working!F:F,Working!F:F)</f>
        <v>#N/A</v>
      </c>
      <c r="M121" t="e">
        <f>_xlfn.XLOOKUP(A121,'GL014'!A:A,'GL014'!A:A)</f>
        <v>#N/A</v>
      </c>
    </row>
    <row r="122" spans="1:13" hidden="1" x14ac:dyDescent="0.25">
      <c r="A122" t="s">
        <v>1993</v>
      </c>
      <c r="B122" t="s">
        <v>2361</v>
      </c>
      <c r="C122" t="s">
        <v>2360</v>
      </c>
      <c r="D122" s="36">
        <v>1130730.8400000001</v>
      </c>
      <c r="E122" s="36">
        <v>1130730.8400000001</v>
      </c>
      <c r="F122" s="39" t="e">
        <f>_xlfn.XLOOKUP(A122,Working!F:F,Working!E:E)</f>
        <v>#N/A</v>
      </c>
      <c r="G122">
        <v>0</v>
      </c>
      <c r="H122">
        <v>0</v>
      </c>
      <c r="I122" s="36">
        <v>-1130730.8400000001</v>
      </c>
      <c r="J122" s="36">
        <v>-1130730.8400000001</v>
      </c>
      <c r="K122">
        <v>0</v>
      </c>
      <c r="L122" t="e">
        <f>_xlfn.XLOOKUP(A122,Working!F:F,Working!F:F)</f>
        <v>#N/A</v>
      </c>
      <c r="M122" t="e">
        <f>_xlfn.XLOOKUP(A122,'GL014'!A:A,'GL014'!A:A)</f>
        <v>#N/A</v>
      </c>
    </row>
    <row r="123" spans="1:13" hidden="1" x14ac:dyDescent="0.25">
      <c r="A123" t="s">
        <v>1992</v>
      </c>
      <c r="B123" t="s">
        <v>2359</v>
      </c>
      <c r="C123" t="s">
        <v>2358</v>
      </c>
      <c r="D123" s="36">
        <v>1493569.38</v>
      </c>
      <c r="E123" s="36">
        <v>1493569.38</v>
      </c>
      <c r="F123" s="39" t="e">
        <f>_xlfn.XLOOKUP(A123,Working!F:F,Working!E:E)</f>
        <v>#N/A</v>
      </c>
      <c r="G123">
        <v>0</v>
      </c>
      <c r="H123">
        <v>0</v>
      </c>
      <c r="I123" s="36">
        <v>-1493569.38</v>
      </c>
      <c r="J123" s="36">
        <v>-1493569.38</v>
      </c>
      <c r="K123">
        <v>0</v>
      </c>
      <c r="L123" t="e">
        <f>_xlfn.XLOOKUP(A123,Working!F:F,Working!F:F)</f>
        <v>#N/A</v>
      </c>
      <c r="M123" t="e">
        <f>_xlfn.XLOOKUP(A123,'GL014'!A:A,'GL014'!A:A)</f>
        <v>#N/A</v>
      </c>
    </row>
    <row r="124" spans="1:13" x14ac:dyDescent="0.25">
      <c r="A124" t="s">
        <v>63</v>
      </c>
      <c r="B124" t="s">
        <v>1160</v>
      </c>
      <c r="C124" t="s">
        <v>2357</v>
      </c>
      <c r="D124" s="41">
        <v>181000</v>
      </c>
      <c r="E124" s="41">
        <v>66409.33</v>
      </c>
      <c r="F124" s="39">
        <f>_xlfn.XLOOKUP(A124,Working!F:F,Working!E:E)</f>
        <v>1019796</v>
      </c>
      <c r="G124">
        <v>0</v>
      </c>
      <c r="H124" s="36">
        <v>114590.67</v>
      </c>
      <c r="I124" s="36">
        <v>-181000</v>
      </c>
      <c r="J124" s="36">
        <v>-66409.33</v>
      </c>
      <c r="K124" s="36">
        <v>-114590.67</v>
      </c>
      <c r="L124" t="str">
        <f>_xlfn.XLOOKUP(A124,Working!F:F,Working!F:F)</f>
        <v>7503C</v>
      </c>
      <c r="M124" t="str">
        <f>_xlfn.XLOOKUP(A124,'GL014'!A:A,'GL014'!A:A)</f>
        <v>7503C</v>
      </c>
    </row>
    <row r="125" spans="1:13" hidden="1" x14ac:dyDescent="0.25">
      <c r="A125" t="s">
        <v>1991</v>
      </c>
      <c r="B125" t="s">
        <v>2356</v>
      </c>
      <c r="C125" t="s">
        <v>2355</v>
      </c>
      <c r="D125" s="36">
        <v>106186.84</v>
      </c>
      <c r="E125" s="36">
        <v>106186.84</v>
      </c>
      <c r="F125" s="39" t="e">
        <f>_xlfn.XLOOKUP(A125,Working!F:F,Working!E:E)</f>
        <v>#N/A</v>
      </c>
      <c r="G125">
        <v>0</v>
      </c>
      <c r="H125">
        <v>0</v>
      </c>
      <c r="I125" s="36">
        <v>-106186.84</v>
      </c>
      <c r="J125" s="36">
        <v>-106186.84</v>
      </c>
      <c r="K125">
        <v>0</v>
      </c>
      <c r="L125" t="e">
        <f>_xlfn.XLOOKUP(A125,Working!F:F,Working!F:F)</f>
        <v>#N/A</v>
      </c>
      <c r="M125" t="e">
        <f>_xlfn.XLOOKUP(A125,'GL014'!A:A,'GL014'!A:A)</f>
        <v>#N/A</v>
      </c>
    </row>
    <row r="126" spans="1:13" hidden="1" x14ac:dyDescent="0.25">
      <c r="A126" t="s">
        <v>1990</v>
      </c>
      <c r="B126" t="s">
        <v>2354</v>
      </c>
      <c r="C126" t="s">
        <v>2353</v>
      </c>
      <c r="D126" s="36">
        <v>519825.94</v>
      </c>
      <c r="E126" s="36">
        <v>519825.94</v>
      </c>
      <c r="F126" s="39" t="e">
        <f>_xlfn.XLOOKUP(A126,Working!F:F,Working!E:E)</f>
        <v>#N/A</v>
      </c>
      <c r="G126">
        <v>0</v>
      </c>
      <c r="H126">
        <v>0</v>
      </c>
      <c r="I126" s="36">
        <v>-519825.94</v>
      </c>
      <c r="J126" s="36">
        <v>-519825.94</v>
      </c>
      <c r="K126">
        <v>0</v>
      </c>
      <c r="L126" t="e">
        <f>_xlfn.XLOOKUP(A126,Working!F:F,Working!F:F)</f>
        <v>#N/A</v>
      </c>
      <c r="M126" t="e">
        <f>_xlfn.XLOOKUP(A126,'GL014'!A:A,'GL014'!A:A)</f>
        <v>#N/A</v>
      </c>
    </row>
    <row r="127" spans="1:13" x14ac:dyDescent="0.25">
      <c r="A127" t="s">
        <v>77</v>
      </c>
      <c r="B127" t="s">
        <v>1145</v>
      </c>
      <c r="C127" t="s">
        <v>2352</v>
      </c>
      <c r="D127" s="41">
        <v>37573133</v>
      </c>
      <c r="E127" s="41">
        <v>13290390.720000001</v>
      </c>
      <c r="F127" s="39">
        <f>_xlfn.XLOOKUP(A127,Working!F:F,Working!E:E)</f>
        <v>1020254</v>
      </c>
      <c r="G127">
        <v>0</v>
      </c>
      <c r="H127" s="36">
        <v>24282742.280000001</v>
      </c>
      <c r="I127" s="36">
        <v>-37573133</v>
      </c>
      <c r="J127" s="36">
        <v>-13290390.720000001</v>
      </c>
      <c r="K127" s="36">
        <v>-24282742.280000001</v>
      </c>
      <c r="L127" t="str">
        <f>_xlfn.XLOOKUP(A127,Working!F:F,Working!F:F)</f>
        <v>7510C</v>
      </c>
      <c r="M127" t="str">
        <f>_xlfn.XLOOKUP(A127,'GL014'!A:A,'GL014'!A:A)</f>
        <v>7510C</v>
      </c>
    </row>
    <row r="128" spans="1:13" x14ac:dyDescent="0.25">
      <c r="A128" t="s">
        <v>80</v>
      </c>
      <c r="B128" t="s">
        <v>1144</v>
      </c>
      <c r="C128" t="s">
        <v>2351</v>
      </c>
      <c r="D128" s="41">
        <v>404929.6</v>
      </c>
      <c r="E128" s="41">
        <v>199419.12</v>
      </c>
      <c r="F128" s="39">
        <f>_xlfn.XLOOKUP(A128,Working!F:F,Working!E:E)</f>
        <v>1020262</v>
      </c>
      <c r="G128">
        <v>0</v>
      </c>
      <c r="H128" s="36">
        <v>205510.48</v>
      </c>
      <c r="I128" s="36">
        <v>-404929.6</v>
      </c>
      <c r="J128" s="36">
        <v>-199419.12</v>
      </c>
      <c r="K128" s="36">
        <v>-205510.48</v>
      </c>
      <c r="L128" t="str">
        <f>_xlfn.XLOOKUP(A128,Working!F:F,Working!F:F)</f>
        <v>7511C</v>
      </c>
      <c r="M128" t="str">
        <f>_xlfn.XLOOKUP(A128,'GL014'!A:A,'GL014'!A:A)</f>
        <v>7511C</v>
      </c>
    </row>
    <row r="129" spans="1:13" hidden="1" x14ac:dyDescent="0.25">
      <c r="A129" t="s">
        <v>1989</v>
      </c>
      <c r="B129" t="s">
        <v>2350</v>
      </c>
      <c r="C129" t="s">
        <v>2349</v>
      </c>
      <c r="D129" s="36">
        <v>8959755.6199999992</v>
      </c>
      <c r="E129" s="36">
        <v>8959755.6199999992</v>
      </c>
      <c r="F129" s="39" t="e">
        <f>_xlfn.XLOOKUP(A129,Working!F:F,Working!E:E)</f>
        <v>#N/A</v>
      </c>
      <c r="G129">
        <v>0</v>
      </c>
      <c r="H129">
        <v>0</v>
      </c>
      <c r="I129" s="36">
        <v>-8959755.6199999992</v>
      </c>
      <c r="J129" s="36">
        <v>-8959755.6199999992</v>
      </c>
      <c r="K129">
        <v>0</v>
      </c>
      <c r="L129" t="e">
        <f>_xlfn.XLOOKUP(A129,Working!F:F,Working!F:F)</f>
        <v>#N/A</v>
      </c>
      <c r="M129" t="e">
        <f>_xlfn.XLOOKUP(A129,'GL014'!A:A,'GL014'!A:A)</f>
        <v>#N/A</v>
      </c>
    </row>
    <row r="130" spans="1:13" hidden="1" x14ac:dyDescent="0.25">
      <c r="A130" t="s">
        <v>1988</v>
      </c>
      <c r="B130" t="s">
        <v>2348</v>
      </c>
      <c r="C130" t="s">
        <v>2347</v>
      </c>
      <c r="D130" s="36">
        <v>299846.31</v>
      </c>
      <c r="E130" s="36">
        <v>299846.31</v>
      </c>
      <c r="F130" s="39" t="e">
        <f>_xlfn.XLOOKUP(A130,Working!F:F,Working!E:E)</f>
        <v>#N/A</v>
      </c>
      <c r="G130">
        <v>0</v>
      </c>
      <c r="H130">
        <v>0</v>
      </c>
      <c r="I130" s="36">
        <v>-299846.31</v>
      </c>
      <c r="J130" s="36">
        <v>-299846.31</v>
      </c>
      <c r="K130">
        <v>0</v>
      </c>
      <c r="L130" t="e">
        <f>_xlfn.XLOOKUP(A130,Working!F:F,Working!F:F)</f>
        <v>#N/A</v>
      </c>
      <c r="M130" t="e">
        <f>_xlfn.XLOOKUP(A130,'GL014'!A:A,'GL014'!A:A)</f>
        <v>#N/A</v>
      </c>
    </row>
    <row r="131" spans="1:13" x14ac:dyDescent="0.25">
      <c r="A131" t="s">
        <v>83</v>
      </c>
      <c r="B131" t="s">
        <v>1143</v>
      </c>
      <c r="C131" t="s">
        <v>2346</v>
      </c>
      <c r="D131" s="41">
        <v>19350000</v>
      </c>
      <c r="E131" s="41">
        <v>19057709.359999999</v>
      </c>
      <c r="F131" s="39">
        <f>_xlfn.XLOOKUP(A131,Working!F:F,Working!E:E)</f>
        <v>1020367</v>
      </c>
      <c r="G131">
        <v>0</v>
      </c>
      <c r="H131" s="36">
        <v>292290.64</v>
      </c>
      <c r="I131" s="36">
        <v>-19350000</v>
      </c>
      <c r="J131" s="36">
        <v>-19057709.359999999</v>
      </c>
      <c r="K131" s="36">
        <v>-292290.64</v>
      </c>
      <c r="L131" t="str">
        <f>_xlfn.XLOOKUP(A131,Working!F:F,Working!F:F)</f>
        <v>7514C</v>
      </c>
      <c r="M131" t="str">
        <f>_xlfn.XLOOKUP(A131,'GL014'!A:A,'GL014'!A:A)</f>
        <v>7514C</v>
      </c>
    </row>
    <row r="132" spans="1:13" hidden="1" x14ac:dyDescent="0.25">
      <c r="A132" t="s">
        <v>1987</v>
      </c>
      <c r="B132" t="s">
        <v>2345</v>
      </c>
      <c r="C132" t="s">
        <v>2344</v>
      </c>
      <c r="D132" s="36">
        <v>2627925.5099999998</v>
      </c>
      <c r="E132" s="36">
        <v>2627925.5099999998</v>
      </c>
      <c r="F132" s="39" t="e">
        <f>_xlfn.XLOOKUP(A132,Working!F:F,Working!E:E)</f>
        <v>#N/A</v>
      </c>
      <c r="G132">
        <v>0</v>
      </c>
      <c r="H132">
        <v>0</v>
      </c>
      <c r="I132" s="36">
        <v>-2627925.5099999998</v>
      </c>
      <c r="J132" s="36">
        <v>-2627925.5099999998</v>
      </c>
      <c r="K132">
        <v>0</v>
      </c>
      <c r="L132" t="e">
        <f>_xlfn.XLOOKUP(A132,Working!F:F,Working!F:F)</f>
        <v>#N/A</v>
      </c>
      <c r="M132" t="e">
        <f>_xlfn.XLOOKUP(A132,'GL014'!A:A,'GL014'!A:A)</f>
        <v>#N/A</v>
      </c>
    </row>
    <row r="133" spans="1:13" hidden="1" x14ac:dyDescent="0.25">
      <c r="A133" t="s">
        <v>1986</v>
      </c>
      <c r="B133" t="s">
        <v>2343</v>
      </c>
      <c r="C133" t="s">
        <v>2342</v>
      </c>
      <c r="D133" s="36">
        <v>503145.19</v>
      </c>
      <c r="E133" s="36">
        <v>503145.19</v>
      </c>
      <c r="F133" s="39" t="e">
        <f>_xlfn.XLOOKUP(A133,Working!F:F,Working!E:E)</f>
        <v>#N/A</v>
      </c>
      <c r="G133">
        <v>0</v>
      </c>
      <c r="H133">
        <v>0</v>
      </c>
      <c r="I133" s="36">
        <v>-503145.19</v>
      </c>
      <c r="J133" s="36">
        <v>-503145.19</v>
      </c>
      <c r="K133">
        <v>0</v>
      </c>
      <c r="L133" t="e">
        <f>_xlfn.XLOOKUP(A133,Working!F:F,Working!F:F)</f>
        <v>#N/A</v>
      </c>
      <c r="M133" t="e">
        <f>_xlfn.XLOOKUP(A133,'GL014'!A:A,'GL014'!A:A)</f>
        <v>#N/A</v>
      </c>
    </row>
    <row r="134" spans="1:13" hidden="1" x14ac:dyDescent="0.25">
      <c r="A134" t="s">
        <v>1985</v>
      </c>
      <c r="B134" t="s">
        <v>2341</v>
      </c>
      <c r="C134" t="s">
        <v>2340</v>
      </c>
      <c r="D134" s="36">
        <v>14270552.91</v>
      </c>
      <c r="E134" s="36">
        <v>14270552.91</v>
      </c>
      <c r="F134" s="39" t="e">
        <f>_xlfn.XLOOKUP(A134,Working!F:F,Working!E:E)</f>
        <v>#N/A</v>
      </c>
      <c r="G134">
        <v>0</v>
      </c>
      <c r="H134">
        <v>0</v>
      </c>
      <c r="I134" s="36">
        <v>-14270552.91</v>
      </c>
      <c r="J134" s="36">
        <v>-14270552.91</v>
      </c>
      <c r="K134">
        <v>0</v>
      </c>
      <c r="L134" t="e">
        <f>_xlfn.XLOOKUP(A134,Working!F:F,Working!F:F)</f>
        <v>#N/A</v>
      </c>
      <c r="M134" t="e">
        <f>_xlfn.XLOOKUP(A134,'GL014'!A:A,'GL014'!A:A)</f>
        <v>#N/A</v>
      </c>
    </row>
    <row r="135" spans="1:13" x14ac:dyDescent="0.25">
      <c r="A135" t="s">
        <v>92</v>
      </c>
      <c r="B135" t="s">
        <v>1204</v>
      </c>
      <c r="C135" t="s">
        <v>2339</v>
      </c>
      <c r="D135" s="41">
        <v>11231.39</v>
      </c>
      <c r="E135" s="41">
        <v>11231.39</v>
      </c>
      <c r="F135" s="39">
        <f>_xlfn.XLOOKUP(A135,Working!F:F,Working!E:E)</f>
        <v>1021135</v>
      </c>
      <c r="G135">
        <v>0</v>
      </c>
      <c r="H135">
        <v>0</v>
      </c>
      <c r="I135" s="36">
        <v>-11231.39</v>
      </c>
      <c r="J135" s="36">
        <v>-11231.39</v>
      </c>
      <c r="K135">
        <v>0</v>
      </c>
      <c r="L135" t="str">
        <f>_xlfn.XLOOKUP(A135,Working!F:F,Working!F:F)</f>
        <v>7525C</v>
      </c>
      <c r="M135" t="str">
        <f>_xlfn.XLOOKUP(A135,'GL014'!A:A,'GL014'!A:A)</f>
        <v>7525C</v>
      </c>
    </row>
    <row r="136" spans="1:13" x14ac:dyDescent="0.25">
      <c r="A136" t="s">
        <v>96</v>
      </c>
      <c r="B136" t="s">
        <v>1141</v>
      </c>
      <c r="C136" t="s">
        <v>2338</v>
      </c>
      <c r="D136" s="41">
        <v>4285000</v>
      </c>
      <c r="E136" s="41">
        <v>4094397.02</v>
      </c>
      <c r="F136" s="39">
        <f>_xlfn.XLOOKUP(A136,Working!F:F,Working!E:E)</f>
        <v>1021136</v>
      </c>
      <c r="G136">
        <v>0</v>
      </c>
      <c r="H136" s="36">
        <v>190602.98</v>
      </c>
      <c r="I136" s="36">
        <v>-4285000</v>
      </c>
      <c r="J136" s="36">
        <v>-4094397.02</v>
      </c>
      <c r="K136" s="36">
        <v>-190602.98</v>
      </c>
      <c r="L136" t="str">
        <f>_xlfn.XLOOKUP(A136,Working!F:F,Working!F:F)</f>
        <v>7526C</v>
      </c>
      <c r="M136" t="str">
        <f>_xlfn.XLOOKUP(A136,'GL014'!A:A,'GL014'!A:A)</f>
        <v>7526C</v>
      </c>
    </row>
    <row r="137" spans="1:13" x14ac:dyDescent="0.25">
      <c r="A137" t="s">
        <v>104</v>
      </c>
      <c r="B137" t="s">
        <v>1139</v>
      </c>
      <c r="C137" t="s">
        <v>2337</v>
      </c>
      <c r="D137" s="41">
        <v>2424000</v>
      </c>
      <c r="E137" s="41">
        <v>587496.76</v>
      </c>
      <c r="F137" s="39">
        <f>_xlfn.XLOOKUP(A137,Working!F:F,Working!E:E)</f>
        <v>1021149</v>
      </c>
      <c r="G137">
        <v>0</v>
      </c>
      <c r="H137" s="36">
        <v>1836503.24</v>
      </c>
      <c r="I137" s="36">
        <v>-2424000</v>
      </c>
      <c r="J137" s="36">
        <v>-587496.76</v>
      </c>
      <c r="K137" s="36">
        <v>-1836503.24</v>
      </c>
      <c r="L137" t="str">
        <f>_xlfn.XLOOKUP(A137,Working!F:F,Working!F:F)</f>
        <v>7530C</v>
      </c>
      <c r="M137" t="str">
        <f>_xlfn.XLOOKUP(A137,'GL014'!A:A,'GL014'!A:A)</f>
        <v>7530C</v>
      </c>
    </row>
    <row r="138" spans="1:13" hidden="1" x14ac:dyDescent="0.25">
      <c r="A138" t="s">
        <v>1984</v>
      </c>
      <c r="B138" t="s">
        <v>2336</v>
      </c>
      <c r="C138" t="s">
        <v>2335</v>
      </c>
      <c r="D138" s="36">
        <v>1847140.72</v>
      </c>
      <c r="E138" s="36">
        <v>1847140.72</v>
      </c>
      <c r="F138" s="39" t="e">
        <f>_xlfn.XLOOKUP(A138,Working!F:F,Working!E:E)</f>
        <v>#N/A</v>
      </c>
      <c r="G138">
        <v>0</v>
      </c>
      <c r="H138">
        <v>0</v>
      </c>
      <c r="I138" s="36">
        <v>-1847140.72</v>
      </c>
      <c r="J138" s="36">
        <v>-1847140.72</v>
      </c>
      <c r="K138">
        <v>0</v>
      </c>
      <c r="L138" t="e">
        <f>_xlfn.XLOOKUP(A138,Working!F:F,Working!F:F)</f>
        <v>#N/A</v>
      </c>
      <c r="M138" t="e">
        <f>_xlfn.XLOOKUP(A138,'GL014'!A:A,'GL014'!A:A)</f>
        <v>#N/A</v>
      </c>
    </row>
    <row r="139" spans="1:13" hidden="1" x14ac:dyDescent="0.25">
      <c r="A139" t="s">
        <v>1983</v>
      </c>
      <c r="B139" t="s">
        <v>2334</v>
      </c>
      <c r="C139" t="s">
        <v>2333</v>
      </c>
      <c r="D139" s="36">
        <v>3397.7</v>
      </c>
      <c r="E139" s="36">
        <v>3397.7</v>
      </c>
      <c r="F139" s="39" t="e">
        <f>_xlfn.XLOOKUP(A139,Working!F:F,Working!E:E)</f>
        <v>#N/A</v>
      </c>
      <c r="G139">
        <v>0</v>
      </c>
      <c r="H139">
        <v>0</v>
      </c>
      <c r="I139" s="36">
        <v>-3397.7</v>
      </c>
      <c r="J139" s="36">
        <v>-3397.7</v>
      </c>
      <c r="K139">
        <v>0</v>
      </c>
      <c r="L139" t="e">
        <f>_xlfn.XLOOKUP(A139,Working!F:F,Working!F:F)</f>
        <v>#N/A</v>
      </c>
      <c r="M139" t="e">
        <f>_xlfn.XLOOKUP(A139,'GL014'!A:A,'GL014'!A:A)</f>
        <v>#N/A</v>
      </c>
    </row>
    <row r="140" spans="1:13" x14ac:dyDescent="0.25">
      <c r="A140" t="s">
        <v>106</v>
      </c>
      <c r="B140" t="s">
        <v>1138</v>
      </c>
      <c r="C140" t="s">
        <v>2332</v>
      </c>
      <c r="D140" s="41">
        <v>2161892.4700000002</v>
      </c>
      <c r="E140" s="41">
        <v>1277158.2</v>
      </c>
      <c r="F140" s="39">
        <f>_xlfn.XLOOKUP(A140,Working!F:F,Working!E:E)</f>
        <v>1021152</v>
      </c>
      <c r="G140">
        <v>0</v>
      </c>
      <c r="H140" s="36">
        <v>884734.27</v>
      </c>
      <c r="I140" s="36">
        <v>-2161892.4700000002</v>
      </c>
      <c r="J140" s="36">
        <v>-1277158.2</v>
      </c>
      <c r="K140" s="36">
        <v>-884734.27</v>
      </c>
      <c r="L140" t="str">
        <f>_xlfn.XLOOKUP(A140,Working!F:F,Working!F:F)</f>
        <v>7533C</v>
      </c>
      <c r="M140" t="str">
        <f>_xlfn.XLOOKUP(A140,'GL014'!A:A,'GL014'!A:A)</f>
        <v>7533C</v>
      </c>
    </row>
    <row r="141" spans="1:13" hidden="1" x14ac:dyDescent="0.25">
      <c r="A141" t="s">
        <v>1982</v>
      </c>
      <c r="B141" t="s">
        <v>2331</v>
      </c>
      <c r="C141" t="s">
        <v>2330</v>
      </c>
      <c r="D141" s="36">
        <v>1801593.57</v>
      </c>
      <c r="E141" s="36">
        <v>1801593.57</v>
      </c>
      <c r="F141" s="39" t="e">
        <f>_xlfn.XLOOKUP(A141,Working!F:F,Working!E:E)</f>
        <v>#N/A</v>
      </c>
      <c r="G141">
        <v>0</v>
      </c>
      <c r="H141">
        <v>0</v>
      </c>
      <c r="I141" s="36">
        <v>-1801593.57</v>
      </c>
      <c r="J141" s="36">
        <v>-1801593.57</v>
      </c>
      <c r="K141">
        <v>0</v>
      </c>
      <c r="L141" t="e">
        <f>_xlfn.XLOOKUP(A141,Working!F:F,Working!F:F)</f>
        <v>#N/A</v>
      </c>
      <c r="M141" t="e">
        <f>_xlfn.XLOOKUP(A141,'GL014'!A:A,'GL014'!A:A)</f>
        <v>#N/A</v>
      </c>
    </row>
    <row r="142" spans="1:13" hidden="1" x14ac:dyDescent="0.25">
      <c r="A142" t="s">
        <v>1981</v>
      </c>
      <c r="B142" t="s">
        <v>2329</v>
      </c>
      <c r="C142" t="s">
        <v>2328</v>
      </c>
      <c r="D142" s="36">
        <v>149978.57</v>
      </c>
      <c r="E142" s="36">
        <v>149978.57</v>
      </c>
      <c r="F142" s="39" t="e">
        <f>_xlfn.XLOOKUP(A142,Working!F:F,Working!E:E)</f>
        <v>#N/A</v>
      </c>
      <c r="G142">
        <v>0</v>
      </c>
      <c r="H142">
        <v>0</v>
      </c>
      <c r="I142" s="36">
        <v>-149978.57</v>
      </c>
      <c r="J142" s="36">
        <v>-149978.57</v>
      </c>
      <c r="K142">
        <v>0</v>
      </c>
      <c r="L142" t="e">
        <f>_xlfn.XLOOKUP(A142,Working!F:F,Working!F:F)</f>
        <v>#N/A</v>
      </c>
      <c r="M142" t="e">
        <f>_xlfn.XLOOKUP(A142,'GL014'!A:A,'GL014'!A:A)</f>
        <v>#N/A</v>
      </c>
    </row>
    <row r="143" spans="1:13" x14ac:dyDescent="0.25">
      <c r="A143" t="s">
        <v>109</v>
      </c>
      <c r="B143" t="s">
        <v>1137</v>
      </c>
      <c r="C143" t="s">
        <v>2327</v>
      </c>
      <c r="D143" s="41">
        <v>105000</v>
      </c>
      <c r="E143" s="41">
        <v>26095.49</v>
      </c>
      <c r="F143" s="39">
        <f>_xlfn.XLOOKUP(A143,Working!F:F,Working!E:E)</f>
        <v>1021155</v>
      </c>
      <c r="G143">
        <v>0</v>
      </c>
      <c r="H143" s="36">
        <v>78904.509999999995</v>
      </c>
      <c r="I143" s="36">
        <v>-105000</v>
      </c>
      <c r="J143" s="36">
        <v>-26095.49</v>
      </c>
      <c r="K143" s="36">
        <v>-78904.509999999995</v>
      </c>
      <c r="L143" t="str">
        <f>_xlfn.XLOOKUP(A143,Working!F:F,Working!F:F)</f>
        <v>7536C</v>
      </c>
      <c r="M143" t="str">
        <f>_xlfn.XLOOKUP(A143,'GL014'!A:A,'GL014'!A:A)</f>
        <v>7536C</v>
      </c>
    </row>
    <row r="144" spans="1:13" x14ac:dyDescent="0.25">
      <c r="A144" t="s">
        <v>112</v>
      </c>
      <c r="B144" t="s">
        <v>1136</v>
      </c>
      <c r="C144" t="s">
        <v>2326</v>
      </c>
      <c r="D144" s="41">
        <v>110000</v>
      </c>
      <c r="E144" s="41">
        <v>11933.24</v>
      </c>
      <c r="F144" s="39">
        <f>_xlfn.XLOOKUP(A144,Working!F:F,Working!E:E)</f>
        <v>1021156</v>
      </c>
      <c r="G144">
        <v>0</v>
      </c>
      <c r="H144" s="36">
        <v>98066.76</v>
      </c>
      <c r="I144" s="36">
        <v>-110000</v>
      </c>
      <c r="J144" s="36">
        <v>-11933.24</v>
      </c>
      <c r="K144" s="36">
        <v>-98066.76</v>
      </c>
      <c r="L144" t="str">
        <f>_xlfn.XLOOKUP(A144,Working!F:F,Working!F:F)</f>
        <v>7537C</v>
      </c>
      <c r="M144" t="str">
        <f>_xlfn.XLOOKUP(A144,'GL014'!A:A,'GL014'!A:A)</f>
        <v>7537C</v>
      </c>
    </row>
    <row r="145" spans="1:13" x14ac:dyDescent="0.25">
      <c r="A145" t="s">
        <v>115</v>
      </c>
      <c r="B145" t="s">
        <v>1135</v>
      </c>
      <c r="C145" t="s">
        <v>2325</v>
      </c>
      <c r="D145" s="41">
        <v>155000</v>
      </c>
      <c r="E145" s="41">
        <v>22070.94</v>
      </c>
      <c r="F145" s="39">
        <f>_xlfn.XLOOKUP(A145,Working!F:F,Working!E:E)</f>
        <v>1021157</v>
      </c>
      <c r="G145">
        <v>0</v>
      </c>
      <c r="H145" s="36">
        <v>132929.06</v>
      </c>
      <c r="I145" s="36">
        <v>-155000</v>
      </c>
      <c r="J145" s="36">
        <v>-22070.94</v>
      </c>
      <c r="K145" s="36">
        <v>-132929.06</v>
      </c>
      <c r="L145" t="str">
        <f>_xlfn.XLOOKUP(A145,Working!F:F,Working!F:F)</f>
        <v>7538C</v>
      </c>
      <c r="M145" t="str">
        <f>_xlfn.XLOOKUP(A145,'GL014'!A:A,'GL014'!A:A)</f>
        <v>7538C</v>
      </c>
    </row>
    <row r="146" spans="1:13" x14ac:dyDescent="0.25">
      <c r="A146" t="s">
        <v>118</v>
      </c>
      <c r="B146" t="s">
        <v>1134</v>
      </c>
      <c r="C146" t="s">
        <v>2324</v>
      </c>
      <c r="D146" s="41">
        <v>175000</v>
      </c>
      <c r="E146" s="41">
        <v>45156.93</v>
      </c>
      <c r="F146" s="39">
        <f>_xlfn.XLOOKUP(A146,Working!F:F,Working!E:E)</f>
        <v>1021158</v>
      </c>
      <c r="G146">
        <v>0</v>
      </c>
      <c r="H146" s="36">
        <v>129843.07</v>
      </c>
      <c r="I146" s="36">
        <v>-175000</v>
      </c>
      <c r="J146" s="36">
        <v>-45156.93</v>
      </c>
      <c r="K146" s="36">
        <v>-129843.07</v>
      </c>
      <c r="L146" t="str">
        <f>_xlfn.XLOOKUP(A146,Working!F:F,Working!F:F)</f>
        <v>7539C</v>
      </c>
      <c r="M146" t="str">
        <f>_xlfn.XLOOKUP(A146,'GL014'!A:A,'GL014'!A:A)</f>
        <v>7539C</v>
      </c>
    </row>
    <row r="147" spans="1:13" hidden="1" x14ac:dyDescent="0.25">
      <c r="A147" t="s">
        <v>1980</v>
      </c>
      <c r="B147" t="s">
        <v>2323</v>
      </c>
      <c r="C147" t="s">
        <v>2322</v>
      </c>
      <c r="D147" s="36">
        <v>5647941.5700000003</v>
      </c>
      <c r="E147" s="36">
        <v>5647941.5700000003</v>
      </c>
      <c r="F147" s="39" t="e">
        <f>_xlfn.XLOOKUP(A147,Working!F:F,Working!E:E)</f>
        <v>#N/A</v>
      </c>
      <c r="G147">
        <v>0</v>
      </c>
      <c r="H147">
        <v>0</v>
      </c>
      <c r="I147" s="36">
        <v>-5647941.5700000003</v>
      </c>
      <c r="J147" s="36">
        <v>-5647941.5700000003</v>
      </c>
      <c r="K147">
        <v>0</v>
      </c>
      <c r="L147" t="e">
        <f>_xlfn.XLOOKUP(A147,Working!F:F,Working!F:F)</f>
        <v>#N/A</v>
      </c>
      <c r="M147" t="e">
        <f>_xlfn.XLOOKUP(A147,'GL014'!A:A,'GL014'!A:A)</f>
        <v>#N/A</v>
      </c>
    </row>
    <row r="148" spans="1:13" x14ac:dyDescent="0.25">
      <c r="A148" t="s">
        <v>126</v>
      </c>
      <c r="B148" t="s">
        <v>1132</v>
      </c>
      <c r="C148" t="s">
        <v>2321</v>
      </c>
      <c r="D148" s="41">
        <v>139837147</v>
      </c>
      <c r="E148" s="41">
        <v>101962676.25</v>
      </c>
      <c r="F148" s="39">
        <f>_xlfn.XLOOKUP(A148,Working!F:F,Working!E:E)</f>
        <v>1021162</v>
      </c>
      <c r="G148">
        <v>0</v>
      </c>
      <c r="H148" s="36">
        <v>37874470.75</v>
      </c>
      <c r="I148" s="36">
        <v>-139837147</v>
      </c>
      <c r="J148" s="36">
        <v>-101962676.25</v>
      </c>
      <c r="K148" s="36">
        <v>-37874470.75</v>
      </c>
      <c r="L148" t="str">
        <f>_xlfn.XLOOKUP(A148,Working!F:F,Working!F:F)</f>
        <v>7543C</v>
      </c>
      <c r="M148" t="str">
        <f>_xlfn.XLOOKUP(A148,'GL014'!A:A,'GL014'!A:A)</f>
        <v>7543C</v>
      </c>
    </row>
    <row r="149" spans="1:13" hidden="1" x14ac:dyDescent="0.25">
      <c r="A149" t="s">
        <v>1979</v>
      </c>
      <c r="B149" t="s">
        <v>2320</v>
      </c>
      <c r="C149" t="s">
        <v>2319</v>
      </c>
      <c r="D149" s="36">
        <v>738998.03</v>
      </c>
      <c r="E149" s="36">
        <v>738998.03</v>
      </c>
      <c r="F149" s="39" t="e">
        <f>_xlfn.XLOOKUP(A149,Working!F:F,Working!E:E)</f>
        <v>#N/A</v>
      </c>
      <c r="G149">
        <v>0</v>
      </c>
      <c r="H149">
        <v>0</v>
      </c>
      <c r="I149" s="36">
        <v>-738998.03</v>
      </c>
      <c r="J149" s="36">
        <v>-738998.03</v>
      </c>
      <c r="K149">
        <v>0</v>
      </c>
      <c r="L149" t="e">
        <f>_xlfn.XLOOKUP(A149,Working!F:F,Working!F:F)</f>
        <v>#N/A</v>
      </c>
      <c r="M149" t="e">
        <f>_xlfn.XLOOKUP(A149,'GL014'!A:A,'GL014'!A:A)</f>
        <v>#N/A</v>
      </c>
    </row>
    <row r="150" spans="1:13" hidden="1" x14ac:dyDescent="0.25">
      <c r="A150" t="s">
        <v>1978</v>
      </c>
      <c r="B150" t="s">
        <v>2318</v>
      </c>
      <c r="C150" t="s">
        <v>2317</v>
      </c>
      <c r="D150" s="36">
        <v>254987.99</v>
      </c>
      <c r="E150" s="36">
        <v>254987.99</v>
      </c>
      <c r="F150" s="39" t="e">
        <f>_xlfn.XLOOKUP(A150,Working!F:F,Working!E:E)</f>
        <v>#N/A</v>
      </c>
      <c r="G150">
        <v>0</v>
      </c>
      <c r="H150">
        <v>0</v>
      </c>
      <c r="I150" s="36">
        <v>-254987.99</v>
      </c>
      <c r="J150" s="36">
        <v>-254987.99</v>
      </c>
      <c r="K150">
        <v>0</v>
      </c>
      <c r="L150" t="e">
        <f>_xlfn.XLOOKUP(A150,Working!F:F,Working!F:F)</f>
        <v>#N/A</v>
      </c>
      <c r="M150" t="e">
        <f>_xlfn.XLOOKUP(A150,'GL014'!A:A,'GL014'!A:A)</f>
        <v>#N/A</v>
      </c>
    </row>
    <row r="151" spans="1:13" hidden="1" x14ac:dyDescent="0.25">
      <c r="A151" t="s">
        <v>1977</v>
      </c>
      <c r="B151" t="s">
        <v>2316</v>
      </c>
      <c r="C151" t="s">
        <v>2315</v>
      </c>
      <c r="D151" s="36">
        <v>614685.38</v>
      </c>
      <c r="E151" s="36">
        <v>614685.38</v>
      </c>
      <c r="F151" s="39" t="e">
        <f>_xlfn.XLOOKUP(A151,Working!F:F,Working!E:E)</f>
        <v>#N/A</v>
      </c>
      <c r="G151">
        <v>0</v>
      </c>
      <c r="H151">
        <v>0</v>
      </c>
      <c r="I151" s="36">
        <v>-614685.38</v>
      </c>
      <c r="J151" s="36">
        <v>-614685.38</v>
      </c>
      <c r="K151">
        <v>0</v>
      </c>
      <c r="L151" t="e">
        <f>_xlfn.XLOOKUP(A151,Working!F:F,Working!F:F)</f>
        <v>#N/A</v>
      </c>
      <c r="M151" t="e">
        <f>_xlfn.XLOOKUP(A151,'GL014'!A:A,'GL014'!A:A)</f>
        <v>#N/A</v>
      </c>
    </row>
    <row r="152" spans="1:13" hidden="1" x14ac:dyDescent="0.25">
      <c r="A152" t="s">
        <v>1976</v>
      </c>
      <c r="B152" t="s">
        <v>2314</v>
      </c>
      <c r="C152" t="s">
        <v>2313</v>
      </c>
      <c r="D152" s="36">
        <v>338730.51</v>
      </c>
      <c r="E152" s="36">
        <v>338730.51</v>
      </c>
      <c r="F152" s="39" t="e">
        <f>_xlfn.XLOOKUP(A152,Working!F:F,Working!E:E)</f>
        <v>#N/A</v>
      </c>
      <c r="G152">
        <v>0</v>
      </c>
      <c r="H152">
        <v>0</v>
      </c>
      <c r="I152" s="36">
        <v>-338730.51</v>
      </c>
      <c r="J152" s="36">
        <v>-338730.51</v>
      </c>
      <c r="K152">
        <v>0</v>
      </c>
      <c r="L152" t="e">
        <f>_xlfn.XLOOKUP(A152,Working!F:F,Working!F:F)</f>
        <v>#N/A</v>
      </c>
      <c r="M152" t="e">
        <f>_xlfn.XLOOKUP(A152,'GL014'!A:A,'GL014'!A:A)</f>
        <v>#N/A</v>
      </c>
    </row>
    <row r="153" spans="1:13" x14ac:dyDescent="0.25">
      <c r="A153" t="s">
        <v>129</v>
      </c>
      <c r="B153" t="s">
        <v>1131</v>
      </c>
      <c r="C153" t="s">
        <v>2312</v>
      </c>
      <c r="D153" s="41">
        <v>831000</v>
      </c>
      <c r="E153" s="41">
        <v>826602.16</v>
      </c>
      <c r="F153" s="39">
        <f>_xlfn.XLOOKUP(A153,Working!F:F,Working!E:E)</f>
        <v>1021596</v>
      </c>
      <c r="G153">
        <v>0</v>
      </c>
      <c r="H153" s="36">
        <v>4397.84</v>
      </c>
      <c r="I153" s="36">
        <v>-831000</v>
      </c>
      <c r="J153" s="36">
        <v>-826602.16</v>
      </c>
      <c r="K153" s="36">
        <v>-4397.84</v>
      </c>
      <c r="L153" t="str">
        <f>_xlfn.XLOOKUP(A153,Working!F:F,Working!F:F)</f>
        <v>7549C</v>
      </c>
      <c r="M153" t="str">
        <f>_xlfn.XLOOKUP(A153,'GL014'!A:A,'GL014'!A:A)</f>
        <v>7549C</v>
      </c>
    </row>
    <row r="154" spans="1:13" hidden="1" x14ac:dyDescent="0.25">
      <c r="A154" t="s">
        <v>1975</v>
      </c>
      <c r="B154" t="s">
        <v>2311</v>
      </c>
      <c r="C154" t="s">
        <v>2310</v>
      </c>
      <c r="D154" s="36">
        <v>188135.58</v>
      </c>
      <c r="E154" s="36">
        <v>188135.58</v>
      </c>
      <c r="F154" s="39" t="e">
        <f>_xlfn.XLOOKUP(A154,Working!F:F,Working!E:E)</f>
        <v>#N/A</v>
      </c>
      <c r="G154">
        <v>0</v>
      </c>
      <c r="H154">
        <v>0</v>
      </c>
      <c r="I154" s="36">
        <v>-188135.58</v>
      </c>
      <c r="J154" s="36">
        <v>-188135.58</v>
      </c>
      <c r="K154">
        <v>0</v>
      </c>
      <c r="L154" t="e">
        <f>_xlfn.XLOOKUP(A154,Working!F:F,Working!F:F)</f>
        <v>#N/A</v>
      </c>
      <c r="M154" t="e">
        <f>_xlfn.XLOOKUP(A154,'GL014'!A:A,'GL014'!A:A)</f>
        <v>#N/A</v>
      </c>
    </row>
    <row r="155" spans="1:13" hidden="1" x14ac:dyDescent="0.25">
      <c r="A155" t="s">
        <v>1974</v>
      </c>
      <c r="B155" t="s">
        <v>2309</v>
      </c>
      <c r="C155" t="s">
        <v>2308</v>
      </c>
      <c r="D155" s="36">
        <v>971730.18</v>
      </c>
      <c r="E155" s="36">
        <v>971730.18</v>
      </c>
      <c r="F155" s="39" t="e">
        <f>_xlfn.XLOOKUP(A155,Working!F:F,Working!E:E)</f>
        <v>#N/A</v>
      </c>
      <c r="G155">
        <v>0</v>
      </c>
      <c r="H155">
        <v>0</v>
      </c>
      <c r="I155" s="36">
        <v>-971730.18</v>
      </c>
      <c r="J155" s="36">
        <v>-971730.18</v>
      </c>
      <c r="K155">
        <v>0</v>
      </c>
      <c r="L155" t="e">
        <f>_xlfn.XLOOKUP(A155,Working!F:F,Working!F:F)</f>
        <v>#N/A</v>
      </c>
      <c r="M155" t="e">
        <f>_xlfn.XLOOKUP(A155,'GL014'!A:A,'GL014'!A:A)</f>
        <v>#N/A</v>
      </c>
    </row>
    <row r="156" spans="1:13" hidden="1" x14ac:dyDescent="0.25">
      <c r="A156" t="s">
        <v>1973</v>
      </c>
      <c r="B156" t="s">
        <v>2307</v>
      </c>
      <c r="C156" t="s">
        <v>2306</v>
      </c>
      <c r="D156" s="36">
        <v>1437169.93</v>
      </c>
      <c r="E156" s="36">
        <v>1437169.93</v>
      </c>
      <c r="F156" s="39" t="e">
        <f>_xlfn.XLOOKUP(A156,Working!F:F,Working!E:E)</f>
        <v>#N/A</v>
      </c>
      <c r="G156">
        <v>0</v>
      </c>
      <c r="H156">
        <v>0</v>
      </c>
      <c r="I156" s="36">
        <v>-1437169.93</v>
      </c>
      <c r="J156" s="36">
        <v>-1437169.93</v>
      </c>
      <c r="K156">
        <v>0</v>
      </c>
      <c r="L156" t="e">
        <f>_xlfn.XLOOKUP(A156,Working!F:F,Working!F:F)</f>
        <v>#N/A</v>
      </c>
      <c r="M156" t="e">
        <f>_xlfn.XLOOKUP(A156,'GL014'!A:A,'GL014'!A:A)</f>
        <v>#N/A</v>
      </c>
    </row>
    <row r="157" spans="1:13" hidden="1" x14ac:dyDescent="0.25">
      <c r="A157" t="s">
        <v>1972</v>
      </c>
      <c r="B157" t="s">
        <v>2305</v>
      </c>
      <c r="C157" t="s">
        <v>2304</v>
      </c>
      <c r="D157" s="36">
        <v>931583.66</v>
      </c>
      <c r="E157" s="36">
        <v>931583.66</v>
      </c>
      <c r="F157" s="39" t="e">
        <f>_xlfn.XLOOKUP(A157,Working!F:F,Working!E:E)</f>
        <v>#N/A</v>
      </c>
      <c r="G157">
        <v>0</v>
      </c>
      <c r="H157">
        <v>0</v>
      </c>
      <c r="I157" s="36">
        <v>-931583.66</v>
      </c>
      <c r="J157" s="36">
        <v>-931583.66</v>
      </c>
      <c r="K157">
        <v>0</v>
      </c>
      <c r="L157" t="e">
        <f>_xlfn.XLOOKUP(A157,Working!F:F,Working!F:F)</f>
        <v>#N/A</v>
      </c>
      <c r="M157" t="e">
        <f>_xlfn.XLOOKUP(A157,'GL014'!A:A,'GL014'!A:A)</f>
        <v>#N/A</v>
      </c>
    </row>
    <row r="158" spans="1:13" hidden="1" x14ac:dyDescent="0.25">
      <c r="A158" t="s">
        <v>1971</v>
      </c>
      <c r="B158" t="s">
        <v>2303</v>
      </c>
      <c r="C158" t="s">
        <v>2302</v>
      </c>
      <c r="D158" s="36">
        <v>6620557.1200000001</v>
      </c>
      <c r="E158" s="36">
        <v>6620557.1200000001</v>
      </c>
      <c r="F158" s="39" t="e">
        <f>_xlfn.XLOOKUP(A158,Working!F:F,Working!E:E)</f>
        <v>#N/A</v>
      </c>
      <c r="G158">
        <v>0</v>
      </c>
      <c r="H158">
        <v>0</v>
      </c>
      <c r="I158" s="36">
        <v>-6620557.1200000001</v>
      </c>
      <c r="J158" s="36">
        <v>-6620557.1200000001</v>
      </c>
      <c r="K158">
        <v>0</v>
      </c>
      <c r="L158" t="e">
        <f>_xlfn.XLOOKUP(A158,Working!F:F,Working!F:F)</f>
        <v>#N/A</v>
      </c>
      <c r="M158" t="e">
        <f>_xlfn.XLOOKUP(A158,'GL014'!A:A,'GL014'!A:A)</f>
        <v>#N/A</v>
      </c>
    </row>
    <row r="159" spans="1:13" x14ac:dyDescent="0.25">
      <c r="A159" t="s">
        <v>132</v>
      </c>
      <c r="B159" t="s">
        <v>2301</v>
      </c>
      <c r="C159" t="s">
        <v>2300</v>
      </c>
      <c r="D159" s="41">
        <v>6096689.7599999998</v>
      </c>
      <c r="E159" s="41">
        <v>6096689.7599999998</v>
      </c>
      <c r="F159" s="39">
        <f>_xlfn.XLOOKUP(A159,Working!F:F,Working!E:E)</f>
        <v>1021892</v>
      </c>
      <c r="G159">
        <v>0</v>
      </c>
      <c r="H159">
        <v>0</v>
      </c>
      <c r="I159" s="36">
        <v>-6096689.7599999998</v>
      </c>
      <c r="J159" s="36">
        <v>-6096689.7599999998</v>
      </c>
      <c r="K159">
        <v>0</v>
      </c>
      <c r="L159" t="str">
        <f>_xlfn.XLOOKUP(A159,Working!F:F,Working!F:F)</f>
        <v>7556C</v>
      </c>
      <c r="M159" t="e">
        <f>_xlfn.XLOOKUP(A159,'GL014'!A:A,'GL014'!A:A)</f>
        <v>#N/A</v>
      </c>
    </row>
    <row r="160" spans="1:13" x14ac:dyDescent="0.25">
      <c r="A160" t="s">
        <v>135</v>
      </c>
      <c r="B160" t="s">
        <v>1130</v>
      </c>
      <c r="C160" t="s">
        <v>2299</v>
      </c>
      <c r="D160" s="41">
        <v>933130.65</v>
      </c>
      <c r="E160" s="41">
        <v>816868.65</v>
      </c>
      <c r="F160" s="39">
        <f>_xlfn.XLOOKUP(A160,Working!F:F,Working!E:E)</f>
        <v>1021893</v>
      </c>
      <c r="G160">
        <v>0</v>
      </c>
      <c r="H160" s="36">
        <v>116262</v>
      </c>
      <c r="I160" s="36">
        <v>-933130.65</v>
      </c>
      <c r="J160" s="36">
        <v>-816868.65</v>
      </c>
      <c r="K160" s="36">
        <v>-116262</v>
      </c>
      <c r="L160" t="str">
        <f>_xlfn.XLOOKUP(A160,Working!F:F,Working!F:F)</f>
        <v>7557C</v>
      </c>
      <c r="M160" t="str">
        <f>_xlfn.XLOOKUP(A160,'GL014'!A:A,'GL014'!A:A)</f>
        <v>7557C</v>
      </c>
    </row>
    <row r="161" spans="1:13" hidden="1" x14ac:dyDescent="0.25">
      <c r="A161" t="s">
        <v>1970</v>
      </c>
      <c r="B161" t="s">
        <v>2298</v>
      </c>
      <c r="C161" t="s">
        <v>2297</v>
      </c>
      <c r="D161" s="36">
        <v>917826.95</v>
      </c>
      <c r="E161" s="36">
        <v>917826.95</v>
      </c>
      <c r="F161" s="39" t="e">
        <f>_xlfn.XLOOKUP(A161,Working!F:F,Working!E:E)</f>
        <v>#N/A</v>
      </c>
      <c r="G161">
        <v>0</v>
      </c>
      <c r="H161">
        <v>0</v>
      </c>
      <c r="I161" s="36">
        <v>-917826.95</v>
      </c>
      <c r="J161" s="36">
        <v>-917826.95</v>
      </c>
      <c r="K161">
        <v>0</v>
      </c>
      <c r="L161" t="e">
        <f>_xlfn.XLOOKUP(A161,Working!F:F,Working!F:F)</f>
        <v>#N/A</v>
      </c>
      <c r="M161" t="e">
        <f>_xlfn.XLOOKUP(A161,'GL014'!A:A,'GL014'!A:A)</f>
        <v>#N/A</v>
      </c>
    </row>
    <row r="162" spans="1:13" x14ac:dyDescent="0.25">
      <c r="A162" t="s">
        <v>138</v>
      </c>
      <c r="B162" t="s">
        <v>1129</v>
      </c>
      <c r="C162" t="s">
        <v>2296</v>
      </c>
      <c r="D162" s="41">
        <v>29956205.629999999</v>
      </c>
      <c r="E162" s="41">
        <v>3638468.31</v>
      </c>
      <c r="F162" s="39">
        <f>_xlfn.XLOOKUP(A162,Working!F:F,Working!E:E)</f>
        <v>1021895</v>
      </c>
      <c r="G162">
        <v>0</v>
      </c>
      <c r="H162" s="36">
        <v>26317737.32</v>
      </c>
      <c r="I162" s="36">
        <v>-29956205.629999999</v>
      </c>
      <c r="J162" s="36">
        <v>-3638468.31</v>
      </c>
      <c r="K162" s="36">
        <v>-26317737.32</v>
      </c>
      <c r="L162" t="str">
        <f>_xlfn.XLOOKUP(A162,Working!F:F,Working!F:F)</f>
        <v>7559C</v>
      </c>
      <c r="M162" t="str">
        <f>_xlfn.XLOOKUP(A162,'GL014'!A:A,'GL014'!A:A)</f>
        <v>7559C</v>
      </c>
    </row>
    <row r="163" spans="1:13" x14ac:dyDescent="0.25">
      <c r="A163" t="s">
        <v>141</v>
      </c>
      <c r="B163" t="s">
        <v>1128</v>
      </c>
      <c r="C163" t="s">
        <v>2295</v>
      </c>
      <c r="D163" s="41">
        <v>810000</v>
      </c>
      <c r="E163" s="41">
        <v>250348.55</v>
      </c>
      <c r="F163" s="39">
        <f>_xlfn.XLOOKUP(A163,Working!F:F,Working!E:E)</f>
        <v>1021896</v>
      </c>
      <c r="G163">
        <v>0</v>
      </c>
      <c r="H163" s="36">
        <v>559651.44999999995</v>
      </c>
      <c r="I163" s="36">
        <v>-810000</v>
      </c>
      <c r="J163" s="36">
        <v>-250348.55</v>
      </c>
      <c r="K163" s="36">
        <v>-559651.44999999995</v>
      </c>
      <c r="L163" t="str">
        <f>_xlfn.XLOOKUP(A163,Working!F:F,Working!F:F)</f>
        <v>7560C</v>
      </c>
      <c r="M163" t="str">
        <f>_xlfn.XLOOKUP(A163,'GL014'!A:A,'GL014'!A:A)</f>
        <v>7560C</v>
      </c>
    </row>
    <row r="164" spans="1:13" x14ac:dyDescent="0.25">
      <c r="A164" t="s">
        <v>144</v>
      </c>
      <c r="B164" t="s">
        <v>1127</v>
      </c>
      <c r="C164" t="s">
        <v>2294</v>
      </c>
      <c r="D164" s="41">
        <v>22000000</v>
      </c>
      <c r="E164" s="41">
        <v>4499583.78</v>
      </c>
      <c r="F164" s="39">
        <f>_xlfn.XLOOKUP(A164,Working!F:F,Working!E:E)</f>
        <v>1021897</v>
      </c>
      <c r="G164">
        <v>0</v>
      </c>
      <c r="H164" s="36">
        <v>17500416.219999999</v>
      </c>
      <c r="I164" s="36">
        <v>-22000000</v>
      </c>
      <c r="J164" s="36">
        <v>-4499583.78</v>
      </c>
      <c r="K164" s="36">
        <v>-17500416.219999999</v>
      </c>
      <c r="L164" t="str">
        <f>_xlfn.XLOOKUP(A164,Working!F:F,Working!F:F)</f>
        <v>7561C</v>
      </c>
      <c r="M164" t="str">
        <f>_xlfn.XLOOKUP(A164,'GL014'!A:A,'GL014'!A:A)</f>
        <v>7561C</v>
      </c>
    </row>
    <row r="165" spans="1:13" x14ac:dyDescent="0.25">
      <c r="A165" t="s">
        <v>147</v>
      </c>
      <c r="B165" t="s">
        <v>1126</v>
      </c>
      <c r="C165" t="s">
        <v>2293</v>
      </c>
      <c r="D165" s="41">
        <v>95000</v>
      </c>
      <c r="E165" s="41">
        <v>11087.12</v>
      </c>
      <c r="F165" s="39">
        <f>_xlfn.XLOOKUP(A165,Working!F:F,Working!E:E)</f>
        <v>1021898</v>
      </c>
      <c r="G165">
        <v>0</v>
      </c>
      <c r="H165" s="36">
        <v>83912.88</v>
      </c>
      <c r="I165" s="36">
        <v>-95000</v>
      </c>
      <c r="J165" s="36">
        <v>-11087.12</v>
      </c>
      <c r="K165" s="36">
        <v>-83912.88</v>
      </c>
      <c r="L165" t="str">
        <f>_xlfn.XLOOKUP(A165,Working!F:F,Working!F:F)</f>
        <v>7562C</v>
      </c>
      <c r="M165" t="str">
        <f>_xlfn.XLOOKUP(A165,'GL014'!A:A,'GL014'!A:A)</f>
        <v>7562C</v>
      </c>
    </row>
    <row r="166" spans="1:13" x14ac:dyDescent="0.25">
      <c r="A166" t="s">
        <v>150</v>
      </c>
      <c r="B166" t="s">
        <v>1125</v>
      </c>
      <c r="C166" t="s">
        <v>2292</v>
      </c>
      <c r="D166" s="41">
        <v>95000</v>
      </c>
      <c r="E166" s="41">
        <v>11530.39</v>
      </c>
      <c r="F166" s="39">
        <f>_xlfn.XLOOKUP(A166,Working!F:F,Working!E:E)</f>
        <v>1021899</v>
      </c>
      <c r="G166">
        <v>0</v>
      </c>
      <c r="H166" s="36">
        <v>83469.61</v>
      </c>
      <c r="I166" s="36">
        <v>-95000</v>
      </c>
      <c r="J166" s="36">
        <v>-11530.39</v>
      </c>
      <c r="K166" s="36">
        <v>-83469.61</v>
      </c>
      <c r="L166" t="str">
        <f>_xlfn.XLOOKUP(A166,Working!F:F,Working!F:F)</f>
        <v>7563C</v>
      </c>
      <c r="M166" t="str">
        <f>_xlfn.XLOOKUP(A166,'GL014'!A:A,'GL014'!A:A)</f>
        <v>7563C</v>
      </c>
    </row>
    <row r="167" spans="1:13" x14ac:dyDescent="0.25">
      <c r="A167" t="s">
        <v>153</v>
      </c>
      <c r="B167" t="s">
        <v>1124</v>
      </c>
      <c r="C167" t="s">
        <v>2291</v>
      </c>
      <c r="D167" s="41">
        <v>95000</v>
      </c>
      <c r="E167" s="41">
        <v>11076.33</v>
      </c>
      <c r="F167" s="39">
        <f>_xlfn.XLOOKUP(A167,Working!F:F,Working!E:E)</f>
        <v>1021900</v>
      </c>
      <c r="G167">
        <v>0</v>
      </c>
      <c r="H167" s="36">
        <v>83923.67</v>
      </c>
      <c r="I167" s="36">
        <v>-95000</v>
      </c>
      <c r="J167" s="36">
        <v>-11076.33</v>
      </c>
      <c r="K167" s="36">
        <v>-83923.67</v>
      </c>
      <c r="L167" t="str">
        <f>_xlfn.XLOOKUP(A167,Working!F:F,Working!F:F)</f>
        <v>7564C</v>
      </c>
      <c r="M167" t="str">
        <f>_xlfn.XLOOKUP(A167,'GL014'!A:A,'GL014'!A:A)</f>
        <v>7564C</v>
      </c>
    </row>
    <row r="168" spans="1:13" x14ac:dyDescent="0.25">
      <c r="A168" t="s">
        <v>156</v>
      </c>
      <c r="B168" t="s">
        <v>1123</v>
      </c>
      <c r="C168" t="s">
        <v>2290</v>
      </c>
      <c r="D168" s="41">
        <v>391000</v>
      </c>
      <c r="E168" s="41">
        <v>33810.269999999997</v>
      </c>
      <c r="F168" s="39">
        <f>_xlfn.XLOOKUP(A168,Working!F:F,Working!E:E)</f>
        <v>1021901</v>
      </c>
      <c r="G168">
        <v>0</v>
      </c>
      <c r="H168" s="36">
        <v>357189.73</v>
      </c>
      <c r="I168" s="36">
        <v>-391000</v>
      </c>
      <c r="J168" s="36">
        <v>-33810.269999999997</v>
      </c>
      <c r="K168" s="36">
        <v>-357189.73</v>
      </c>
      <c r="L168" t="str">
        <f>_xlfn.XLOOKUP(A168,Working!F:F,Working!F:F)</f>
        <v>7565C</v>
      </c>
      <c r="M168" t="str">
        <f>_xlfn.XLOOKUP(A168,'GL014'!A:A,'GL014'!A:A)</f>
        <v>7565C</v>
      </c>
    </row>
    <row r="169" spans="1:13" x14ac:dyDescent="0.25">
      <c r="A169" t="s">
        <v>159</v>
      </c>
      <c r="B169" t="s">
        <v>1122</v>
      </c>
      <c r="C169" t="s">
        <v>2289</v>
      </c>
      <c r="D169" s="41">
        <v>300000</v>
      </c>
      <c r="E169" s="41">
        <v>28109.61</v>
      </c>
      <c r="F169" s="39">
        <f>_xlfn.XLOOKUP(A169,Working!F:F,Working!E:E)</f>
        <v>1021902</v>
      </c>
      <c r="G169">
        <v>0</v>
      </c>
      <c r="H169" s="36">
        <v>271890.39</v>
      </c>
      <c r="I169" s="36">
        <v>-300000</v>
      </c>
      <c r="J169" s="36">
        <v>-28109.61</v>
      </c>
      <c r="K169" s="36">
        <v>-271890.39</v>
      </c>
      <c r="L169" t="str">
        <f>_xlfn.XLOOKUP(A169,Working!F:F,Working!F:F)</f>
        <v>7566C</v>
      </c>
      <c r="M169" t="str">
        <f>_xlfn.XLOOKUP(A169,'GL014'!A:A,'GL014'!A:A)</f>
        <v>7566C</v>
      </c>
    </row>
    <row r="170" spans="1:13" x14ac:dyDescent="0.25">
      <c r="A170" t="s">
        <v>162</v>
      </c>
      <c r="B170" t="s">
        <v>1121</v>
      </c>
      <c r="C170" t="s">
        <v>2288</v>
      </c>
      <c r="D170" s="41">
        <v>4250000</v>
      </c>
      <c r="E170" s="41">
        <v>1327371.6000000001</v>
      </c>
      <c r="F170" s="39">
        <f>_xlfn.XLOOKUP(A170,Working!F:F,Working!E:E)</f>
        <v>1021903</v>
      </c>
      <c r="G170">
        <v>0</v>
      </c>
      <c r="H170" s="36">
        <v>2922628.4</v>
      </c>
      <c r="I170" s="36">
        <v>-4250000</v>
      </c>
      <c r="J170" s="36">
        <v>-1327371.6000000001</v>
      </c>
      <c r="K170" s="36">
        <v>-2922628.4</v>
      </c>
      <c r="L170" t="str">
        <f>_xlfn.XLOOKUP(A170,Working!F:F,Working!F:F)</f>
        <v>7567C</v>
      </c>
      <c r="M170" t="str">
        <f>_xlfn.XLOOKUP(A170,'GL014'!A:A,'GL014'!A:A)</f>
        <v>7567C</v>
      </c>
    </row>
    <row r="171" spans="1:13" x14ac:dyDescent="0.25">
      <c r="A171" t="s">
        <v>165</v>
      </c>
      <c r="B171" t="s">
        <v>1120</v>
      </c>
      <c r="C171" t="s">
        <v>2287</v>
      </c>
      <c r="D171" s="41">
        <v>1746000</v>
      </c>
      <c r="E171" s="41">
        <v>1725208.24</v>
      </c>
      <c r="F171" s="39">
        <f>_xlfn.XLOOKUP(A171,Working!F:F,Working!E:E)</f>
        <v>1021904</v>
      </c>
      <c r="G171">
        <v>0</v>
      </c>
      <c r="H171" s="36">
        <v>20791.759999999998</v>
      </c>
      <c r="I171" s="36">
        <v>-1746000</v>
      </c>
      <c r="J171" s="36">
        <v>-1725208.24</v>
      </c>
      <c r="K171" s="36">
        <v>-20791.759999999998</v>
      </c>
      <c r="L171" t="str">
        <f>_xlfn.XLOOKUP(A171,Working!F:F,Working!F:F)</f>
        <v>7568C</v>
      </c>
      <c r="M171" t="str">
        <f>_xlfn.XLOOKUP(A171,'GL014'!A:A,'GL014'!A:A)</f>
        <v>7568C</v>
      </c>
    </row>
    <row r="172" spans="1:13" hidden="1" x14ac:dyDescent="0.25">
      <c r="A172" t="s">
        <v>1969</v>
      </c>
      <c r="B172" t="s">
        <v>2286</v>
      </c>
      <c r="C172" t="s">
        <v>2285</v>
      </c>
      <c r="D172" s="36">
        <v>373019.23</v>
      </c>
      <c r="E172" s="36">
        <v>373019.23</v>
      </c>
      <c r="F172" s="39" t="e">
        <f>_xlfn.XLOOKUP(A172,Working!F:F,Working!E:E)</f>
        <v>#N/A</v>
      </c>
      <c r="G172">
        <v>0</v>
      </c>
      <c r="H172">
        <v>0</v>
      </c>
      <c r="I172" s="36">
        <v>-373019.23</v>
      </c>
      <c r="J172" s="36">
        <v>-373019.23</v>
      </c>
      <c r="K172">
        <v>0</v>
      </c>
      <c r="L172" t="e">
        <f>_xlfn.XLOOKUP(A172,Working!F:F,Working!F:F)</f>
        <v>#N/A</v>
      </c>
      <c r="M172" t="e">
        <f>_xlfn.XLOOKUP(A172,'GL014'!A:A,'GL014'!A:A)</f>
        <v>#N/A</v>
      </c>
    </row>
    <row r="173" spans="1:13" x14ac:dyDescent="0.25">
      <c r="A173" t="s">
        <v>168</v>
      </c>
      <c r="B173" t="s">
        <v>1119</v>
      </c>
      <c r="C173" t="s">
        <v>2284</v>
      </c>
      <c r="D173" s="41">
        <v>447495.23</v>
      </c>
      <c r="E173" s="41">
        <v>443928.48</v>
      </c>
      <c r="F173" s="39">
        <f>_xlfn.XLOOKUP(A173,Working!F:F,Working!E:E)</f>
        <v>1021906</v>
      </c>
      <c r="G173">
        <v>0</v>
      </c>
      <c r="H173" s="36">
        <v>3566.75</v>
      </c>
      <c r="I173" s="36">
        <v>-447495.23</v>
      </c>
      <c r="J173" s="36">
        <v>-443928.48</v>
      </c>
      <c r="K173" s="36">
        <v>-3566.75</v>
      </c>
      <c r="L173" t="str">
        <f>_xlfn.XLOOKUP(A173,Working!F:F,Working!F:F)</f>
        <v>7570C</v>
      </c>
      <c r="M173" t="str">
        <f>_xlfn.XLOOKUP(A173,'GL014'!A:A,'GL014'!A:A)</f>
        <v>7570C</v>
      </c>
    </row>
    <row r="174" spans="1:13" x14ac:dyDescent="0.25">
      <c r="A174" t="s">
        <v>171</v>
      </c>
      <c r="B174" t="s">
        <v>1118</v>
      </c>
      <c r="C174" t="s">
        <v>2283</v>
      </c>
      <c r="D174" s="41">
        <v>1000000</v>
      </c>
      <c r="E174" s="41">
        <v>917472.81</v>
      </c>
      <c r="F174" s="39">
        <f>_xlfn.XLOOKUP(A174,Working!F:F,Working!E:E)</f>
        <v>1021907</v>
      </c>
      <c r="G174">
        <v>0</v>
      </c>
      <c r="H174" s="36">
        <v>82527.19</v>
      </c>
      <c r="I174" s="36">
        <v>-1000000</v>
      </c>
      <c r="J174" s="36">
        <v>-917472.81</v>
      </c>
      <c r="K174" s="36">
        <v>-82527.19</v>
      </c>
      <c r="L174" t="str">
        <f>_xlfn.XLOOKUP(A174,Working!F:F,Working!F:F)</f>
        <v>7571C</v>
      </c>
      <c r="M174" t="str">
        <f>_xlfn.XLOOKUP(A174,'GL014'!A:A,'GL014'!A:A)</f>
        <v>7571C</v>
      </c>
    </row>
    <row r="175" spans="1:13" x14ac:dyDescent="0.25">
      <c r="A175" t="s">
        <v>174</v>
      </c>
      <c r="B175" t="s">
        <v>1117</v>
      </c>
      <c r="C175" t="s">
        <v>2282</v>
      </c>
      <c r="D175" s="41">
        <v>4200000</v>
      </c>
      <c r="E175" s="41">
        <v>376931.08</v>
      </c>
      <c r="F175" s="39">
        <f>_xlfn.XLOOKUP(A175,Working!F:F,Working!E:E)</f>
        <v>1021908</v>
      </c>
      <c r="G175">
        <v>0</v>
      </c>
      <c r="H175" s="36">
        <v>3823068.92</v>
      </c>
      <c r="I175" s="36">
        <v>-4200000</v>
      </c>
      <c r="J175" s="36">
        <v>-376931.08</v>
      </c>
      <c r="K175" s="36">
        <v>-3823068.92</v>
      </c>
      <c r="L175" t="str">
        <f>_xlfn.XLOOKUP(A175,Working!F:F,Working!F:F)</f>
        <v>7572C</v>
      </c>
      <c r="M175" t="str">
        <f>_xlfn.XLOOKUP(A175,'GL014'!A:A,'GL014'!A:A)</f>
        <v>7572C</v>
      </c>
    </row>
    <row r="176" spans="1:13" x14ac:dyDescent="0.25">
      <c r="A176" t="s">
        <v>177</v>
      </c>
      <c r="B176" t="s">
        <v>1116</v>
      </c>
      <c r="C176" t="s">
        <v>2281</v>
      </c>
      <c r="D176" s="41">
        <v>518642</v>
      </c>
      <c r="E176" s="41">
        <v>468699.52</v>
      </c>
      <c r="F176" s="39">
        <f>_xlfn.XLOOKUP(A176,Working!F:F,Working!E:E)</f>
        <v>1021909</v>
      </c>
      <c r="G176">
        <v>0</v>
      </c>
      <c r="H176" s="36">
        <v>49942.48</v>
      </c>
      <c r="I176" s="36">
        <v>-518642</v>
      </c>
      <c r="J176" s="36">
        <v>-468699.52</v>
      </c>
      <c r="K176" s="36">
        <v>-49942.48</v>
      </c>
      <c r="L176" t="str">
        <f>_xlfn.XLOOKUP(A176,Working!F:F,Working!F:F)</f>
        <v>7573C</v>
      </c>
      <c r="M176" t="str">
        <f>_xlfn.XLOOKUP(A176,'GL014'!A:A,'GL014'!A:A)</f>
        <v>7573C</v>
      </c>
    </row>
    <row r="177" spans="1:13" x14ac:dyDescent="0.25">
      <c r="A177" t="s">
        <v>180</v>
      </c>
      <c r="B177" t="s">
        <v>1115</v>
      </c>
      <c r="C177" t="s">
        <v>2280</v>
      </c>
      <c r="D177" s="41">
        <v>1160000</v>
      </c>
      <c r="E177" s="41">
        <v>568715.06000000006</v>
      </c>
      <c r="F177" s="39">
        <f>_xlfn.XLOOKUP(A177,Working!F:F,Working!E:E)</f>
        <v>1021910</v>
      </c>
      <c r="G177">
        <v>0</v>
      </c>
      <c r="H177" s="36">
        <v>591284.93999999994</v>
      </c>
      <c r="I177" s="36">
        <v>-1160000</v>
      </c>
      <c r="J177" s="36">
        <v>-568715.06000000006</v>
      </c>
      <c r="K177" s="36">
        <v>-591284.93999999994</v>
      </c>
      <c r="L177" t="str">
        <f>_xlfn.XLOOKUP(A177,Working!F:F,Working!F:F)</f>
        <v>7574C</v>
      </c>
      <c r="M177" t="str">
        <f>_xlfn.XLOOKUP(A177,'GL014'!A:A,'GL014'!A:A)</f>
        <v>7574C</v>
      </c>
    </row>
    <row r="178" spans="1:13" x14ac:dyDescent="0.25">
      <c r="A178" t="s">
        <v>183</v>
      </c>
      <c r="B178" t="s">
        <v>1114</v>
      </c>
      <c r="C178" t="s">
        <v>2279</v>
      </c>
      <c r="D178" s="41">
        <v>750000</v>
      </c>
      <c r="E178" s="41">
        <v>0</v>
      </c>
      <c r="F178" s="39">
        <f>_xlfn.XLOOKUP(A178,Working!F:F,Working!E:E)</f>
        <v>1021911</v>
      </c>
      <c r="G178">
        <v>0</v>
      </c>
      <c r="H178" s="36">
        <v>750000</v>
      </c>
      <c r="I178" s="36">
        <v>-750000</v>
      </c>
      <c r="J178">
        <v>0</v>
      </c>
      <c r="K178" s="36">
        <v>-750000</v>
      </c>
      <c r="L178" t="str">
        <f>_xlfn.XLOOKUP(A178,Working!F:F,Working!F:F)</f>
        <v>7575C</v>
      </c>
      <c r="M178" t="str">
        <f>_xlfn.XLOOKUP(A178,'GL014'!A:A,'GL014'!A:A)</f>
        <v>7575C</v>
      </c>
    </row>
    <row r="179" spans="1:13" hidden="1" x14ac:dyDescent="0.25">
      <c r="A179" t="s">
        <v>1968</v>
      </c>
      <c r="B179" t="s">
        <v>2278</v>
      </c>
      <c r="C179" t="s">
        <v>2277</v>
      </c>
      <c r="D179" s="36">
        <v>125338.07</v>
      </c>
      <c r="E179" s="36">
        <v>125338.07</v>
      </c>
      <c r="F179" s="39" t="e">
        <f>_xlfn.XLOOKUP(A179,Working!F:F,Working!E:E)</f>
        <v>#N/A</v>
      </c>
      <c r="G179">
        <v>0</v>
      </c>
      <c r="H179">
        <v>0</v>
      </c>
      <c r="I179" s="36">
        <v>-125338.07</v>
      </c>
      <c r="J179" s="36">
        <v>-125338.07</v>
      </c>
      <c r="K179">
        <v>0</v>
      </c>
      <c r="L179" t="e">
        <f>_xlfn.XLOOKUP(A179,Working!F:F,Working!F:F)</f>
        <v>#N/A</v>
      </c>
      <c r="M179" t="e">
        <f>_xlfn.XLOOKUP(A179,'GL014'!A:A,'GL014'!A:A)</f>
        <v>#N/A</v>
      </c>
    </row>
    <row r="180" spans="1:13" x14ac:dyDescent="0.25">
      <c r="A180" t="s">
        <v>186</v>
      </c>
      <c r="B180" t="s">
        <v>1113</v>
      </c>
      <c r="C180" t="s">
        <v>2276</v>
      </c>
      <c r="D180" s="41">
        <v>150000</v>
      </c>
      <c r="E180" s="41">
        <v>145556.82</v>
      </c>
      <c r="F180" s="39">
        <f>_xlfn.XLOOKUP(A180,Working!F:F,Working!E:E)</f>
        <v>1021914</v>
      </c>
      <c r="G180">
        <v>0</v>
      </c>
      <c r="H180" s="36">
        <v>4443.18</v>
      </c>
      <c r="I180" s="36">
        <v>-150000</v>
      </c>
      <c r="J180" s="36">
        <v>-145556.82</v>
      </c>
      <c r="K180" s="36">
        <v>-4443.18</v>
      </c>
      <c r="L180" t="str">
        <f>_xlfn.XLOOKUP(A180,Working!F:F,Working!F:F)</f>
        <v>7578C</v>
      </c>
      <c r="M180" t="str">
        <f>_xlfn.XLOOKUP(A180,'GL014'!A:A,'GL014'!A:A)</f>
        <v>7578C</v>
      </c>
    </row>
    <row r="181" spans="1:13" hidden="1" x14ac:dyDescent="0.25">
      <c r="A181" t="s">
        <v>1967</v>
      </c>
      <c r="B181" t="s">
        <v>2275</v>
      </c>
      <c r="C181" t="s">
        <v>2274</v>
      </c>
      <c r="D181" s="36">
        <v>65700.22</v>
      </c>
      <c r="E181" s="36">
        <v>65700.22</v>
      </c>
      <c r="F181" s="39" t="e">
        <f>_xlfn.XLOOKUP(A181,Working!F:F,Working!E:E)</f>
        <v>#N/A</v>
      </c>
      <c r="G181">
        <v>0</v>
      </c>
      <c r="H181">
        <v>0</v>
      </c>
      <c r="I181" s="36">
        <v>-65700.22</v>
      </c>
      <c r="J181" s="36">
        <v>-65700.22</v>
      </c>
      <c r="K181">
        <v>0</v>
      </c>
      <c r="L181" t="e">
        <f>_xlfn.XLOOKUP(A181,Working!F:F,Working!F:F)</f>
        <v>#N/A</v>
      </c>
      <c r="M181" t="e">
        <f>_xlfn.XLOOKUP(A181,'GL014'!A:A,'GL014'!A:A)</f>
        <v>#N/A</v>
      </c>
    </row>
    <row r="182" spans="1:13" x14ac:dyDescent="0.25">
      <c r="A182" t="s">
        <v>203</v>
      </c>
      <c r="B182" t="s">
        <v>1109</v>
      </c>
      <c r="C182" t="s">
        <v>2273</v>
      </c>
      <c r="D182" s="41">
        <v>4579859.4000000004</v>
      </c>
      <c r="E182" s="41">
        <v>3475609.17</v>
      </c>
      <c r="F182" s="39">
        <f>_xlfn.XLOOKUP(A182,Working!F:F,Working!E:E)</f>
        <v>1021983</v>
      </c>
      <c r="G182">
        <v>0</v>
      </c>
      <c r="H182" s="36">
        <v>1104250.23</v>
      </c>
      <c r="I182" s="36">
        <v>-4579859.4000000004</v>
      </c>
      <c r="J182" s="36">
        <v>-3475609.17</v>
      </c>
      <c r="K182" s="36">
        <v>-1104250.23</v>
      </c>
      <c r="L182" t="str">
        <f>_xlfn.XLOOKUP(A182,Working!F:F,Working!F:F)</f>
        <v>7634C</v>
      </c>
      <c r="M182" t="str">
        <f>_xlfn.XLOOKUP(A182,'GL014'!A:A,'GL014'!A:A)</f>
        <v>7634C</v>
      </c>
    </row>
    <row r="183" spans="1:13" hidden="1" x14ac:dyDescent="0.25">
      <c r="A183" t="s">
        <v>1966</v>
      </c>
      <c r="B183" t="s">
        <v>2272</v>
      </c>
      <c r="C183" t="s">
        <v>2271</v>
      </c>
      <c r="D183" s="36">
        <v>1161099.6100000001</v>
      </c>
      <c r="E183" s="36">
        <v>1161099.6100000001</v>
      </c>
      <c r="F183" s="39" t="e">
        <f>_xlfn.XLOOKUP(A183,Working!F:F,Working!E:E)</f>
        <v>#N/A</v>
      </c>
      <c r="G183">
        <v>0</v>
      </c>
      <c r="H183">
        <v>0</v>
      </c>
      <c r="I183" s="36">
        <v>-1161099.6100000001</v>
      </c>
      <c r="J183" s="36">
        <v>-1161099.6100000001</v>
      </c>
      <c r="K183">
        <v>0</v>
      </c>
      <c r="L183" t="e">
        <f>_xlfn.XLOOKUP(A183,Working!F:F,Working!F:F)</f>
        <v>#N/A</v>
      </c>
      <c r="M183" t="e">
        <f>_xlfn.XLOOKUP(A183,'GL014'!A:A,'GL014'!A:A)</f>
        <v>#N/A</v>
      </c>
    </row>
    <row r="184" spans="1:13" hidden="1" x14ac:dyDescent="0.25">
      <c r="A184" t="s">
        <v>1965</v>
      </c>
      <c r="B184" t="s">
        <v>2270</v>
      </c>
      <c r="C184" t="s">
        <v>2269</v>
      </c>
      <c r="D184" s="36">
        <v>79523.59</v>
      </c>
      <c r="E184" s="36">
        <v>79523.59</v>
      </c>
      <c r="F184" s="39" t="e">
        <f>_xlfn.XLOOKUP(A184,Working!F:F,Working!E:E)</f>
        <v>#N/A</v>
      </c>
      <c r="G184">
        <v>0</v>
      </c>
      <c r="H184">
        <v>0</v>
      </c>
      <c r="I184" s="36">
        <v>-79523.59</v>
      </c>
      <c r="J184" s="36">
        <v>-79523.59</v>
      </c>
      <c r="K184">
        <v>0</v>
      </c>
      <c r="L184" t="e">
        <f>_xlfn.XLOOKUP(A184,Working!F:F,Working!F:F)</f>
        <v>#N/A</v>
      </c>
      <c r="M184" t="e">
        <f>_xlfn.XLOOKUP(A184,'GL014'!A:A,'GL014'!A:A)</f>
        <v>#N/A</v>
      </c>
    </row>
    <row r="185" spans="1:13" hidden="1" x14ac:dyDescent="0.25">
      <c r="A185" t="s">
        <v>1964</v>
      </c>
      <c r="B185" t="s">
        <v>2268</v>
      </c>
      <c r="C185" t="s">
        <v>2267</v>
      </c>
      <c r="D185" s="36">
        <v>358043.47</v>
      </c>
      <c r="E185" s="36">
        <v>358043.47</v>
      </c>
      <c r="F185" s="39" t="e">
        <f>_xlfn.XLOOKUP(A185,Working!F:F,Working!E:E)</f>
        <v>#N/A</v>
      </c>
      <c r="G185">
        <v>0</v>
      </c>
      <c r="H185">
        <v>0</v>
      </c>
      <c r="I185" s="36">
        <v>-358043.47</v>
      </c>
      <c r="J185" s="36">
        <v>-358043.47</v>
      </c>
      <c r="K185">
        <v>0</v>
      </c>
      <c r="L185" t="e">
        <f>_xlfn.XLOOKUP(A185,Working!F:F,Working!F:F)</f>
        <v>#N/A</v>
      </c>
      <c r="M185" t="e">
        <f>_xlfn.XLOOKUP(A185,'GL014'!A:A,'GL014'!A:A)</f>
        <v>#N/A</v>
      </c>
    </row>
    <row r="186" spans="1:13" hidden="1" x14ac:dyDescent="0.25">
      <c r="A186" t="s">
        <v>1963</v>
      </c>
      <c r="B186" t="s">
        <v>2266</v>
      </c>
      <c r="C186" t="s">
        <v>2226</v>
      </c>
      <c r="D186" s="36">
        <v>284637.5</v>
      </c>
      <c r="E186" s="36">
        <v>284637.5</v>
      </c>
      <c r="F186" s="39" t="e">
        <f>_xlfn.XLOOKUP(A186,Working!F:F,Working!E:E)</f>
        <v>#N/A</v>
      </c>
      <c r="G186">
        <v>0</v>
      </c>
      <c r="H186">
        <v>0</v>
      </c>
      <c r="I186" s="36">
        <v>-284637.5</v>
      </c>
      <c r="J186" s="36">
        <v>-284637.5</v>
      </c>
      <c r="K186">
        <v>0</v>
      </c>
      <c r="L186" t="e">
        <f>_xlfn.XLOOKUP(A186,Working!F:F,Working!F:F)</f>
        <v>#N/A</v>
      </c>
      <c r="M186" t="e">
        <f>_xlfn.XLOOKUP(A186,'GL014'!A:A,'GL014'!A:A)</f>
        <v>#N/A</v>
      </c>
    </row>
    <row r="187" spans="1:13" hidden="1" x14ac:dyDescent="0.25">
      <c r="A187" t="s">
        <v>1962</v>
      </c>
      <c r="B187" t="s">
        <v>2265</v>
      </c>
      <c r="C187" t="s">
        <v>2264</v>
      </c>
      <c r="D187" s="36">
        <v>3799374.23</v>
      </c>
      <c r="E187" s="36">
        <v>3799374.23</v>
      </c>
      <c r="F187" s="39" t="e">
        <f>_xlfn.XLOOKUP(A187,Working!F:F,Working!E:E)</f>
        <v>#N/A</v>
      </c>
      <c r="G187">
        <v>0</v>
      </c>
      <c r="H187">
        <v>0</v>
      </c>
      <c r="I187" s="36">
        <v>-3799374.23</v>
      </c>
      <c r="J187" s="36">
        <v>-3799374.23</v>
      </c>
      <c r="K187">
        <v>0</v>
      </c>
      <c r="L187" t="e">
        <f>_xlfn.XLOOKUP(A187,Working!F:F,Working!F:F)</f>
        <v>#N/A</v>
      </c>
      <c r="M187" t="e">
        <f>_xlfn.XLOOKUP(A187,'GL014'!A:A,'GL014'!A:A)</f>
        <v>#N/A</v>
      </c>
    </row>
    <row r="188" spans="1:13" hidden="1" x14ac:dyDescent="0.25">
      <c r="A188" t="s">
        <v>1961</v>
      </c>
      <c r="B188" t="s">
        <v>2263</v>
      </c>
      <c r="C188" t="s">
        <v>2262</v>
      </c>
      <c r="D188" s="36">
        <v>216638.95</v>
      </c>
      <c r="E188" s="36">
        <v>216638.95</v>
      </c>
      <c r="F188" s="39" t="e">
        <f>_xlfn.XLOOKUP(A188,Working!F:F,Working!E:E)</f>
        <v>#N/A</v>
      </c>
      <c r="G188">
        <v>0</v>
      </c>
      <c r="H188">
        <v>0</v>
      </c>
      <c r="I188" s="36">
        <v>-216638.95</v>
      </c>
      <c r="J188" s="36">
        <v>-216638.95</v>
      </c>
      <c r="K188">
        <v>0</v>
      </c>
      <c r="L188" t="e">
        <f>_xlfn.XLOOKUP(A188,Working!F:F,Working!F:F)</f>
        <v>#N/A</v>
      </c>
      <c r="M188" t="e">
        <f>_xlfn.XLOOKUP(A188,'GL014'!A:A,'GL014'!A:A)</f>
        <v>#N/A</v>
      </c>
    </row>
    <row r="189" spans="1:13" x14ac:dyDescent="0.25">
      <c r="A189" t="s">
        <v>214</v>
      </c>
      <c r="B189" t="s">
        <v>1106</v>
      </c>
      <c r="C189" t="s">
        <v>2261</v>
      </c>
      <c r="D189" s="41">
        <v>28454000</v>
      </c>
      <c r="E189" s="41">
        <v>10702337.77</v>
      </c>
      <c r="F189" s="39">
        <f>_xlfn.XLOOKUP(A189,Working!F:F,Working!E:E)</f>
        <v>1022858</v>
      </c>
      <c r="G189">
        <v>0</v>
      </c>
      <c r="H189" s="36">
        <v>17751662.23</v>
      </c>
      <c r="I189" s="36">
        <v>-28454000</v>
      </c>
      <c r="J189" s="36">
        <v>-10702337.77</v>
      </c>
      <c r="K189" s="36">
        <v>-17751662.23</v>
      </c>
      <c r="L189" t="str">
        <f>_xlfn.XLOOKUP(A189,Working!F:F,Working!F:F)</f>
        <v>7688C</v>
      </c>
      <c r="M189" t="str">
        <f>_xlfn.XLOOKUP(A189,'GL014'!A:A,'GL014'!A:A)</f>
        <v>7688C</v>
      </c>
    </row>
    <row r="190" spans="1:13" x14ac:dyDescent="0.25">
      <c r="A190" t="s">
        <v>217</v>
      </c>
      <c r="B190" t="s">
        <v>1104</v>
      </c>
      <c r="C190" t="s">
        <v>2260</v>
      </c>
      <c r="D190" s="41">
        <v>18100000</v>
      </c>
      <c r="E190" s="41">
        <v>1370523.44</v>
      </c>
      <c r="F190" s="39">
        <f>_xlfn.XLOOKUP(A190,Working!F:F,Working!E:E)</f>
        <v>1022910</v>
      </c>
      <c r="G190">
        <v>0</v>
      </c>
      <c r="H190" s="36">
        <v>16729476.560000001</v>
      </c>
      <c r="I190" s="36">
        <v>-18100000</v>
      </c>
      <c r="J190" s="36">
        <v>-1370523.44</v>
      </c>
      <c r="K190" s="36">
        <v>-16729476.560000001</v>
      </c>
      <c r="L190" t="str">
        <f>_xlfn.XLOOKUP(A190,Working!F:F,Working!F:F)</f>
        <v>7706C</v>
      </c>
      <c r="M190" t="str">
        <f>_xlfn.XLOOKUP(A190,'GL014'!A:A,'GL014'!A:A)</f>
        <v>7706C</v>
      </c>
    </row>
    <row r="191" spans="1:13" hidden="1" x14ac:dyDescent="0.25">
      <c r="A191" t="s">
        <v>1960</v>
      </c>
      <c r="B191" t="s">
        <v>2259</v>
      </c>
      <c r="C191" t="s">
        <v>2108</v>
      </c>
      <c r="D191" s="36">
        <v>2615836.65</v>
      </c>
      <c r="E191" s="36">
        <v>2615836.65</v>
      </c>
      <c r="F191" s="39" t="e">
        <f>_xlfn.XLOOKUP(A191,Working!F:F,Working!E:E)</f>
        <v>#N/A</v>
      </c>
      <c r="G191">
        <v>0</v>
      </c>
      <c r="H191">
        <v>0</v>
      </c>
      <c r="I191" s="36">
        <v>-2615836.65</v>
      </c>
      <c r="J191" s="36">
        <v>-2615836.65</v>
      </c>
      <c r="K191">
        <v>0</v>
      </c>
      <c r="L191" t="e">
        <f>_xlfn.XLOOKUP(A191,Working!F:F,Working!F:F)</f>
        <v>#N/A</v>
      </c>
      <c r="M191" t="e">
        <f>_xlfn.XLOOKUP(A191,'GL014'!A:A,'GL014'!A:A)</f>
        <v>#N/A</v>
      </c>
    </row>
    <row r="192" spans="1:13" x14ac:dyDescent="0.25">
      <c r="A192" t="s">
        <v>221</v>
      </c>
      <c r="B192" t="s">
        <v>1103</v>
      </c>
      <c r="C192" t="s">
        <v>2258</v>
      </c>
      <c r="D192" s="41">
        <v>5043229.67</v>
      </c>
      <c r="E192" s="41">
        <v>1660229.16</v>
      </c>
      <c r="F192" s="39">
        <f>_xlfn.XLOOKUP(A192,Working!F:F,Working!E:E)</f>
        <v>1022912</v>
      </c>
      <c r="G192">
        <v>0</v>
      </c>
      <c r="H192" s="36">
        <v>3383000.51</v>
      </c>
      <c r="I192" s="36">
        <v>-5043229.67</v>
      </c>
      <c r="J192" s="36">
        <v>-1660229.16</v>
      </c>
      <c r="K192" s="36">
        <v>-3383000.51</v>
      </c>
      <c r="L192" t="str">
        <f>_xlfn.XLOOKUP(A192,Working!F:F,Working!F:F)</f>
        <v>7708C</v>
      </c>
      <c r="M192" t="str">
        <f>_xlfn.XLOOKUP(A192,'GL014'!A:A,'GL014'!A:A)</f>
        <v>7708C</v>
      </c>
    </row>
    <row r="193" spans="1:13" x14ac:dyDescent="0.25">
      <c r="A193" t="s">
        <v>223</v>
      </c>
      <c r="B193" t="s">
        <v>1102</v>
      </c>
      <c r="C193" t="s">
        <v>2257</v>
      </c>
      <c r="D193" s="41">
        <v>1000000</v>
      </c>
      <c r="E193" s="41">
        <v>174592.04</v>
      </c>
      <c r="F193" s="39">
        <f>_xlfn.XLOOKUP(A193,Working!F:F,Working!E:E)</f>
        <v>1022913</v>
      </c>
      <c r="G193">
        <v>0</v>
      </c>
      <c r="H193" s="36">
        <v>825407.96</v>
      </c>
      <c r="I193" s="36">
        <v>-1000000</v>
      </c>
      <c r="J193" s="36">
        <v>-174592.04</v>
      </c>
      <c r="K193" s="36">
        <v>-825407.96</v>
      </c>
      <c r="L193" t="str">
        <f>_xlfn.XLOOKUP(A193,Working!F:F,Working!F:F)</f>
        <v>7709C</v>
      </c>
      <c r="M193" t="str">
        <f>_xlfn.XLOOKUP(A193,'GL014'!A:A,'GL014'!A:A)</f>
        <v>7709C</v>
      </c>
    </row>
    <row r="194" spans="1:13" x14ac:dyDescent="0.25">
      <c r="A194" t="s">
        <v>226</v>
      </c>
      <c r="B194" t="s">
        <v>1101</v>
      </c>
      <c r="C194" t="s">
        <v>2256</v>
      </c>
      <c r="D194" s="41">
        <v>4500000</v>
      </c>
      <c r="E194" s="41">
        <v>4387078.49</v>
      </c>
      <c r="F194" s="39">
        <f>_xlfn.XLOOKUP(A194,Working!F:F,Working!E:E)</f>
        <v>1022914</v>
      </c>
      <c r="G194">
        <v>0</v>
      </c>
      <c r="H194" s="36">
        <v>112921.51</v>
      </c>
      <c r="I194" s="36">
        <v>-4500000</v>
      </c>
      <c r="J194" s="36">
        <v>-4387078.49</v>
      </c>
      <c r="K194" s="36">
        <v>-112921.51</v>
      </c>
      <c r="L194" t="str">
        <f>_xlfn.XLOOKUP(A194,Working!F:F,Working!F:F)</f>
        <v>7710C</v>
      </c>
      <c r="M194" t="str">
        <f>_xlfn.XLOOKUP(A194,'GL014'!A:A,'GL014'!A:A)</f>
        <v>7710C</v>
      </c>
    </row>
    <row r="195" spans="1:13" x14ac:dyDescent="0.25">
      <c r="A195" t="s">
        <v>228</v>
      </c>
      <c r="B195" t="s">
        <v>1100</v>
      </c>
      <c r="C195" t="s">
        <v>2255</v>
      </c>
      <c r="D195" s="41">
        <v>800000</v>
      </c>
      <c r="E195" s="41">
        <v>142719.49</v>
      </c>
      <c r="F195" s="39">
        <f>_xlfn.XLOOKUP(A195,Working!F:F,Working!E:E)</f>
        <v>1022915</v>
      </c>
      <c r="G195">
        <v>0</v>
      </c>
      <c r="H195" s="36">
        <v>657280.51</v>
      </c>
      <c r="I195" s="36">
        <v>-800000</v>
      </c>
      <c r="J195" s="36">
        <v>-142719.49</v>
      </c>
      <c r="K195" s="36">
        <v>-657280.51</v>
      </c>
      <c r="L195" t="str">
        <f>_xlfn.XLOOKUP(A195,Working!F:F,Working!F:F)</f>
        <v>7711C</v>
      </c>
      <c r="M195" t="str">
        <f>_xlfn.XLOOKUP(A195,'GL014'!A:A,'GL014'!A:A)</f>
        <v>7711C</v>
      </c>
    </row>
    <row r="196" spans="1:13" x14ac:dyDescent="0.25">
      <c r="A196" t="s">
        <v>231</v>
      </c>
      <c r="B196" t="s">
        <v>1099</v>
      </c>
      <c r="C196" t="s">
        <v>2254</v>
      </c>
      <c r="D196" s="41">
        <v>810000</v>
      </c>
      <c r="E196" s="41">
        <v>736934.91</v>
      </c>
      <c r="F196" s="39">
        <f>_xlfn.XLOOKUP(A196,Working!F:F,Working!E:E)</f>
        <v>1022916</v>
      </c>
      <c r="G196">
        <v>0</v>
      </c>
      <c r="H196" s="36">
        <v>73065.09</v>
      </c>
      <c r="I196" s="36">
        <v>-810000</v>
      </c>
      <c r="J196" s="36">
        <v>-736934.91</v>
      </c>
      <c r="K196" s="36">
        <v>-73065.09</v>
      </c>
      <c r="L196" t="str">
        <f>_xlfn.XLOOKUP(A196,Working!F:F,Working!F:F)</f>
        <v>7712C</v>
      </c>
      <c r="M196" t="str">
        <f>_xlfn.XLOOKUP(A196,'GL014'!A:A,'GL014'!A:A)</f>
        <v>7712C</v>
      </c>
    </row>
    <row r="197" spans="1:13" x14ac:dyDescent="0.25">
      <c r="A197" t="s">
        <v>234</v>
      </c>
      <c r="B197" t="s">
        <v>1098</v>
      </c>
      <c r="C197" t="s">
        <v>2253</v>
      </c>
      <c r="D197" s="41">
        <v>1000000</v>
      </c>
      <c r="E197" s="41">
        <v>0</v>
      </c>
      <c r="F197" s="39">
        <f>_xlfn.XLOOKUP(A197,Working!F:F,Working!E:E)</f>
        <v>1022917</v>
      </c>
      <c r="G197">
        <v>0</v>
      </c>
      <c r="H197" s="36">
        <v>1000000</v>
      </c>
      <c r="I197" s="36">
        <v>-1000000</v>
      </c>
      <c r="J197">
        <v>0</v>
      </c>
      <c r="K197" s="36">
        <v>-1000000</v>
      </c>
      <c r="L197" t="str">
        <f>_xlfn.XLOOKUP(A197,Working!F:F,Working!F:F)</f>
        <v>7713C</v>
      </c>
      <c r="M197" t="str">
        <f>_xlfn.XLOOKUP(A197,'GL014'!A:A,'GL014'!A:A)</f>
        <v>7713C</v>
      </c>
    </row>
    <row r="198" spans="1:13" x14ac:dyDescent="0.25">
      <c r="A198" t="s">
        <v>237</v>
      </c>
      <c r="B198" t="s">
        <v>1097</v>
      </c>
      <c r="C198" t="s">
        <v>2252</v>
      </c>
      <c r="D198" s="41">
        <v>1300000</v>
      </c>
      <c r="E198" s="41">
        <v>360987.33</v>
      </c>
      <c r="F198" s="39">
        <f>_xlfn.XLOOKUP(A198,Working!F:F,Working!E:E)</f>
        <v>1022918</v>
      </c>
      <c r="G198">
        <v>0</v>
      </c>
      <c r="H198" s="36">
        <v>939012.67</v>
      </c>
      <c r="I198" s="36">
        <v>-1300000</v>
      </c>
      <c r="J198" s="36">
        <v>-360987.33</v>
      </c>
      <c r="K198" s="36">
        <v>-939012.67</v>
      </c>
      <c r="L198" t="str">
        <f>_xlfn.XLOOKUP(A198,Working!F:F,Working!F:F)</f>
        <v>7714C</v>
      </c>
      <c r="M198" t="str">
        <f>_xlfn.XLOOKUP(A198,'GL014'!A:A,'GL014'!A:A)</f>
        <v>7714C</v>
      </c>
    </row>
    <row r="199" spans="1:13" x14ac:dyDescent="0.25">
      <c r="A199" t="s">
        <v>240</v>
      </c>
      <c r="B199" t="s">
        <v>1096</v>
      </c>
      <c r="C199" t="s">
        <v>2251</v>
      </c>
      <c r="D199" s="41">
        <v>5575000</v>
      </c>
      <c r="E199" s="41">
        <v>1560900.27</v>
      </c>
      <c r="F199" s="39">
        <f>_xlfn.XLOOKUP(A199,Working!F:F,Working!E:E)</f>
        <v>1022919</v>
      </c>
      <c r="G199">
        <v>0</v>
      </c>
      <c r="H199" s="36">
        <v>4014099.73</v>
      </c>
      <c r="I199" s="36">
        <v>-5575000</v>
      </c>
      <c r="J199" s="36">
        <v>-1560900.27</v>
      </c>
      <c r="K199" s="36">
        <v>-4014099.73</v>
      </c>
      <c r="L199" t="str">
        <f>_xlfn.XLOOKUP(A199,Working!F:F,Working!F:F)</f>
        <v>7715C</v>
      </c>
      <c r="M199" t="str">
        <f>_xlfn.XLOOKUP(A199,'GL014'!A:A,'GL014'!A:A)</f>
        <v>7715C</v>
      </c>
    </row>
    <row r="200" spans="1:13" x14ac:dyDescent="0.25">
      <c r="A200" t="s">
        <v>243</v>
      </c>
      <c r="B200" t="s">
        <v>1095</v>
      </c>
      <c r="C200" t="s">
        <v>2250</v>
      </c>
      <c r="D200" s="41">
        <v>14003835.82</v>
      </c>
      <c r="E200" s="41">
        <v>11957860.83</v>
      </c>
      <c r="F200" s="39">
        <f>_xlfn.XLOOKUP(A200,Working!F:F,Working!E:E)</f>
        <v>1022921</v>
      </c>
      <c r="G200">
        <v>0</v>
      </c>
      <c r="H200" s="36">
        <v>2045974.99</v>
      </c>
      <c r="I200" s="36">
        <v>-14003835.82</v>
      </c>
      <c r="J200" s="36">
        <v>-11957860.83</v>
      </c>
      <c r="K200" s="36">
        <v>-2045974.99</v>
      </c>
      <c r="L200" t="str">
        <f>_xlfn.XLOOKUP(A200,Working!F:F,Working!F:F)</f>
        <v>7717C</v>
      </c>
      <c r="M200" t="str">
        <f>_xlfn.XLOOKUP(A200,'GL014'!A:A,'GL014'!A:A)</f>
        <v>7717C</v>
      </c>
    </row>
    <row r="201" spans="1:13" x14ac:dyDescent="0.25">
      <c r="A201" t="s">
        <v>245</v>
      </c>
      <c r="B201" t="s">
        <v>1094</v>
      </c>
      <c r="C201" t="s">
        <v>2249</v>
      </c>
      <c r="D201" s="41">
        <v>4520000</v>
      </c>
      <c r="E201" s="41">
        <v>14378</v>
      </c>
      <c r="F201" s="39">
        <f>_xlfn.XLOOKUP(A201,Working!F:F,Working!E:E)</f>
        <v>1022922</v>
      </c>
      <c r="G201">
        <v>0</v>
      </c>
      <c r="H201" s="36">
        <v>4505622</v>
      </c>
      <c r="I201" s="36">
        <v>-4520000</v>
      </c>
      <c r="J201" s="36">
        <v>-14378</v>
      </c>
      <c r="K201" s="36">
        <v>-4505622</v>
      </c>
      <c r="L201" t="str">
        <f>_xlfn.XLOOKUP(A201,Working!F:F,Working!F:F)</f>
        <v>7718C</v>
      </c>
      <c r="M201" t="str">
        <f>_xlfn.XLOOKUP(A201,'GL014'!A:A,'GL014'!A:A)</f>
        <v>7718C</v>
      </c>
    </row>
    <row r="202" spans="1:13" x14ac:dyDescent="0.25">
      <c r="A202" t="s">
        <v>247</v>
      </c>
      <c r="B202" t="s">
        <v>1093</v>
      </c>
      <c r="C202" t="s">
        <v>2248</v>
      </c>
      <c r="D202" s="41">
        <v>715000</v>
      </c>
      <c r="E202" s="41">
        <v>23209.81</v>
      </c>
      <c r="F202" s="39">
        <f>_xlfn.XLOOKUP(A202,Working!F:F,Working!E:E)</f>
        <v>1022923</v>
      </c>
      <c r="G202">
        <v>0</v>
      </c>
      <c r="H202" s="36">
        <v>691790.19</v>
      </c>
      <c r="I202" s="36">
        <v>-715000</v>
      </c>
      <c r="J202" s="36">
        <v>-23209.81</v>
      </c>
      <c r="K202" s="36">
        <v>-691790.19</v>
      </c>
      <c r="L202" t="str">
        <f>_xlfn.XLOOKUP(A202,Working!F:F,Working!F:F)</f>
        <v>7719C</v>
      </c>
      <c r="M202" t="str">
        <f>_xlfn.XLOOKUP(A202,'GL014'!A:A,'GL014'!A:A)</f>
        <v>7719C</v>
      </c>
    </row>
    <row r="203" spans="1:13" x14ac:dyDescent="0.25">
      <c r="A203" t="s">
        <v>250</v>
      </c>
      <c r="B203" t="s">
        <v>1092</v>
      </c>
      <c r="C203" t="s">
        <v>2247</v>
      </c>
      <c r="D203" s="41">
        <v>155000</v>
      </c>
      <c r="E203" s="41">
        <v>35896.620000000003</v>
      </c>
      <c r="F203" s="39">
        <f>_xlfn.XLOOKUP(A203,Working!F:F,Working!E:E)</f>
        <v>1022924</v>
      </c>
      <c r="G203">
        <v>0</v>
      </c>
      <c r="H203" s="36">
        <v>119103.38</v>
      </c>
      <c r="I203" s="36">
        <v>-155000</v>
      </c>
      <c r="J203" s="36">
        <v>-35896.620000000003</v>
      </c>
      <c r="K203" s="36">
        <v>-119103.38</v>
      </c>
      <c r="L203" t="str">
        <f>_xlfn.XLOOKUP(A203,Working!F:F,Working!F:F)</f>
        <v>7720C</v>
      </c>
      <c r="M203" t="str">
        <f>_xlfn.XLOOKUP(A203,'GL014'!A:A,'GL014'!A:A)</f>
        <v>7720C</v>
      </c>
    </row>
    <row r="204" spans="1:13" x14ac:dyDescent="0.25">
      <c r="A204" t="s">
        <v>253</v>
      </c>
      <c r="B204" t="s">
        <v>1091</v>
      </c>
      <c r="C204" t="s">
        <v>2246</v>
      </c>
      <c r="D204" s="41">
        <v>100000</v>
      </c>
      <c r="E204" s="41">
        <v>11162.88</v>
      </c>
      <c r="F204" s="39">
        <f>_xlfn.XLOOKUP(A204,Working!F:F,Working!E:E)</f>
        <v>1022925</v>
      </c>
      <c r="G204">
        <v>0</v>
      </c>
      <c r="H204" s="36">
        <v>88837.119999999995</v>
      </c>
      <c r="I204" s="36">
        <v>-100000</v>
      </c>
      <c r="J204" s="36">
        <v>-11162.88</v>
      </c>
      <c r="K204" s="36">
        <v>-88837.119999999995</v>
      </c>
      <c r="L204" t="str">
        <f>_xlfn.XLOOKUP(A204,Working!F:F,Working!F:F)</f>
        <v>7721C</v>
      </c>
      <c r="M204" t="str">
        <f>_xlfn.XLOOKUP(A204,'GL014'!A:A,'GL014'!A:A)</f>
        <v>7721C</v>
      </c>
    </row>
    <row r="205" spans="1:13" x14ac:dyDescent="0.25">
      <c r="A205" t="s">
        <v>256</v>
      </c>
      <c r="B205" t="s">
        <v>1090</v>
      </c>
      <c r="C205" t="s">
        <v>2245</v>
      </c>
      <c r="D205" s="41">
        <v>165000</v>
      </c>
      <c r="E205" s="41">
        <v>17283.330000000002</v>
      </c>
      <c r="F205" s="39">
        <f>_xlfn.XLOOKUP(A205,Working!F:F,Working!E:E)</f>
        <v>1022926</v>
      </c>
      <c r="G205">
        <v>0</v>
      </c>
      <c r="H205" s="36">
        <v>147716.67000000001</v>
      </c>
      <c r="I205" s="36">
        <v>-165000</v>
      </c>
      <c r="J205" s="36">
        <v>-17283.330000000002</v>
      </c>
      <c r="K205" s="36">
        <v>-147716.67000000001</v>
      </c>
      <c r="L205" t="str">
        <f>_xlfn.XLOOKUP(A205,Working!F:F,Working!F:F)</f>
        <v>7722C</v>
      </c>
      <c r="M205" t="str">
        <f>_xlfn.XLOOKUP(A205,'GL014'!A:A,'GL014'!A:A)</f>
        <v>7722C</v>
      </c>
    </row>
    <row r="206" spans="1:13" x14ac:dyDescent="0.25">
      <c r="A206" t="s">
        <v>259</v>
      </c>
      <c r="B206" t="s">
        <v>1089</v>
      </c>
      <c r="C206" t="s">
        <v>2244</v>
      </c>
      <c r="D206" s="41">
        <v>165000</v>
      </c>
      <c r="E206" s="41">
        <v>450.47</v>
      </c>
      <c r="F206" s="39">
        <f>_xlfn.XLOOKUP(A206,Working!F:F,Working!E:E)</f>
        <v>1022927</v>
      </c>
      <c r="G206">
        <v>0</v>
      </c>
      <c r="H206" s="36">
        <v>164549.53</v>
      </c>
      <c r="I206" s="36">
        <v>-165000</v>
      </c>
      <c r="J206">
        <v>-450.47</v>
      </c>
      <c r="K206" s="36">
        <v>-164549.53</v>
      </c>
      <c r="L206" t="str">
        <f>_xlfn.XLOOKUP(A206,Working!F:F,Working!F:F)</f>
        <v>7723C</v>
      </c>
      <c r="M206" t="str">
        <f>_xlfn.XLOOKUP(A206,'GL014'!A:A,'GL014'!A:A)</f>
        <v>7723C</v>
      </c>
    </row>
    <row r="207" spans="1:13" hidden="1" x14ac:dyDescent="0.25">
      <c r="A207" t="s">
        <v>1959</v>
      </c>
      <c r="B207" t="s">
        <v>2243</v>
      </c>
      <c r="C207" t="s">
        <v>2242</v>
      </c>
      <c r="D207" s="36">
        <v>96382.65</v>
      </c>
      <c r="E207" s="36">
        <v>96382.65</v>
      </c>
      <c r="F207" s="39" t="e">
        <f>_xlfn.XLOOKUP(A207,Working!F:F,Working!E:E)</f>
        <v>#N/A</v>
      </c>
      <c r="G207">
        <v>0</v>
      </c>
      <c r="H207">
        <v>0</v>
      </c>
      <c r="I207" s="36">
        <v>-96382.65</v>
      </c>
      <c r="J207" s="36">
        <v>-96382.65</v>
      </c>
      <c r="K207">
        <v>0</v>
      </c>
      <c r="L207" t="e">
        <f>_xlfn.XLOOKUP(A207,Working!F:F,Working!F:F)</f>
        <v>#N/A</v>
      </c>
      <c r="M207" t="e">
        <f>_xlfn.XLOOKUP(A207,'GL014'!A:A,'GL014'!A:A)</f>
        <v>#N/A</v>
      </c>
    </row>
    <row r="208" spans="1:13" hidden="1" x14ac:dyDescent="0.25">
      <c r="A208" t="s">
        <v>1958</v>
      </c>
      <c r="B208" t="s">
        <v>2241</v>
      </c>
      <c r="C208" t="s">
        <v>2240</v>
      </c>
      <c r="D208" s="36">
        <v>96712.320000000007</v>
      </c>
      <c r="E208" s="36">
        <v>96712.320000000007</v>
      </c>
      <c r="F208" s="39" t="e">
        <f>_xlfn.XLOOKUP(A208,Working!F:F,Working!E:E)</f>
        <v>#N/A</v>
      </c>
      <c r="G208">
        <v>0</v>
      </c>
      <c r="H208">
        <v>0</v>
      </c>
      <c r="I208" s="36">
        <v>-96712.320000000007</v>
      </c>
      <c r="J208" s="36">
        <v>-96712.320000000007</v>
      </c>
      <c r="K208">
        <v>0</v>
      </c>
      <c r="L208" t="e">
        <f>_xlfn.XLOOKUP(A208,Working!F:F,Working!F:F)</f>
        <v>#N/A</v>
      </c>
      <c r="M208" t="e">
        <f>_xlfn.XLOOKUP(A208,'GL014'!A:A,'GL014'!A:A)</f>
        <v>#N/A</v>
      </c>
    </row>
    <row r="209" spans="1:13" hidden="1" x14ac:dyDescent="0.25">
      <c r="A209" t="s">
        <v>1957</v>
      </c>
      <c r="B209" t="s">
        <v>2239</v>
      </c>
      <c r="C209" t="s">
        <v>2238</v>
      </c>
      <c r="D209" s="36">
        <v>116579.49</v>
      </c>
      <c r="E209" s="36">
        <v>116579.49</v>
      </c>
      <c r="F209" s="39" t="e">
        <f>_xlfn.XLOOKUP(A209,Working!F:F,Working!E:E)</f>
        <v>#N/A</v>
      </c>
      <c r="G209">
        <v>0</v>
      </c>
      <c r="H209">
        <v>0</v>
      </c>
      <c r="I209" s="36">
        <v>-116579.49</v>
      </c>
      <c r="J209" s="36">
        <v>-116579.49</v>
      </c>
      <c r="K209">
        <v>0</v>
      </c>
      <c r="L209" t="e">
        <f>_xlfn.XLOOKUP(A209,Working!F:F,Working!F:F)</f>
        <v>#N/A</v>
      </c>
      <c r="M209" t="e">
        <f>_xlfn.XLOOKUP(A209,'GL014'!A:A,'GL014'!A:A)</f>
        <v>#N/A</v>
      </c>
    </row>
    <row r="210" spans="1:13" x14ac:dyDescent="0.25">
      <c r="A210" t="s">
        <v>262</v>
      </c>
      <c r="B210" t="s">
        <v>1088</v>
      </c>
      <c r="C210" t="s">
        <v>2237</v>
      </c>
      <c r="D210" s="41">
        <v>489000</v>
      </c>
      <c r="E210" s="41">
        <v>33766.910000000003</v>
      </c>
      <c r="F210" s="39">
        <f>_xlfn.XLOOKUP(A210,Working!F:F,Working!E:E)</f>
        <v>1022931</v>
      </c>
      <c r="G210">
        <v>0</v>
      </c>
      <c r="H210" s="36">
        <v>455233.09</v>
      </c>
      <c r="I210" s="36">
        <v>-489000</v>
      </c>
      <c r="J210" s="36">
        <v>-33766.910000000003</v>
      </c>
      <c r="K210" s="36">
        <v>-455233.09</v>
      </c>
      <c r="L210" t="str">
        <f>_xlfn.XLOOKUP(A210,Working!F:F,Working!F:F)</f>
        <v>7727C</v>
      </c>
      <c r="M210" t="str">
        <f>_xlfn.XLOOKUP(A210,'GL014'!A:A,'GL014'!A:A)</f>
        <v>7727C</v>
      </c>
    </row>
    <row r="211" spans="1:13" x14ac:dyDescent="0.25">
      <c r="A211" t="s">
        <v>265</v>
      </c>
      <c r="B211" t="s">
        <v>1087</v>
      </c>
      <c r="C211" t="s">
        <v>2236</v>
      </c>
      <c r="D211" s="41">
        <v>243500</v>
      </c>
      <c r="E211" s="41">
        <v>15003.12</v>
      </c>
      <c r="F211" s="39">
        <f>_xlfn.XLOOKUP(A211,Working!F:F,Working!E:E)</f>
        <v>1022932</v>
      </c>
      <c r="G211">
        <v>0</v>
      </c>
      <c r="H211" s="36">
        <v>228496.88</v>
      </c>
      <c r="I211" s="36">
        <v>-243500</v>
      </c>
      <c r="J211" s="36">
        <v>-15003.12</v>
      </c>
      <c r="K211" s="36">
        <v>-228496.88</v>
      </c>
      <c r="L211" t="str">
        <f>_xlfn.XLOOKUP(A211,Working!F:F,Working!F:F)</f>
        <v>7728C</v>
      </c>
      <c r="M211" t="str">
        <f>_xlfn.XLOOKUP(A211,'GL014'!A:A,'GL014'!A:A)</f>
        <v>7728C</v>
      </c>
    </row>
    <row r="212" spans="1:13" x14ac:dyDescent="0.25">
      <c r="A212" t="s">
        <v>268</v>
      </c>
      <c r="B212" t="s">
        <v>1086</v>
      </c>
      <c r="C212" t="s">
        <v>2235</v>
      </c>
      <c r="D212" s="41">
        <v>272500</v>
      </c>
      <c r="E212" s="41">
        <v>14999.86</v>
      </c>
      <c r="F212" s="39">
        <f>_xlfn.XLOOKUP(A212,Working!F:F,Working!E:E)</f>
        <v>1022933</v>
      </c>
      <c r="G212">
        <v>0</v>
      </c>
      <c r="H212" s="36">
        <v>257500.14</v>
      </c>
      <c r="I212" s="36">
        <v>-272500</v>
      </c>
      <c r="J212" s="36">
        <v>-14999.86</v>
      </c>
      <c r="K212" s="36">
        <v>-257500.14</v>
      </c>
      <c r="L212" t="str">
        <f>_xlfn.XLOOKUP(A212,Working!F:F,Working!F:F)</f>
        <v>7729C</v>
      </c>
      <c r="M212" t="str">
        <f>_xlfn.XLOOKUP(A212,'GL014'!A:A,'GL014'!A:A)</f>
        <v>7729C</v>
      </c>
    </row>
    <row r="213" spans="1:13" x14ac:dyDescent="0.25">
      <c r="A213" t="s">
        <v>270</v>
      </c>
      <c r="B213" t="s">
        <v>1085</v>
      </c>
      <c r="C213" t="s">
        <v>2234</v>
      </c>
      <c r="D213" s="41">
        <v>1820140.6</v>
      </c>
      <c r="E213" s="41">
        <v>1820140.6</v>
      </c>
      <c r="F213" s="39">
        <f>_xlfn.XLOOKUP(A213,Working!F:F,Working!E:E)</f>
        <v>1022934</v>
      </c>
      <c r="G213">
        <v>0</v>
      </c>
      <c r="H213">
        <v>0</v>
      </c>
      <c r="I213" s="36">
        <v>-1820140.6</v>
      </c>
      <c r="J213" s="36">
        <v>-1820140.6</v>
      </c>
      <c r="K213">
        <v>0</v>
      </c>
      <c r="L213" t="str">
        <f>_xlfn.XLOOKUP(A213,Working!F:F,Working!F:F)</f>
        <v>7730C</v>
      </c>
      <c r="M213" t="str">
        <f>_xlfn.XLOOKUP(A213,'GL014'!A:A,'GL014'!A:A)</f>
        <v>7730C</v>
      </c>
    </row>
    <row r="214" spans="1:13" x14ac:dyDescent="0.25">
      <c r="A214" t="s">
        <v>273</v>
      </c>
      <c r="B214" t="s">
        <v>1084</v>
      </c>
      <c r="C214" t="s">
        <v>2233</v>
      </c>
      <c r="D214" s="41">
        <v>15000000</v>
      </c>
      <c r="E214" s="41">
        <v>13632544.73</v>
      </c>
      <c r="F214" s="39">
        <f>_xlfn.XLOOKUP(A214,Working!F:F,Working!E:E)</f>
        <v>1022935</v>
      </c>
      <c r="G214">
        <v>0</v>
      </c>
      <c r="H214" s="36">
        <v>1367455.27</v>
      </c>
      <c r="I214" s="36">
        <v>-15000000</v>
      </c>
      <c r="J214" s="36">
        <v>-13632544.73</v>
      </c>
      <c r="K214" s="36">
        <v>-1367455.27</v>
      </c>
      <c r="L214" t="str">
        <f>_xlfn.XLOOKUP(A214,Working!F:F,Working!F:F)</f>
        <v>7731C</v>
      </c>
      <c r="M214" t="str">
        <f>_xlfn.XLOOKUP(A214,'GL014'!A:A,'GL014'!A:A)</f>
        <v>7731C</v>
      </c>
    </row>
    <row r="215" spans="1:13" hidden="1" x14ac:dyDescent="0.25">
      <c r="A215" t="s">
        <v>1956</v>
      </c>
      <c r="B215" t="s">
        <v>2232</v>
      </c>
      <c r="C215" t="s">
        <v>2231</v>
      </c>
      <c r="D215" s="36">
        <v>2100000</v>
      </c>
      <c r="E215" s="36">
        <v>2100000</v>
      </c>
      <c r="F215" s="39" t="e">
        <f>_xlfn.XLOOKUP(A215,Working!F:F,Working!E:E)</f>
        <v>#N/A</v>
      </c>
      <c r="G215">
        <v>0</v>
      </c>
      <c r="H215">
        <v>0</v>
      </c>
      <c r="I215" s="36">
        <v>-2100000</v>
      </c>
      <c r="J215" s="36">
        <v>-2100000</v>
      </c>
      <c r="K215">
        <v>0</v>
      </c>
      <c r="L215" t="e">
        <f>_xlfn.XLOOKUP(A215,Working!F:F,Working!F:F)</f>
        <v>#N/A</v>
      </c>
      <c r="M215" t="e">
        <f>_xlfn.XLOOKUP(A215,'GL014'!A:A,'GL014'!A:A)</f>
        <v>#N/A</v>
      </c>
    </row>
    <row r="216" spans="1:13" x14ac:dyDescent="0.25">
      <c r="A216" t="s">
        <v>279</v>
      </c>
      <c r="B216" t="s">
        <v>1083</v>
      </c>
      <c r="C216" t="s">
        <v>2230</v>
      </c>
      <c r="D216" s="41">
        <v>6227216.4299999997</v>
      </c>
      <c r="E216" s="41">
        <v>5908639.9699999997</v>
      </c>
      <c r="F216" s="39">
        <f>_xlfn.XLOOKUP(A216,Working!F:F,Working!E:E)</f>
        <v>1023065</v>
      </c>
      <c r="G216">
        <v>0</v>
      </c>
      <c r="H216" s="36">
        <v>318576.46000000002</v>
      </c>
      <c r="I216" s="36">
        <v>-6227216.4299999997</v>
      </c>
      <c r="J216" s="36">
        <v>-5908639.9699999997</v>
      </c>
      <c r="K216" s="36">
        <v>-318576.46000000002</v>
      </c>
      <c r="L216" t="str">
        <f>_xlfn.XLOOKUP(A216,Working!F:F,Working!F:F)</f>
        <v>7739C</v>
      </c>
      <c r="M216" t="str">
        <f>_xlfn.XLOOKUP(A216,'GL014'!A:A,'GL014'!A:A)</f>
        <v>7739C</v>
      </c>
    </row>
    <row r="217" spans="1:13" hidden="1" x14ac:dyDescent="0.25">
      <c r="A217" t="s">
        <v>1955</v>
      </c>
      <c r="B217" t="s">
        <v>2229</v>
      </c>
      <c r="C217" t="s">
        <v>2228</v>
      </c>
      <c r="D217" s="36">
        <v>19398.349999999999</v>
      </c>
      <c r="E217" s="36">
        <v>19398.349999999999</v>
      </c>
      <c r="F217" s="39" t="e">
        <f>_xlfn.XLOOKUP(A217,Working!F:F,Working!E:E)</f>
        <v>#N/A</v>
      </c>
      <c r="G217">
        <v>0</v>
      </c>
      <c r="H217">
        <v>0</v>
      </c>
      <c r="I217" s="36">
        <v>-19398.349999999999</v>
      </c>
      <c r="J217" s="36">
        <v>-19398.349999999999</v>
      </c>
      <c r="K217">
        <v>0</v>
      </c>
      <c r="L217" t="e">
        <f>_xlfn.XLOOKUP(A217,Working!F:F,Working!F:F)</f>
        <v>#N/A</v>
      </c>
      <c r="M217" t="e">
        <f>_xlfn.XLOOKUP(A217,'GL014'!A:A,'GL014'!A:A)</f>
        <v>#N/A</v>
      </c>
    </row>
    <row r="218" spans="1:13" hidden="1" x14ac:dyDescent="0.25">
      <c r="A218" t="s">
        <v>1954</v>
      </c>
      <c r="B218" t="s">
        <v>2227</v>
      </c>
      <c r="C218" t="s">
        <v>2226</v>
      </c>
      <c r="D218" s="36">
        <v>299369.78999999998</v>
      </c>
      <c r="E218" s="36">
        <v>299369.78999999998</v>
      </c>
      <c r="F218" s="39" t="e">
        <f>_xlfn.XLOOKUP(A218,Working!F:F,Working!E:E)</f>
        <v>#N/A</v>
      </c>
      <c r="G218">
        <v>0</v>
      </c>
      <c r="H218">
        <v>0</v>
      </c>
      <c r="I218" s="36">
        <v>-299369.78999999998</v>
      </c>
      <c r="J218" s="36">
        <v>-299369.78999999998</v>
      </c>
      <c r="K218">
        <v>0</v>
      </c>
      <c r="L218" t="e">
        <f>_xlfn.XLOOKUP(A218,Working!F:F,Working!F:F)</f>
        <v>#N/A</v>
      </c>
      <c r="M218" t="e">
        <f>_xlfn.XLOOKUP(A218,'GL014'!A:A,'GL014'!A:A)</f>
        <v>#N/A</v>
      </c>
    </row>
    <row r="219" spans="1:13" x14ac:dyDescent="0.25">
      <c r="A219" t="s">
        <v>318</v>
      </c>
      <c r="B219" t="s">
        <v>1078</v>
      </c>
      <c r="C219" t="s">
        <v>2225</v>
      </c>
      <c r="D219" s="41">
        <v>16768934.970000001</v>
      </c>
      <c r="E219" s="41">
        <v>16768934.970000001</v>
      </c>
      <c r="F219" s="39">
        <f>_xlfn.XLOOKUP(A219,Working!F:F,Working!E:E)</f>
        <v>1023723</v>
      </c>
      <c r="G219">
        <v>0</v>
      </c>
      <c r="H219">
        <v>0</v>
      </c>
      <c r="I219" s="36">
        <v>-16768934.970000001</v>
      </c>
      <c r="J219" s="36">
        <v>-16768934.970000001</v>
      </c>
      <c r="K219">
        <v>0</v>
      </c>
      <c r="L219" t="str">
        <f>_xlfn.XLOOKUP(A219,Working!F:F,Working!F:F)</f>
        <v>7786C</v>
      </c>
      <c r="M219" t="str">
        <f>_xlfn.XLOOKUP(A219,'GL014'!A:A,'GL014'!A:A)</f>
        <v>7786C</v>
      </c>
    </row>
    <row r="220" spans="1:13" x14ac:dyDescent="0.25">
      <c r="A220" t="s">
        <v>321</v>
      </c>
      <c r="B220" t="s">
        <v>1077</v>
      </c>
      <c r="C220" t="s">
        <v>2224</v>
      </c>
      <c r="D220" s="41">
        <v>13676865</v>
      </c>
      <c r="E220" s="41">
        <v>4505206.99</v>
      </c>
      <c r="F220" s="39">
        <f>_xlfn.XLOOKUP(A220,Working!F:F,Working!E:E)</f>
        <v>1023725</v>
      </c>
      <c r="G220">
        <v>0</v>
      </c>
      <c r="H220" s="36">
        <v>9171658.0099999998</v>
      </c>
      <c r="I220" s="36">
        <v>-13676865</v>
      </c>
      <c r="J220" s="36">
        <v>-4505206.99</v>
      </c>
      <c r="K220" s="36">
        <v>-9171658.0099999998</v>
      </c>
      <c r="L220" t="str">
        <f>_xlfn.XLOOKUP(A220,Working!F:F,Working!F:F)</f>
        <v>7788C</v>
      </c>
      <c r="M220" t="str">
        <f>_xlfn.XLOOKUP(A220,'GL014'!A:A,'GL014'!A:A)</f>
        <v>7788C</v>
      </c>
    </row>
    <row r="221" spans="1:13" x14ac:dyDescent="0.25">
      <c r="A221" t="s">
        <v>325</v>
      </c>
      <c r="B221" t="s">
        <v>1076</v>
      </c>
      <c r="C221" t="s">
        <v>2223</v>
      </c>
      <c r="D221" s="41">
        <v>4493773.22</v>
      </c>
      <c r="E221" s="41">
        <v>4456514.3499999996</v>
      </c>
      <c r="F221" s="39">
        <f>_xlfn.XLOOKUP(A221,Working!F:F,Working!E:E)</f>
        <v>1023726</v>
      </c>
      <c r="G221">
        <v>0</v>
      </c>
      <c r="H221" s="36">
        <v>37258.870000000003</v>
      </c>
      <c r="I221" s="36">
        <v>-4493773.22</v>
      </c>
      <c r="J221" s="36">
        <v>-4456514.3499999996</v>
      </c>
      <c r="K221" s="36">
        <v>-37258.870000000003</v>
      </c>
      <c r="L221" t="str">
        <f>_xlfn.XLOOKUP(A221,Working!F:F,Working!F:F)</f>
        <v>7789C</v>
      </c>
      <c r="M221" t="str">
        <f>_xlfn.XLOOKUP(A221,'GL014'!A:A,'GL014'!A:A)</f>
        <v>7789C</v>
      </c>
    </row>
    <row r="222" spans="1:13" x14ac:dyDescent="0.25">
      <c r="A222" t="s">
        <v>328</v>
      </c>
      <c r="B222" t="s">
        <v>1075</v>
      </c>
      <c r="C222" t="s">
        <v>2222</v>
      </c>
      <c r="D222" s="41">
        <v>2150000</v>
      </c>
      <c r="E222" s="41">
        <v>80438.789999999994</v>
      </c>
      <c r="F222" s="39">
        <f>_xlfn.XLOOKUP(A222,Working!F:F,Working!E:E)</f>
        <v>1023727</v>
      </c>
      <c r="G222">
        <v>0</v>
      </c>
      <c r="H222" s="36">
        <v>2069561.21</v>
      </c>
      <c r="I222" s="36">
        <v>-2150000</v>
      </c>
      <c r="J222" s="36">
        <v>-80438.789999999994</v>
      </c>
      <c r="K222" s="36">
        <v>-2069561.21</v>
      </c>
      <c r="L222" t="str">
        <f>_xlfn.XLOOKUP(A222,Working!F:F,Working!F:F)</f>
        <v>7790C</v>
      </c>
      <c r="M222" t="str">
        <f>_xlfn.XLOOKUP(A222,'GL014'!A:A,'GL014'!A:A)</f>
        <v>7790C</v>
      </c>
    </row>
    <row r="223" spans="1:13" x14ac:dyDescent="0.25">
      <c r="A223" t="s">
        <v>331</v>
      </c>
      <c r="B223" t="s">
        <v>1074</v>
      </c>
      <c r="C223" t="s">
        <v>2221</v>
      </c>
      <c r="D223" s="41">
        <v>2500000</v>
      </c>
      <c r="E223" s="41">
        <v>1271163.99</v>
      </c>
      <c r="F223" s="39">
        <f>_xlfn.XLOOKUP(A223,Working!F:F,Working!E:E)</f>
        <v>1023728</v>
      </c>
      <c r="G223">
        <v>0</v>
      </c>
      <c r="H223" s="36">
        <v>1228836.01</v>
      </c>
      <c r="I223" s="36">
        <v>-2500000</v>
      </c>
      <c r="J223" s="36">
        <v>-1271163.99</v>
      </c>
      <c r="K223" s="36">
        <v>-1228836.01</v>
      </c>
      <c r="L223" t="str">
        <f>_xlfn.XLOOKUP(A223,Working!F:F,Working!F:F)</f>
        <v>7791C</v>
      </c>
      <c r="M223" t="str">
        <f>_xlfn.XLOOKUP(A223,'GL014'!A:A,'GL014'!A:A)</f>
        <v>7791C</v>
      </c>
    </row>
    <row r="224" spans="1:13" x14ac:dyDescent="0.25">
      <c r="A224" t="s">
        <v>333</v>
      </c>
      <c r="B224" t="s">
        <v>1073</v>
      </c>
      <c r="C224" t="s">
        <v>2220</v>
      </c>
      <c r="D224" s="41">
        <v>650000</v>
      </c>
      <c r="E224" s="41">
        <v>302835.77</v>
      </c>
      <c r="F224" s="39">
        <f>_xlfn.XLOOKUP(A224,Working!F:F,Working!E:E)</f>
        <v>1023729</v>
      </c>
      <c r="G224">
        <v>0</v>
      </c>
      <c r="H224" s="36">
        <v>347164.23</v>
      </c>
      <c r="I224" s="36">
        <v>-650000</v>
      </c>
      <c r="J224" s="36">
        <v>-302835.77</v>
      </c>
      <c r="K224" s="36">
        <v>-347164.23</v>
      </c>
      <c r="L224" t="str">
        <f>_xlfn.XLOOKUP(A224,Working!F:F,Working!F:F)</f>
        <v>7792C</v>
      </c>
      <c r="M224" t="str">
        <f>_xlfn.XLOOKUP(A224,'GL014'!A:A,'GL014'!A:A)</f>
        <v>7792C</v>
      </c>
    </row>
    <row r="225" spans="1:13" hidden="1" x14ac:dyDescent="0.25">
      <c r="A225" t="s">
        <v>1953</v>
      </c>
      <c r="B225" t="s">
        <v>2219</v>
      </c>
      <c r="C225" t="s">
        <v>2218</v>
      </c>
      <c r="D225" s="36">
        <v>176953.03</v>
      </c>
      <c r="E225" s="36">
        <v>176953.03</v>
      </c>
      <c r="F225" s="39" t="e">
        <f>_xlfn.XLOOKUP(A225,Working!F:F,Working!E:E)</f>
        <v>#N/A</v>
      </c>
      <c r="G225">
        <v>0</v>
      </c>
      <c r="H225">
        <v>0</v>
      </c>
      <c r="I225" s="36">
        <v>-176953.03</v>
      </c>
      <c r="J225" s="36">
        <v>-176953.03</v>
      </c>
      <c r="K225">
        <v>0</v>
      </c>
      <c r="L225" t="e">
        <f>_xlfn.XLOOKUP(A225,Working!F:F,Working!F:F)</f>
        <v>#N/A</v>
      </c>
      <c r="M225" t="e">
        <f>_xlfn.XLOOKUP(A225,'GL014'!A:A,'GL014'!A:A)</f>
        <v>#N/A</v>
      </c>
    </row>
    <row r="226" spans="1:13" x14ac:dyDescent="0.25">
      <c r="A226" t="s">
        <v>338</v>
      </c>
      <c r="B226" t="s">
        <v>1072</v>
      </c>
      <c r="C226" t="s">
        <v>2217</v>
      </c>
      <c r="D226" s="41">
        <v>86120000</v>
      </c>
      <c r="E226" s="41">
        <v>73462179.310000002</v>
      </c>
      <c r="F226" s="39">
        <f>_xlfn.XLOOKUP(A226,Working!F:F,Working!E:E)</f>
        <v>1023733</v>
      </c>
      <c r="G226">
        <v>0</v>
      </c>
      <c r="H226" s="36">
        <v>12657820.689999999</v>
      </c>
      <c r="I226" s="36">
        <v>-86120000</v>
      </c>
      <c r="J226" s="36">
        <v>-73462179.310000002</v>
      </c>
      <c r="K226" s="36">
        <v>-12657820.689999999</v>
      </c>
      <c r="L226" t="str">
        <f>_xlfn.XLOOKUP(A226,Working!F:F,Working!F:F)</f>
        <v>7796C</v>
      </c>
      <c r="M226" t="str">
        <f>_xlfn.XLOOKUP(A226,'GL014'!A:A,'GL014'!A:A)</f>
        <v>7796C</v>
      </c>
    </row>
    <row r="227" spans="1:13" hidden="1" x14ac:dyDescent="0.25">
      <c r="A227" t="s">
        <v>1952</v>
      </c>
      <c r="B227" t="s">
        <v>2216</v>
      </c>
      <c r="C227" t="s">
        <v>2215</v>
      </c>
      <c r="D227" s="36">
        <v>207181.36</v>
      </c>
      <c r="E227" s="36">
        <v>207181.36</v>
      </c>
      <c r="F227" s="39" t="e">
        <f>_xlfn.XLOOKUP(A227,Working!F:F,Working!E:E)</f>
        <v>#N/A</v>
      </c>
      <c r="G227">
        <v>0</v>
      </c>
      <c r="H227">
        <v>0</v>
      </c>
      <c r="I227" s="36">
        <v>-207181.36</v>
      </c>
      <c r="J227" s="36">
        <v>-207181.36</v>
      </c>
      <c r="K227">
        <v>0</v>
      </c>
      <c r="L227" t="e">
        <f>_xlfn.XLOOKUP(A227,Working!F:F,Working!F:F)</f>
        <v>#N/A</v>
      </c>
      <c r="M227" t="e">
        <f>_xlfn.XLOOKUP(A227,'GL014'!A:A,'GL014'!A:A)</f>
        <v>#N/A</v>
      </c>
    </row>
    <row r="228" spans="1:13" x14ac:dyDescent="0.25">
      <c r="A228" t="s">
        <v>347</v>
      </c>
      <c r="B228" t="s">
        <v>1071</v>
      </c>
      <c r="C228" t="s">
        <v>2214</v>
      </c>
      <c r="D228" s="41">
        <v>9560400</v>
      </c>
      <c r="E228" s="41">
        <v>3368147.64</v>
      </c>
      <c r="F228" s="39">
        <f>_xlfn.XLOOKUP(A228,Working!F:F,Working!E:E)</f>
        <v>1024372</v>
      </c>
      <c r="G228">
        <v>0</v>
      </c>
      <c r="H228" s="36">
        <v>6192252.3600000003</v>
      </c>
      <c r="I228" s="36">
        <v>-9560400</v>
      </c>
      <c r="J228" s="36">
        <v>-3368147.64</v>
      </c>
      <c r="K228" s="36">
        <v>-6192252.3600000003</v>
      </c>
      <c r="L228" t="str">
        <f>_xlfn.XLOOKUP(A228,Working!F:F,Working!F:F)</f>
        <v>7805C</v>
      </c>
      <c r="M228" t="str">
        <f>_xlfn.XLOOKUP(A228,'GL014'!A:A,'GL014'!A:A)</f>
        <v>7805C</v>
      </c>
    </row>
    <row r="229" spans="1:13" x14ac:dyDescent="0.25">
      <c r="A229" t="s">
        <v>356</v>
      </c>
      <c r="B229" t="s">
        <v>1066</v>
      </c>
      <c r="C229" t="s">
        <v>2213</v>
      </c>
      <c r="D229" s="41">
        <v>3670000</v>
      </c>
      <c r="E229" s="41">
        <v>3517647.54</v>
      </c>
      <c r="F229" s="39">
        <f>_xlfn.XLOOKUP(A229,Working!F:F,Working!E:E)</f>
        <v>1024596</v>
      </c>
      <c r="G229">
        <v>0</v>
      </c>
      <c r="H229" s="36">
        <v>152352.46</v>
      </c>
      <c r="I229" s="36">
        <v>-3670000</v>
      </c>
      <c r="J229" s="36">
        <v>-3517647.54</v>
      </c>
      <c r="K229" s="36">
        <v>-152352.46</v>
      </c>
      <c r="L229" t="str">
        <f>_xlfn.XLOOKUP(A229,Working!F:F,Working!F:F)</f>
        <v>7836C</v>
      </c>
      <c r="M229" t="str">
        <f>_xlfn.XLOOKUP(A229,'GL014'!A:A,'GL014'!A:A)</f>
        <v>7836C</v>
      </c>
    </row>
    <row r="230" spans="1:13" x14ac:dyDescent="0.25">
      <c r="A230" t="s">
        <v>359</v>
      </c>
      <c r="B230" t="s">
        <v>1065</v>
      </c>
      <c r="C230" t="s">
        <v>2212</v>
      </c>
      <c r="D230" s="41">
        <v>2509199.9900000002</v>
      </c>
      <c r="E230" s="41">
        <v>627792.93000000005</v>
      </c>
      <c r="F230" s="39">
        <f>_xlfn.XLOOKUP(A230,Working!F:F,Working!E:E)</f>
        <v>1024597</v>
      </c>
      <c r="G230">
        <v>0</v>
      </c>
      <c r="H230" s="36">
        <v>1881407.06</v>
      </c>
      <c r="I230" s="36">
        <v>-2509199.9900000002</v>
      </c>
      <c r="J230" s="36">
        <v>-627792.93000000005</v>
      </c>
      <c r="K230" s="36">
        <v>-1881407.06</v>
      </c>
      <c r="L230" t="str">
        <f>_xlfn.XLOOKUP(A230,Working!F:F,Working!F:F)</f>
        <v>7837C</v>
      </c>
      <c r="M230" t="str">
        <f>_xlfn.XLOOKUP(A230,'GL014'!A:A,'GL014'!A:A)</f>
        <v>7837C</v>
      </c>
    </row>
    <row r="231" spans="1:13" x14ac:dyDescent="0.25">
      <c r="A231" t="s">
        <v>362</v>
      </c>
      <c r="B231" t="s">
        <v>1064</v>
      </c>
      <c r="C231" t="s">
        <v>2211</v>
      </c>
      <c r="D231" s="41">
        <v>650032.43999999994</v>
      </c>
      <c r="E231" s="41">
        <v>650032.43999999994</v>
      </c>
      <c r="F231" s="39">
        <f>_xlfn.XLOOKUP(A231,Working!F:F,Working!E:E)</f>
        <v>1024598</v>
      </c>
      <c r="G231">
        <v>0</v>
      </c>
      <c r="H231">
        <v>0</v>
      </c>
      <c r="I231" s="36">
        <v>-650032.43999999994</v>
      </c>
      <c r="J231" s="36">
        <v>-650032.43999999994</v>
      </c>
      <c r="K231">
        <v>0</v>
      </c>
      <c r="L231" t="str">
        <f>_xlfn.XLOOKUP(A231,Working!F:F,Working!F:F)</f>
        <v>7838C</v>
      </c>
      <c r="M231" t="str">
        <f>_xlfn.XLOOKUP(A231,'GL014'!A:A,'GL014'!A:A)</f>
        <v>7838C</v>
      </c>
    </row>
    <row r="232" spans="1:13" x14ac:dyDescent="0.25">
      <c r="A232" t="s">
        <v>364</v>
      </c>
      <c r="B232" t="s">
        <v>1063</v>
      </c>
      <c r="C232" t="s">
        <v>2210</v>
      </c>
      <c r="D232" s="41">
        <v>950000</v>
      </c>
      <c r="E232" s="41">
        <v>0</v>
      </c>
      <c r="F232" s="39">
        <f>_xlfn.XLOOKUP(A232,Working!F:F,Working!E:E)</f>
        <v>1024600</v>
      </c>
      <c r="G232">
        <v>0</v>
      </c>
      <c r="H232" s="36">
        <v>950000</v>
      </c>
      <c r="I232" s="36">
        <v>-950000</v>
      </c>
      <c r="J232">
        <v>0</v>
      </c>
      <c r="K232" s="36">
        <v>-950000</v>
      </c>
      <c r="L232" t="str">
        <f>_xlfn.XLOOKUP(A232,Working!F:F,Working!F:F)</f>
        <v>7840C</v>
      </c>
      <c r="M232" t="str">
        <f>_xlfn.XLOOKUP(A232,'GL014'!A:A,'GL014'!A:A)</f>
        <v>7840C</v>
      </c>
    </row>
    <row r="233" spans="1:13" x14ac:dyDescent="0.25">
      <c r="A233" t="s">
        <v>367</v>
      </c>
      <c r="B233" t="s">
        <v>1062</v>
      </c>
      <c r="C233" t="s">
        <v>2209</v>
      </c>
      <c r="D233" s="41">
        <v>200000</v>
      </c>
      <c r="E233" s="41">
        <v>65243.19</v>
      </c>
      <c r="F233" s="39">
        <f>_xlfn.XLOOKUP(A233,Working!F:F,Working!E:E)</f>
        <v>1024601</v>
      </c>
      <c r="G233">
        <v>0</v>
      </c>
      <c r="H233" s="36">
        <v>134756.81</v>
      </c>
      <c r="I233" s="36">
        <v>-200000</v>
      </c>
      <c r="J233" s="36">
        <v>-65243.19</v>
      </c>
      <c r="K233" s="36">
        <v>-134756.81</v>
      </c>
      <c r="L233" t="str">
        <f>_xlfn.XLOOKUP(A233,Working!F:F,Working!F:F)</f>
        <v>7841C</v>
      </c>
      <c r="M233" t="str">
        <f>_xlfn.XLOOKUP(A233,'GL014'!A:A,'GL014'!A:A)</f>
        <v>7841C</v>
      </c>
    </row>
    <row r="234" spans="1:13" x14ac:dyDescent="0.25">
      <c r="A234" t="s">
        <v>370</v>
      </c>
      <c r="B234" t="s">
        <v>1185</v>
      </c>
      <c r="C234" t="s">
        <v>2208</v>
      </c>
      <c r="D234" s="41">
        <v>10000000</v>
      </c>
      <c r="E234" s="41">
        <v>1262866.27</v>
      </c>
      <c r="F234" s="39">
        <f>_xlfn.XLOOKUP(A234,Working!F:F,Working!E:E)</f>
        <v>1024602</v>
      </c>
      <c r="G234">
        <v>0</v>
      </c>
      <c r="H234" s="36">
        <v>8737133.7300000004</v>
      </c>
      <c r="I234" s="36">
        <v>-10000000</v>
      </c>
      <c r="J234" s="36">
        <v>-1262866.27</v>
      </c>
      <c r="K234" s="36">
        <v>-8737133.7300000004</v>
      </c>
      <c r="L234" t="str">
        <f>_xlfn.XLOOKUP(A234,Working!F:F,Working!F:F)</f>
        <v>7842C</v>
      </c>
      <c r="M234" t="str">
        <f>_xlfn.XLOOKUP(A234,'GL014'!A:A,'GL014'!A:A)</f>
        <v>7842C</v>
      </c>
    </row>
    <row r="235" spans="1:13" x14ac:dyDescent="0.25">
      <c r="A235" t="s">
        <v>425</v>
      </c>
      <c r="B235" t="s">
        <v>1182</v>
      </c>
      <c r="C235" t="s">
        <v>2207</v>
      </c>
      <c r="D235" s="41">
        <v>485000</v>
      </c>
      <c r="E235" s="41">
        <v>443994.91</v>
      </c>
      <c r="F235" s="39">
        <f>_xlfn.XLOOKUP(A235,Working!F:F,Working!E:E)</f>
        <v>1024791</v>
      </c>
      <c r="G235">
        <v>0</v>
      </c>
      <c r="H235" s="36">
        <v>41005.089999999997</v>
      </c>
      <c r="I235" s="36">
        <v>-485000</v>
      </c>
      <c r="J235" s="36">
        <v>-443994.91</v>
      </c>
      <c r="K235" s="36">
        <v>-41005.089999999997</v>
      </c>
      <c r="L235" t="str">
        <f>_xlfn.XLOOKUP(A235,Working!F:F,Working!F:F)</f>
        <v>7847C</v>
      </c>
      <c r="M235" t="str">
        <f>_xlfn.XLOOKUP(A235,'GL014'!A:A,'GL014'!A:A)</f>
        <v>7847C</v>
      </c>
    </row>
    <row r="236" spans="1:13" x14ac:dyDescent="0.25">
      <c r="A236" t="s">
        <v>428</v>
      </c>
      <c r="B236" t="s">
        <v>1057</v>
      </c>
      <c r="C236" t="s">
        <v>2206</v>
      </c>
      <c r="D236" s="41">
        <v>11500000</v>
      </c>
      <c r="E236" s="41">
        <v>3761558.67</v>
      </c>
      <c r="F236" s="39">
        <f>_xlfn.XLOOKUP(A236,Working!F:F,Working!E:E)</f>
        <v>1024823</v>
      </c>
      <c r="G236">
        <v>0</v>
      </c>
      <c r="H236" s="36">
        <v>7738441.3300000001</v>
      </c>
      <c r="I236" s="36">
        <v>-11500000</v>
      </c>
      <c r="J236" s="36">
        <v>-3761558.67</v>
      </c>
      <c r="K236" s="36">
        <v>-7738441.3300000001</v>
      </c>
      <c r="L236" t="str">
        <f>_xlfn.XLOOKUP(A236,Working!F:F,Working!F:F)</f>
        <v>7848C</v>
      </c>
      <c r="M236" t="str">
        <f>_xlfn.XLOOKUP(A236,'GL014'!A:A,'GL014'!A:A)</f>
        <v>7848C</v>
      </c>
    </row>
    <row r="237" spans="1:13" x14ac:dyDescent="0.25">
      <c r="A237" t="s">
        <v>431</v>
      </c>
      <c r="B237" t="s">
        <v>1056</v>
      </c>
      <c r="C237" t="s">
        <v>2205</v>
      </c>
      <c r="D237" s="41">
        <v>1915000</v>
      </c>
      <c r="E237" s="41">
        <v>307358.75</v>
      </c>
      <c r="F237" s="39">
        <f>_xlfn.XLOOKUP(A237,Working!F:F,Working!E:E)</f>
        <v>1024825</v>
      </c>
      <c r="G237">
        <v>0</v>
      </c>
      <c r="H237" s="36">
        <v>1607641.25</v>
      </c>
      <c r="I237" s="36">
        <v>-1915000</v>
      </c>
      <c r="J237" s="36">
        <v>-307358.75</v>
      </c>
      <c r="K237" s="36">
        <v>-1607641.25</v>
      </c>
      <c r="L237" t="str">
        <f>_xlfn.XLOOKUP(A237,Working!F:F,Working!F:F)</f>
        <v>7849C</v>
      </c>
      <c r="M237" t="str">
        <f>_xlfn.XLOOKUP(A237,'GL014'!A:A,'GL014'!A:A)</f>
        <v>7849C</v>
      </c>
    </row>
    <row r="238" spans="1:13" x14ac:dyDescent="0.25">
      <c r="A238" t="s">
        <v>504</v>
      </c>
      <c r="B238" t="s">
        <v>1051</v>
      </c>
      <c r="C238" t="s">
        <v>2204</v>
      </c>
      <c r="D238" s="41">
        <v>663300</v>
      </c>
      <c r="E238" s="41">
        <v>643135.16</v>
      </c>
      <c r="F238" s="39">
        <f>_xlfn.XLOOKUP(A238,Working!F:F,Working!E:E)</f>
        <v>1025464</v>
      </c>
      <c r="G238">
        <v>0</v>
      </c>
      <c r="H238" s="36">
        <v>20164.84</v>
      </c>
      <c r="I238" s="36">
        <v>-663300</v>
      </c>
      <c r="J238" s="36">
        <v>-643135.16</v>
      </c>
      <c r="K238" s="36">
        <v>-20164.84</v>
      </c>
      <c r="L238" t="str">
        <f>_xlfn.XLOOKUP(A238,Working!F:F,Working!F:F)</f>
        <v>7893C</v>
      </c>
      <c r="M238" t="str">
        <f>_xlfn.XLOOKUP(A238,'GL014'!A:A,'GL014'!A:A)</f>
        <v>7893C</v>
      </c>
    </row>
    <row r="239" spans="1:13" x14ac:dyDescent="0.25">
      <c r="A239" t="s">
        <v>507</v>
      </c>
      <c r="B239" t="s">
        <v>1050</v>
      </c>
      <c r="C239" t="s">
        <v>2203</v>
      </c>
      <c r="D239" s="41">
        <v>1000000</v>
      </c>
      <c r="E239" s="41">
        <v>0</v>
      </c>
      <c r="F239" s="39">
        <f>_xlfn.XLOOKUP(A239,Working!F:F,Working!E:E)</f>
        <v>1025465</v>
      </c>
      <c r="G239">
        <v>0</v>
      </c>
      <c r="H239" s="36">
        <v>1000000</v>
      </c>
      <c r="I239" s="36">
        <v>-1000000</v>
      </c>
      <c r="J239">
        <v>0</v>
      </c>
      <c r="K239" s="36">
        <v>-1000000</v>
      </c>
      <c r="L239" t="str">
        <f>_xlfn.XLOOKUP(A239,Working!F:F,Working!F:F)</f>
        <v>7894C</v>
      </c>
      <c r="M239" t="str">
        <f>_xlfn.XLOOKUP(A239,'GL014'!A:A,'GL014'!A:A)</f>
        <v>7894C</v>
      </c>
    </row>
    <row r="240" spans="1:13" x14ac:dyDescent="0.25">
      <c r="A240" t="s">
        <v>513</v>
      </c>
      <c r="B240" t="s">
        <v>1049</v>
      </c>
      <c r="C240" t="s">
        <v>2200</v>
      </c>
      <c r="D240" s="41">
        <v>9302972</v>
      </c>
      <c r="E240" s="41">
        <v>5847132.7400000002</v>
      </c>
      <c r="F240" s="39">
        <f>_xlfn.XLOOKUP(A240,Working!F:F,Working!E:E)</f>
        <v>1025467</v>
      </c>
      <c r="G240">
        <v>0</v>
      </c>
      <c r="H240" s="36">
        <v>3455839.26</v>
      </c>
      <c r="I240" s="36">
        <v>-9302972</v>
      </c>
      <c r="J240" s="36">
        <v>-5847132.7400000002</v>
      </c>
      <c r="K240" s="36">
        <v>-3455839.26</v>
      </c>
      <c r="L240" t="str">
        <f>_xlfn.XLOOKUP(A240,Working!F:F,Working!F:F)</f>
        <v>7895C</v>
      </c>
      <c r="M240" t="str">
        <f>_xlfn.XLOOKUP(A240,'GL014'!A:A,'GL014'!A:A)</f>
        <v>7895C</v>
      </c>
    </row>
    <row r="241" spans="1:13" x14ac:dyDescent="0.25">
      <c r="A241" t="s">
        <v>543</v>
      </c>
      <c r="B241" t="s">
        <v>1046</v>
      </c>
      <c r="C241" t="s">
        <v>2199</v>
      </c>
      <c r="D241" s="41">
        <v>21500000</v>
      </c>
      <c r="E241" s="41">
        <v>21475.17</v>
      </c>
      <c r="F241" s="39">
        <f>_xlfn.XLOOKUP(A241,Working!F:F,Working!E:E)</f>
        <v>1025566</v>
      </c>
      <c r="G241">
        <v>0</v>
      </c>
      <c r="H241" s="36">
        <v>21478524.829999998</v>
      </c>
      <c r="I241" s="36">
        <v>-21500000</v>
      </c>
      <c r="J241" s="36">
        <v>-21475.17</v>
      </c>
      <c r="K241" s="36">
        <v>-21478524.829999998</v>
      </c>
      <c r="L241" t="str">
        <f>_xlfn.XLOOKUP(A241,Working!F:F,Working!F:F)</f>
        <v>7908C</v>
      </c>
      <c r="M241" t="str">
        <f>_xlfn.XLOOKUP(A241,'GL014'!A:A,'GL014'!A:A)</f>
        <v>7908C</v>
      </c>
    </row>
    <row r="242" spans="1:13" x14ac:dyDescent="0.25">
      <c r="A242" t="s">
        <v>546</v>
      </c>
      <c r="B242" t="s">
        <v>1045</v>
      </c>
      <c r="C242" t="s">
        <v>2198</v>
      </c>
      <c r="D242" s="41">
        <v>5000000</v>
      </c>
      <c r="E242" s="41">
        <v>2979581.42</v>
      </c>
      <c r="F242" s="39">
        <f>_xlfn.XLOOKUP(A242,Working!F:F,Working!E:E)</f>
        <v>1025567</v>
      </c>
      <c r="G242">
        <v>0</v>
      </c>
      <c r="H242" s="36">
        <v>2020418.58</v>
      </c>
      <c r="I242" s="36">
        <v>-5000000</v>
      </c>
      <c r="J242" s="36">
        <v>-2979581.42</v>
      </c>
      <c r="K242" s="36">
        <v>-2020418.58</v>
      </c>
      <c r="L242" t="str">
        <f>_xlfn.XLOOKUP(A242,Working!F:F,Working!F:F)</f>
        <v>7909C</v>
      </c>
      <c r="M242" t="str">
        <f>_xlfn.XLOOKUP(A242,'GL014'!A:A,'GL014'!A:A)</f>
        <v>7909C</v>
      </c>
    </row>
    <row r="243" spans="1:13" x14ac:dyDescent="0.25">
      <c r="A243" t="s">
        <v>549</v>
      </c>
      <c r="B243" t="s">
        <v>1044</v>
      </c>
      <c r="C243" t="s">
        <v>2197</v>
      </c>
      <c r="D243" s="41">
        <v>2249732.2799999998</v>
      </c>
      <c r="E243" s="41">
        <v>299866.02</v>
      </c>
      <c r="F243" s="39">
        <f>_xlfn.XLOOKUP(A243,Working!F:F,Working!E:E)</f>
        <v>1025568</v>
      </c>
      <c r="G243">
        <v>0</v>
      </c>
      <c r="H243" s="36">
        <v>1949866.26</v>
      </c>
      <c r="I243" s="36">
        <v>-2249732.2799999998</v>
      </c>
      <c r="J243" s="36">
        <v>-299866.02</v>
      </c>
      <c r="K243" s="36">
        <v>-1949866.26</v>
      </c>
      <c r="L243" t="str">
        <f>_xlfn.XLOOKUP(A243,Working!F:F,Working!F:F)</f>
        <v>7910C</v>
      </c>
      <c r="M243" t="str">
        <f>_xlfn.XLOOKUP(A243,'GL014'!A:A,'GL014'!A:A)</f>
        <v>7910C</v>
      </c>
    </row>
    <row r="244" spans="1:13" x14ac:dyDescent="0.25">
      <c r="A244" t="s">
        <v>552</v>
      </c>
      <c r="B244" t="s">
        <v>1043</v>
      </c>
      <c r="C244" t="s">
        <v>2196</v>
      </c>
      <c r="D244" s="41">
        <v>2396237.96</v>
      </c>
      <c r="E244" s="41">
        <v>272941.01</v>
      </c>
      <c r="F244" s="39">
        <f>_xlfn.XLOOKUP(A244,Working!F:F,Working!E:E)</f>
        <v>1025569</v>
      </c>
      <c r="G244">
        <v>0</v>
      </c>
      <c r="H244" s="36">
        <v>2123296.9500000002</v>
      </c>
      <c r="I244" s="36">
        <v>-2396237.96</v>
      </c>
      <c r="J244" s="36">
        <v>-272941.01</v>
      </c>
      <c r="K244" s="36">
        <v>-2123296.9500000002</v>
      </c>
      <c r="L244" t="str">
        <f>_xlfn.XLOOKUP(A244,Working!F:F,Working!F:F)</f>
        <v>7911C</v>
      </c>
      <c r="M244" t="str">
        <f>_xlfn.XLOOKUP(A244,'GL014'!A:A,'GL014'!A:A)</f>
        <v>7911C</v>
      </c>
    </row>
    <row r="245" spans="1:13" x14ac:dyDescent="0.25">
      <c r="A245" t="s">
        <v>555</v>
      </c>
      <c r="B245" t="s">
        <v>1042</v>
      </c>
      <c r="C245" t="s">
        <v>2195</v>
      </c>
      <c r="D245" s="41">
        <v>322780.32</v>
      </c>
      <c r="E245" s="41">
        <v>0</v>
      </c>
      <c r="F245" s="39">
        <f>_xlfn.XLOOKUP(A245,Working!F:F,Working!E:E)</f>
        <v>1025570</v>
      </c>
      <c r="G245">
        <v>0</v>
      </c>
      <c r="H245" s="36">
        <v>322780.32</v>
      </c>
      <c r="I245" s="36">
        <v>-322780.32</v>
      </c>
      <c r="J245">
        <v>0</v>
      </c>
      <c r="K245" s="36">
        <v>-322780.32</v>
      </c>
      <c r="L245" t="str">
        <f>_xlfn.XLOOKUP(A245,Working!F:F,Working!F:F)</f>
        <v>7912C</v>
      </c>
      <c r="M245" t="str">
        <f>_xlfn.XLOOKUP(A245,'GL014'!A:A,'GL014'!A:A)</f>
        <v>7912C</v>
      </c>
    </row>
    <row r="246" spans="1:13" x14ac:dyDescent="0.25">
      <c r="A246" t="s">
        <v>600</v>
      </c>
      <c r="B246" t="s">
        <v>1178</v>
      </c>
      <c r="C246" t="s">
        <v>2194</v>
      </c>
      <c r="D246" s="41">
        <v>2400000</v>
      </c>
      <c r="E246" s="41">
        <v>1647290.26</v>
      </c>
      <c r="F246" s="39">
        <f>_xlfn.XLOOKUP(A246,Working!F:F,Working!E:E)</f>
        <v>1026074</v>
      </c>
      <c r="G246">
        <v>0</v>
      </c>
      <c r="H246" s="36">
        <v>752709.74</v>
      </c>
      <c r="I246" s="36">
        <v>-2400000</v>
      </c>
      <c r="J246" s="36">
        <v>-1647290.26</v>
      </c>
      <c r="K246" s="36">
        <v>-752709.74</v>
      </c>
      <c r="L246" t="str">
        <f>_xlfn.XLOOKUP(A246,Working!F:F,Working!F:F)</f>
        <v>7930C</v>
      </c>
      <c r="M246" t="str">
        <f>_xlfn.XLOOKUP(A246,'GL014'!A:A,'GL014'!A:A)</f>
        <v>7930C</v>
      </c>
    </row>
    <row r="247" spans="1:13" x14ac:dyDescent="0.25">
      <c r="A247" t="s">
        <v>692</v>
      </c>
      <c r="B247" t="s">
        <v>1035</v>
      </c>
      <c r="C247" t="s">
        <v>2193</v>
      </c>
      <c r="D247" s="41">
        <v>500000</v>
      </c>
      <c r="E247" s="41">
        <v>499717.27</v>
      </c>
      <c r="F247" s="39">
        <f>_xlfn.XLOOKUP(A247,Working!F:F,Working!E:E)</f>
        <v>1026153</v>
      </c>
      <c r="G247">
        <v>0</v>
      </c>
      <c r="H247">
        <v>282.73</v>
      </c>
      <c r="I247" s="36">
        <v>-500000</v>
      </c>
      <c r="J247" s="36">
        <v>-499717.27</v>
      </c>
      <c r="K247">
        <v>-282.73</v>
      </c>
      <c r="L247" t="str">
        <f>_xlfn.XLOOKUP(A247,Working!F:F,Working!F:F)</f>
        <v>7966C</v>
      </c>
      <c r="M247" t="str">
        <f>_xlfn.XLOOKUP(A247,'GL014'!A:A,'GL014'!A:A)</f>
        <v>7966C</v>
      </c>
    </row>
    <row r="248" spans="1:13" x14ac:dyDescent="0.25">
      <c r="A248" t="s">
        <v>695</v>
      </c>
      <c r="B248" t="s">
        <v>1034</v>
      </c>
      <c r="C248" t="s">
        <v>2192</v>
      </c>
      <c r="D248" s="41">
        <v>4500000</v>
      </c>
      <c r="E248" s="41">
        <v>96249.69</v>
      </c>
      <c r="F248" s="39">
        <f>_xlfn.XLOOKUP(A248,Working!F:F,Working!E:E)</f>
        <v>1026154</v>
      </c>
      <c r="G248">
        <v>0</v>
      </c>
      <c r="H248" s="36">
        <v>4403750.3099999996</v>
      </c>
      <c r="I248" s="36">
        <v>-4500000</v>
      </c>
      <c r="J248" s="36">
        <v>-96249.69</v>
      </c>
      <c r="K248" s="36">
        <v>-4403750.3099999996</v>
      </c>
      <c r="L248" t="str">
        <f>_xlfn.XLOOKUP(A248,Working!F:F,Working!F:F)</f>
        <v>7967C</v>
      </c>
      <c r="M248" t="str">
        <f>_xlfn.XLOOKUP(A248,'GL014'!A:A,'GL014'!A:A)</f>
        <v>7967C</v>
      </c>
    </row>
    <row r="249" spans="1:13" x14ac:dyDescent="0.25">
      <c r="A249" t="s">
        <v>698</v>
      </c>
      <c r="B249" t="s">
        <v>1033</v>
      </c>
      <c r="C249" t="s">
        <v>2191</v>
      </c>
      <c r="D249" s="41">
        <v>1000000</v>
      </c>
      <c r="E249" s="41">
        <v>234805.23</v>
      </c>
      <c r="F249" s="39">
        <f>_xlfn.XLOOKUP(A249,Working!F:F,Working!E:E)</f>
        <v>1026155</v>
      </c>
      <c r="G249">
        <v>0</v>
      </c>
      <c r="H249" s="36">
        <v>765194.77</v>
      </c>
      <c r="I249" s="36">
        <v>-1000000</v>
      </c>
      <c r="J249" s="36">
        <v>-234805.23</v>
      </c>
      <c r="K249" s="36">
        <v>-765194.77</v>
      </c>
      <c r="L249" t="str">
        <f>_xlfn.XLOOKUP(A249,Working!F:F,Working!F:F)</f>
        <v>7968C</v>
      </c>
      <c r="M249" t="str">
        <f>_xlfn.XLOOKUP(A249,'GL014'!A:A,'GL014'!A:A)</f>
        <v>7968C</v>
      </c>
    </row>
    <row r="250" spans="1:13" x14ac:dyDescent="0.25">
      <c r="A250" t="s">
        <v>701</v>
      </c>
      <c r="B250" t="s">
        <v>1032</v>
      </c>
      <c r="C250" t="s">
        <v>2190</v>
      </c>
      <c r="D250" s="41">
        <v>2000000</v>
      </c>
      <c r="E250" s="41">
        <v>0</v>
      </c>
      <c r="F250" s="39">
        <f>_xlfn.XLOOKUP(A250,Working!F:F,Working!E:E)</f>
        <v>1026156</v>
      </c>
      <c r="G250">
        <v>0</v>
      </c>
      <c r="H250" s="36">
        <v>2000000</v>
      </c>
      <c r="I250" s="36">
        <v>-2000000</v>
      </c>
      <c r="J250">
        <v>0</v>
      </c>
      <c r="K250" s="36">
        <v>-2000000</v>
      </c>
      <c r="L250" t="str">
        <f>_xlfn.XLOOKUP(A250,Working!F:F,Working!F:F)</f>
        <v>7969C</v>
      </c>
      <c r="M250" t="str">
        <f>_xlfn.XLOOKUP(A250,'GL014'!A:A,'GL014'!A:A)</f>
        <v>7969C</v>
      </c>
    </row>
    <row r="251" spans="1:13" x14ac:dyDescent="0.25">
      <c r="A251" t="s">
        <v>704</v>
      </c>
      <c r="B251" t="s">
        <v>1031</v>
      </c>
      <c r="C251" t="s">
        <v>2189</v>
      </c>
      <c r="D251" s="41">
        <v>2400000</v>
      </c>
      <c r="E251" s="41">
        <v>167316.57</v>
      </c>
      <c r="F251" s="39">
        <f>_xlfn.XLOOKUP(A251,Working!F:F,Working!E:E)</f>
        <v>1026157</v>
      </c>
      <c r="G251">
        <v>0</v>
      </c>
      <c r="H251" s="36">
        <v>2232683.4300000002</v>
      </c>
      <c r="I251" s="36">
        <v>-2400000</v>
      </c>
      <c r="J251" s="36">
        <v>-167316.57</v>
      </c>
      <c r="K251" s="36">
        <v>-2232683.4300000002</v>
      </c>
      <c r="L251" t="str">
        <f>_xlfn.XLOOKUP(A251,Working!F:F,Working!F:F)</f>
        <v>7970C</v>
      </c>
      <c r="M251" t="str">
        <f>_xlfn.XLOOKUP(A251,'GL014'!A:A,'GL014'!A:A)</f>
        <v>7970C</v>
      </c>
    </row>
    <row r="252" spans="1:13" x14ac:dyDescent="0.25">
      <c r="A252" t="s">
        <v>743</v>
      </c>
      <c r="B252" t="s">
        <v>1026</v>
      </c>
      <c r="C252" t="s">
        <v>2188</v>
      </c>
      <c r="D252" s="41">
        <v>4015961.91</v>
      </c>
      <c r="E252" s="41">
        <v>3015461.91</v>
      </c>
      <c r="F252" s="39">
        <f>_xlfn.XLOOKUP(A252,Working!F:F,Working!E:E)</f>
        <v>1026477</v>
      </c>
      <c r="G252">
        <v>0</v>
      </c>
      <c r="H252" s="36">
        <v>1000500</v>
      </c>
      <c r="I252" s="36">
        <v>-4015961.91</v>
      </c>
      <c r="J252" s="36">
        <v>-3015461.91</v>
      </c>
      <c r="K252" s="36">
        <v>-1000500</v>
      </c>
      <c r="L252" t="str">
        <f>_xlfn.XLOOKUP(A252,Working!F:F,Working!F:F)</f>
        <v>7983C</v>
      </c>
      <c r="M252" t="str">
        <f>_xlfn.XLOOKUP(A252,'GL014'!A:A,'GL014'!A:A)</f>
        <v>7983C</v>
      </c>
    </row>
    <row r="253" spans="1:13" x14ac:dyDescent="0.25">
      <c r="A253" t="s">
        <v>757</v>
      </c>
      <c r="B253" t="s">
        <v>1024</v>
      </c>
      <c r="C253" t="s">
        <v>2187</v>
      </c>
      <c r="D253" s="41">
        <v>880000</v>
      </c>
      <c r="E253" s="41">
        <v>111632.68</v>
      </c>
      <c r="F253" s="39">
        <f>_xlfn.XLOOKUP(A253,Working!F:F,Working!E:E)</f>
        <v>1026819</v>
      </c>
      <c r="G253">
        <v>0</v>
      </c>
      <c r="H253" s="36">
        <v>768367.32</v>
      </c>
      <c r="I253" s="36">
        <v>-880000</v>
      </c>
      <c r="J253" s="36">
        <v>-111632.68</v>
      </c>
      <c r="K253" s="36">
        <v>-768367.32</v>
      </c>
      <c r="L253" t="str">
        <f>_xlfn.XLOOKUP(A253,Working!F:F,Working!F:F)</f>
        <v>7993C</v>
      </c>
      <c r="M253" t="str">
        <f>_xlfn.XLOOKUP(A253,'GL014'!A:A,'GL014'!A:A)</f>
        <v>7993C</v>
      </c>
    </row>
    <row r="254" spans="1:13" x14ac:dyDescent="0.25">
      <c r="A254" t="s">
        <v>761</v>
      </c>
      <c r="B254" t="s">
        <v>1023</v>
      </c>
      <c r="C254" t="s">
        <v>2186</v>
      </c>
      <c r="D254" s="41">
        <v>1000000</v>
      </c>
      <c r="E254" s="41">
        <v>0</v>
      </c>
      <c r="F254" s="39">
        <f>_xlfn.XLOOKUP(A254,Working!F:F,Working!E:E)</f>
        <v>1026820</v>
      </c>
      <c r="G254">
        <v>0</v>
      </c>
      <c r="H254" s="36">
        <v>1000000</v>
      </c>
      <c r="I254" s="36">
        <v>-1000000</v>
      </c>
      <c r="J254">
        <v>0</v>
      </c>
      <c r="K254" s="36">
        <v>-1000000</v>
      </c>
      <c r="L254" t="str">
        <f>_xlfn.XLOOKUP(A254,Working!F:F,Working!F:F)</f>
        <v>7994C</v>
      </c>
      <c r="M254" t="str">
        <f>_xlfn.XLOOKUP(A254,'GL014'!A:A,'GL014'!A:A)</f>
        <v>7994C</v>
      </c>
    </row>
    <row r="255" spans="1:13" x14ac:dyDescent="0.25">
      <c r="A255" t="s">
        <v>871</v>
      </c>
      <c r="B255" t="s">
        <v>1013</v>
      </c>
      <c r="C255" t="s">
        <v>2185</v>
      </c>
      <c r="D255" s="41">
        <v>1766370</v>
      </c>
      <c r="E255" s="41">
        <v>67149.08</v>
      </c>
      <c r="F255" s="39">
        <f>_xlfn.XLOOKUP(A255,Working!F:F,Working!E:E)</f>
        <v>1027068</v>
      </c>
      <c r="G255">
        <v>0</v>
      </c>
      <c r="H255" s="36">
        <v>1699220.92</v>
      </c>
      <c r="I255" s="36">
        <v>-1766370</v>
      </c>
      <c r="J255" s="36">
        <v>-67149.08</v>
      </c>
      <c r="K255" s="36">
        <v>-1699220.92</v>
      </c>
      <c r="L255" t="str">
        <f>_xlfn.XLOOKUP(A255,Working!F:F,Working!F:F)</f>
        <v>7A44C</v>
      </c>
      <c r="M255" t="str">
        <f>_xlfn.XLOOKUP(A255,'GL014'!A:A,'GL014'!A:A)</f>
        <v>7A44C</v>
      </c>
    </row>
    <row r="256" spans="1:13" x14ac:dyDescent="0.25">
      <c r="A256" t="s">
        <v>894</v>
      </c>
      <c r="B256" t="s">
        <v>978</v>
      </c>
      <c r="C256" t="s">
        <v>2184</v>
      </c>
      <c r="D256" s="41">
        <v>425000</v>
      </c>
      <c r="E256" s="41">
        <v>8658</v>
      </c>
      <c r="F256" s="39">
        <f>_xlfn.XLOOKUP(A256,Working!F:F,Working!E:E)</f>
        <v>1027585</v>
      </c>
      <c r="G256">
        <v>0</v>
      </c>
      <c r="H256" s="36">
        <v>416342</v>
      </c>
      <c r="I256" s="36">
        <v>-425000</v>
      </c>
      <c r="J256" s="36">
        <v>-8658</v>
      </c>
      <c r="K256" s="36">
        <v>-416342</v>
      </c>
      <c r="L256" t="str">
        <f>_xlfn.XLOOKUP(A256,Working!F:F,Working!F:F)</f>
        <v>7A53C</v>
      </c>
      <c r="M256" t="str">
        <f>_xlfn.XLOOKUP(A256,'GL014'!A:A,'GL014'!A:A)</f>
        <v>7A53C</v>
      </c>
    </row>
    <row r="257" spans="1:13" x14ac:dyDescent="0.25">
      <c r="A257" t="s">
        <v>897</v>
      </c>
      <c r="B257" t="s">
        <v>1175</v>
      </c>
      <c r="C257" t="s">
        <v>2183</v>
      </c>
      <c r="D257" s="41">
        <v>2350000</v>
      </c>
      <c r="E257" s="41">
        <v>0</v>
      </c>
      <c r="F257" s="39">
        <f>_xlfn.XLOOKUP(A257,Working!F:F,Working!E:E)</f>
        <v>1027586</v>
      </c>
      <c r="G257">
        <v>0</v>
      </c>
      <c r="H257" s="36">
        <v>2350000</v>
      </c>
      <c r="I257" s="36">
        <v>-2350000</v>
      </c>
      <c r="J257">
        <v>0</v>
      </c>
      <c r="K257" s="36">
        <v>-2350000</v>
      </c>
      <c r="L257" t="str">
        <f>_xlfn.XLOOKUP(A257,Working!F:F,Working!F:F)</f>
        <v>7A54C</v>
      </c>
      <c r="M257" t="str">
        <f>_xlfn.XLOOKUP(A257,'GL014'!A:A,'GL014'!A:A)</f>
        <v>7A54C</v>
      </c>
    </row>
    <row r="258" spans="1:13" hidden="1" x14ac:dyDescent="0.25">
      <c r="A258" t="s">
        <v>1950</v>
      </c>
      <c r="B258" t="s">
        <v>1949</v>
      </c>
      <c r="C258" t="s">
        <v>1948</v>
      </c>
      <c r="D258" s="36">
        <v>498561.81</v>
      </c>
      <c r="E258" s="36">
        <v>498561.81</v>
      </c>
      <c r="F258" s="39" t="e">
        <f>_xlfn.XLOOKUP(A258,Working!F:F,Working!E:E)</f>
        <v>#N/A</v>
      </c>
      <c r="G258">
        <v>0</v>
      </c>
      <c r="H258">
        <v>0</v>
      </c>
      <c r="I258" s="36">
        <v>-498561.81</v>
      </c>
      <c r="J258" s="36">
        <v>-498561.81</v>
      </c>
      <c r="K258">
        <v>0</v>
      </c>
      <c r="L258" t="e">
        <f>_xlfn.XLOOKUP(A258,RAW!F:F,RAW!F:F)</f>
        <v>#N/A</v>
      </c>
      <c r="M258" t="e">
        <f>_xlfn.XLOOKUP(A258,'GL014'!A:A,'GL014'!A:A)</f>
        <v>#N/A</v>
      </c>
    </row>
    <row r="259" spans="1:13" hidden="1" x14ac:dyDescent="0.25">
      <c r="A259" t="s">
        <v>1947</v>
      </c>
      <c r="B259" t="s">
        <v>1946</v>
      </c>
      <c r="C259" t="s">
        <v>1945</v>
      </c>
      <c r="D259" s="36">
        <v>657964.13</v>
      </c>
      <c r="E259" s="36">
        <v>657964.13</v>
      </c>
      <c r="F259" s="39" t="e">
        <f>_xlfn.XLOOKUP(A259,Working!F:F,Working!E:E)</f>
        <v>#N/A</v>
      </c>
      <c r="G259">
        <v>0</v>
      </c>
      <c r="H259">
        <v>0</v>
      </c>
      <c r="I259" s="36">
        <v>-657964.13</v>
      </c>
      <c r="J259" s="36">
        <v>-657964.13</v>
      </c>
      <c r="K259">
        <v>0</v>
      </c>
      <c r="L259" t="e">
        <f>_xlfn.XLOOKUP(A259,RAW!F:F,RAW!F:F)</f>
        <v>#N/A</v>
      </c>
      <c r="M259" t="e">
        <f>_xlfn.XLOOKUP(A259,'GL014'!A:A,'GL014'!A:A)</f>
        <v>#N/A</v>
      </c>
    </row>
    <row r="260" spans="1:13" hidden="1" x14ac:dyDescent="0.25">
      <c r="A260" t="s">
        <v>1944</v>
      </c>
      <c r="B260" t="s">
        <v>1943</v>
      </c>
      <c r="C260" t="s">
        <v>1942</v>
      </c>
      <c r="D260" s="36">
        <v>63927.58</v>
      </c>
      <c r="E260" s="36">
        <v>63927.58</v>
      </c>
      <c r="F260" s="39" t="e">
        <f>_xlfn.XLOOKUP(A260,Working!F:F,Working!E:E)</f>
        <v>#N/A</v>
      </c>
      <c r="G260">
        <v>0</v>
      </c>
      <c r="H260">
        <v>0</v>
      </c>
      <c r="I260" s="36">
        <v>-63927.58</v>
      </c>
      <c r="J260" s="36">
        <v>-63927.58</v>
      </c>
      <c r="K260">
        <v>0</v>
      </c>
      <c r="L260" t="e">
        <f>_xlfn.XLOOKUP(A260,RAW!F:F,RAW!F:F)</f>
        <v>#N/A</v>
      </c>
      <c r="M260" t="e">
        <f>_xlfn.XLOOKUP(A260,'GL014'!A:A,'GL014'!A:A)</f>
        <v>#N/A</v>
      </c>
    </row>
    <row r="261" spans="1:13" hidden="1" x14ac:dyDescent="0.25">
      <c r="A261" t="s">
        <v>1941</v>
      </c>
      <c r="B261" t="s">
        <v>1940</v>
      </c>
      <c r="C261" t="s">
        <v>1939</v>
      </c>
      <c r="D261" s="36">
        <v>133468.18</v>
      </c>
      <c r="E261" s="36">
        <v>133468.18</v>
      </c>
      <c r="F261" s="39" t="e">
        <f>_xlfn.XLOOKUP(A261,Working!F:F,Working!E:E)</f>
        <v>#N/A</v>
      </c>
      <c r="G261">
        <v>0</v>
      </c>
      <c r="H261">
        <v>0</v>
      </c>
      <c r="I261" s="36">
        <v>-133468.18</v>
      </c>
      <c r="J261" s="36">
        <v>-133468.18</v>
      </c>
      <c r="K261">
        <v>0</v>
      </c>
      <c r="L261" t="e">
        <f>_xlfn.XLOOKUP(A261,RAW!F:F,RAW!F:F)</f>
        <v>#N/A</v>
      </c>
      <c r="M261" t="e">
        <f>_xlfn.XLOOKUP(A261,'GL014'!A:A,'GL014'!A:A)</f>
        <v>#N/A</v>
      </c>
    </row>
    <row r="262" spans="1:13" hidden="1" x14ac:dyDescent="0.25">
      <c r="A262" t="s">
        <v>1938</v>
      </c>
      <c r="B262" t="s">
        <v>1937</v>
      </c>
      <c r="C262" t="s">
        <v>1936</v>
      </c>
      <c r="D262" s="36">
        <v>79981.78</v>
      </c>
      <c r="E262" s="36">
        <v>79981.78</v>
      </c>
      <c r="F262" s="39" t="e">
        <f>_xlfn.XLOOKUP(A262,Working!F:F,Working!E:E)</f>
        <v>#N/A</v>
      </c>
      <c r="G262">
        <v>0</v>
      </c>
      <c r="H262">
        <v>0</v>
      </c>
      <c r="I262" s="36">
        <v>-79981.78</v>
      </c>
      <c r="J262" s="36">
        <v>-79981.78</v>
      </c>
      <c r="K262">
        <v>0</v>
      </c>
      <c r="L262" t="e">
        <f>_xlfn.XLOOKUP(A262,RAW!F:F,RAW!F:F)</f>
        <v>#N/A</v>
      </c>
      <c r="M262" t="e">
        <f>_xlfn.XLOOKUP(A262,'GL014'!A:A,'GL014'!A:A)</f>
        <v>#N/A</v>
      </c>
    </row>
    <row r="263" spans="1:13" hidden="1" x14ac:dyDescent="0.25">
      <c r="A263" t="s">
        <v>1935</v>
      </c>
      <c r="B263" t="s">
        <v>1934</v>
      </c>
      <c r="C263" t="s">
        <v>1933</v>
      </c>
      <c r="D263" s="36">
        <v>78431.97</v>
      </c>
      <c r="E263" s="36">
        <v>78431.97</v>
      </c>
      <c r="F263" s="39" t="e">
        <f>_xlfn.XLOOKUP(A263,Working!F:F,Working!E:E)</f>
        <v>#N/A</v>
      </c>
      <c r="G263">
        <v>0</v>
      </c>
      <c r="H263">
        <v>0</v>
      </c>
      <c r="I263" s="36">
        <v>-78431.97</v>
      </c>
      <c r="J263" s="36">
        <v>-78431.97</v>
      </c>
      <c r="K263">
        <v>0</v>
      </c>
      <c r="L263" t="e">
        <f>_xlfn.XLOOKUP(A263,RAW!F:F,RAW!F:F)</f>
        <v>#N/A</v>
      </c>
      <c r="M263" t="e">
        <f>_xlfn.XLOOKUP(A263,'GL014'!A:A,'GL014'!A:A)</f>
        <v>#N/A</v>
      </c>
    </row>
    <row r="264" spans="1:13" hidden="1" x14ac:dyDescent="0.25">
      <c r="A264" t="s">
        <v>1932</v>
      </c>
      <c r="B264" t="s">
        <v>1931</v>
      </c>
      <c r="C264" t="s">
        <v>1930</v>
      </c>
      <c r="D264" s="36">
        <v>200197.73</v>
      </c>
      <c r="E264" s="36">
        <v>200197.73</v>
      </c>
      <c r="F264" s="39" t="e">
        <f>_xlfn.XLOOKUP(A264,Working!F:F,Working!E:E)</f>
        <v>#N/A</v>
      </c>
      <c r="G264">
        <v>0</v>
      </c>
      <c r="H264">
        <v>0</v>
      </c>
      <c r="I264" s="36">
        <v>-200197.73</v>
      </c>
      <c r="J264" s="36">
        <v>-200197.73</v>
      </c>
      <c r="K264">
        <v>0</v>
      </c>
      <c r="L264" t="e">
        <f>_xlfn.XLOOKUP(A264,RAW!F:F,RAW!F:F)</f>
        <v>#N/A</v>
      </c>
      <c r="M264" t="e">
        <f>_xlfn.XLOOKUP(A264,'GL014'!A:A,'GL014'!A:A)</f>
        <v>#N/A</v>
      </c>
    </row>
    <row r="265" spans="1:13" x14ac:dyDescent="0.25">
      <c r="A265" t="s">
        <v>197</v>
      </c>
      <c r="B265" t="s">
        <v>1929</v>
      </c>
      <c r="C265" t="s">
        <v>1928</v>
      </c>
      <c r="D265" s="41">
        <v>5411367.1500000004</v>
      </c>
      <c r="E265" s="41">
        <v>4730615.96</v>
      </c>
      <c r="F265" s="39" t="e">
        <f>_xlfn.XLOOKUP(A265,Working!F:F,Working!E:E)</f>
        <v>#N/A</v>
      </c>
      <c r="G265">
        <v>0</v>
      </c>
      <c r="H265" s="36">
        <v>680751.19</v>
      </c>
      <c r="I265" s="36">
        <v>-5411367.1500000004</v>
      </c>
      <c r="J265" s="36">
        <v>-4730615.96</v>
      </c>
      <c r="K265" s="36">
        <v>-680751.19</v>
      </c>
      <c r="L265" t="str">
        <f>_xlfn.XLOOKUP(A265,RAW!F:F,RAW!F:F)</f>
        <v>7598D</v>
      </c>
      <c r="M265" t="str">
        <f>_xlfn.XLOOKUP(A265,'GL014'!A:A,'GL014'!A:A)</f>
        <v>7598D</v>
      </c>
    </row>
    <row r="266" spans="1:13" hidden="1" x14ac:dyDescent="0.25">
      <c r="A266" t="s">
        <v>1927</v>
      </c>
      <c r="B266" t="s">
        <v>1926</v>
      </c>
      <c r="C266" t="s">
        <v>1925</v>
      </c>
      <c r="D266" s="36">
        <v>99539.32</v>
      </c>
      <c r="E266" s="36">
        <v>99539.32</v>
      </c>
      <c r="F266" s="39" t="e">
        <f>_xlfn.XLOOKUP(A266,Working!F:F,Working!E:E)</f>
        <v>#N/A</v>
      </c>
      <c r="G266">
        <v>0</v>
      </c>
      <c r="H266">
        <v>0</v>
      </c>
      <c r="I266" s="36">
        <v>-99539.32</v>
      </c>
      <c r="J266" s="36">
        <v>-99539.32</v>
      </c>
      <c r="K266">
        <v>0</v>
      </c>
      <c r="L266" t="e">
        <f>_xlfn.XLOOKUP(A266,RAW!F:F,RAW!F:F)</f>
        <v>#N/A</v>
      </c>
      <c r="M266" t="e">
        <f>_xlfn.XLOOKUP(A266,'GL014'!A:A,'GL014'!A:A)</f>
        <v>#N/A</v>
      </c>
    </row>
    <row r="267" spans="1:13" hidden="1" x14ac:dyDescent="0.25">
      <c r="A267" t="s">
        <v>1924</v>
      </c>
      <c r="B267" t="s">
        <v>1923</v>
      </c>
      <c r="C267" t="s">
        <v>1922</v>
      </c>
      <c r="D267" s="36">
        <v>234658.76</v>
      </c>
      <c r="E267" s="36">
        <v>234658.76</v>
      </c>
      <c r="F267" s="39" t="e">
        <f>_xlfn.XLOOKUP(A267,Working!F:F,Working!E:E)</f>
        <v>#N/A</v>
      </c>
      <c r="G267">
        <v>0</v>
      </c>
      <c r="H267">
        <v>0</v>
      </c>
      <c r="I267" s="36">
        <v>-234658.76</v>
      </c>
      <c r="J267" s="36">
        <v>-234658.76</v>
      </c>
      <c r="K267">
        <v>0</v>
      </c>
      <c r="L267" t="e">
        <f>_xlfn.XLOOKUP(A267,RAW!F:F,RAW!F:F)</f>
        <v>#N/A</v>
      </c>
      <c r="M267" t="e">
        <f>_xlfn.XLOOKUP(A267,'GL014'!A:A,'GL014'!A:A)</f>
        <v>#N/A</v>
      </c>
    </row>
    <row r="268" spans="1:13" hidden="1" x14ac:dyDescent="0.25">
      <c r="A268" t="s">
        <v>1921</v>
      </c>
      <c r="B268" t="s">
        <v>1920</v>
      </c>
      <c r="C268" t="s">
        <v>1919</v>
      </c>
      <c r="D268" s="36">
        <v>74898.39</v>
      </c>
      <c r="E268" s="36">
        <v>74898.39</v>
      </c>
      <c r="F268" s="39" t="e">
        <f>_xlfn.XLOOKUP(A268,Working!F:F,Working!E:E)</f>
        <v>#N/A</v>
      </c>
      <c r="G268">
        <v>0</v>
      </c>
      <c r="H268">
        <v>0</v>
      </c>
      <c r="I268" s="36">
        <v>-74898.39</v>
      </c>
      <c r="J268" s="36">
        <v>-74898.39</v>
      </c>
      <c r="K268">
        <v>0</v>
      </c>
      <c r="L268" t="e">
        <f>_xlfn.XLOOKUP(A268,RAW!F:F,RAW!F:F)</f>
        <v>#N/A</v>
      </c>
      <c r="M268" t="e">
        <f>_xlfn.XLOOKUP(A268,'GL014'!A:A,'GL014'!A:A)</f>
        <v>#N/A</v>
      </c>
    </row>
    <row r="269" spans="1:13" hidden="1" x14ac:dyDescent="0.25">
      <c r="A269" t="s">
        <v>1918</v>
      </c>
      <c r="B269" t="s">
        <v>1917</v>
      </c>
      <c r="C269" t="s">
        <v>1916</v>
      </c>
      <c r="D269" s="36">
        <v>313145.81</v>
      </c>
      <c r="E269" s="36">
        <v>313145.81</v>
      </c>
      <c r="F269" s="39" t="e">
        <f>_xlfn.XLOOKUP(A269,Working!F:F,Working!E:E)</f>
        <v>#N/A</v>
      </c>
      <c r="G269">
        <v>0</v>
      </c>
      <c r="H269">
        <v>0</v>
      </c>
      <c r="I269" s="36">
        <v>-313145.81</v>
      </c>
      <c r="J269" s="36">
        <v>-313145.81</v>
      </c>
      <c r="K269">
        <v>0</v>
      </c>
      <c r="L269" t="e">
        <f>_xlfn.XLOOKUP(A269,RAW!F:F,RAW!F:F)</f>
        <v>#N/A</v>
      </c>
      <c r="M269" t="e">
        <f>_xlfn.XLOOKUP(A269,'GL014'!A:A,'GL014'!A:A)</f>
        <v>#N/A</v>
      </c>
    </row>
    <row r="270" spans="1:13" hidden="1" x14ac:dyDescent="0.25">
      <c r="A270" t="s">
        <v>1915</v>
      </c>
      <c r="B270" t="s">
        <v>1914</v>
      </c>
      <c r="C270" t="s">
        <v>1913</v>
      </c>
      <c r="D270" s="36">
        <v>15843.44</v>
      </c>
      <c r="E270" s="36">
        <v>15843.44</v>
      </c>
      <c r="F270" s="39" t="e">
        <f>_xlfn.XLOOKUP(A270,Working!F:F,Working!E:E)</f>
        <v>#N/A</v>
      </c>
      <c r="G270">
        <v>0</v>
      </c>
      <c r="H270">
        <v>0</v>
      </c>
      <c r="I270" s="36">
        <v>-15843.44</v>
      </c>
      <c r="J270" s="36">
        <v>-15843.44</v>
      </c>
      <c r="K270">
        <v>0</v>
      </c>
      <c r="L270" t="e">
        <f>_xlfn.XLOOKUP(A270,RAW!F:F,RAW!F:F)</f>
        <v>#N/A</v>
      </c>
      <c r="M270" t="e">
        <f>_xlfn.XLOOKUP(A270,'GL014'!A:A,'GL014'!A:A)</f>
        <v>#N/A</v>
      </c>
    </row>
    <row r="271" spans="1:13" hidden="1" x14ac:dyDescent="0.25">
      <c r="A271" t="s">
        <v>1912</v>
      </c>
      <c r="B271" t="s">
        <v>1911</v>
      </c>
      <c r="C271" t="s">
        <v>1910</v>
      </c>
      <c r="D271" s="36">
        <v>1392715.99</v>
      </c>
      <c r="E271" s="36">
        <v>1392715.99</v>
      </c>
      <c r="F271" s="39" t="e">
        <f>_xlfn.XLOOKUP(A271,Working!F:F,Working!E:E)</f>
        <v>#N/A</v>
      </c>
      <c r="G271">
        <v>0</v>
      </c>
      <c r="H271">
        <v>0</v>
      </c>
      <c r="I271" s="36">
        <v>-1392715.99</v>
      </c>
      <c r="J271" s="36">
        <v>-1392715.99</v>
      </c>
      <c r="K271">
        <v>0</v>
      </c>
      <c r="L271" t="e">
        <f>_xlfn.XLOOKUP(A271,RAW!F:F,RAW!F:F)</f>
        <v>#N/A</v>
      </c>
      <c r="M271" t="e">
        <f>_xlfn.XLOOKUP(A271,'GL014'!A:A,'GL014'!A:A)</f>
        <v>#N/A</v>
      </c>
    </row>
    <row r="272" spans="1:13" hidden="1" x14ac:dyDescent="0.25">
      <c r="A272" t="s">
        <v>1909</v>
      </c>
      <c r="B272" t="s">
        <v>1908</v>
      </c>
      <c r="C272" t="s">
        <v>1907</v>
      </c>
      <c r="D272" s="36">
        <v>355995.92</v>
      </c>
      <c r="E272" s="36">
        <v>355995.92</v>
      </c>
      <c r="F272" s="39" t="e">
        <f>_xlfn.XLOOKUP(A272,Working!F:F,Working!E:E)</f>
        <v>#N/A</v>
      </c>
      <c r="G272">
        <v>0</v>
      </c>
      <c r="H272">
        <v>0</v>
      </c>
      <c r="I272" s="36">
        <v>-355995.92</v>
      </c>
      <c r="J272" s="36">
        <v>-355995.92</v>
      </c>
      <c r="K272">
        <v>0</v>
      </c>
      <c r="L272" t="e">
        <f>_xlfn.XLOOKUP(A272,RAW!F:F,RAW!F:F)</f>
        <v>#N/A</v>
      </c>
      <c r="M272" t="e">
        <f>_xlfn.XLOOKUP(A272,'GL014'!A:A,'GL014'!A:A)</f>
        <v>#N/A</v>
      </c>
    </row>
    <row r="273" spans="1:13" hidden="1" x14ac:dyDescent="0.25">
      <c r="A273" t="s">
        <v>1906</v>
      </c>
      <c r="B273" t="s">
        <v>1905</v>
      </c>
      <c r="C273" t="s">
        <v>1904</v>
      </c>
      <c r="D273" s="36">
        <v>250667.17</v>
      </c>
      <c r="E273" s="36">
        <v>250667.17</v>
      </c>
      <c r="F273" s="39" t="e">
        <f>_xlfn.XLOOKUP(A273,Working!F:F,Working!E:E)</f>
        <v>#N/A</v>
      </c>
      <c r="G273">
        <v>0</v>
      </c>
      <c r="H273">
        <v>0</v>
      </c>
      <c r="I273" s="36">
        <v>-250667.17</v>
      </c>
      <c r="J273" s="36">
        <v>-250667.17</v>
      </c>
      <c r="K273">
        <v>0</v>
      </c>
      <c r="L273" t="e">
        <f>_xlfn.XLOOKUP(A273,RAW!F:F,RAW!F:F)</f>
        <v>#N/A</v>
      </c>
      <c r="M273" t="e">
        <f>_xlfn.XLOOKUP(A273,'GL014'!A:A,'GL014'!A:A)</f>
        <v>#N/A</v>
      </c>
    </row>
    <row r="274" spans="1:13" hidden="1" x14ac:dyDescent="0.25">
      <c r="A274" t="s">
        <v>1903</v>
      </c>
      <c r="B274" t="s">
        <v>1902</v>
      </c>
      <c r="C274" t="s">
        <v>1901</v>
      </c>
      <c r="D274" s="36">
        <v>245495.82</v>
      </c>
      <c r="E274" s="36">
        <v>245495.82</v>
      </c>
      <c r="F274" s="39" t="e">
        <f>_xlfn.XLOOKUP(A274,Working!F:F,Working!E:E)</f>
        <v>#N/A</v>
      </c>
      <c r="G274">
        <v>0</v>
      </c>
      <c r="H274">
        <v>0</v>
      </c>
      <c r="I274" s="36">
        <v>-245495.82</v>
      </c>
      <c r="J274" s="36">
        <v>-245495.82</v>
      </c>
      <c r="K274">
        <v>0</v>
      </c>
      <c r="L274" t="e">
        <f>_xlfn.XLOOKUP(A274,RAW!F:F,RAW!F:F)</f>
        <v>#N/A</v>
      </c>
      <c r="M274" t="e">
        <f>_xlfn.XLOOKUP(A274,'GL014'!A:A,'GL014'!A:A)</f>
        <v>#N/A</v>
      </c>
    </row>
    <row r="275" spans="1:13" hidden="1" x14ac:dyDescent="0.25">
      <c r="A275" t="s">
        <v>1900</v>
      </c>
      <c r="B275" t="s">
        <v>1899</v>
      </c>
      <c r="C275" t="s">
        <v>1898</v>
      </c>
      <c r="D275" s="36">
        <v>132317.04999999999</v>
      </c>
      <c r="E275" s="36">
        <v>132317.04999999999</v>
      </c>
      <c r="F275" s="39" t="e">
        <f>_xlfn.XLOOKUP(A275,Working!F:F,Working!E:E)</f>
        <v>#N/A</v>
      </c>
      <c r="G275">
        <v>0</v>
      </c>
      <c r="H275">
        <v>0</v>
      </c>
      <c r="I275" s="36">
        <v>-132317.04999999999</v>
      </c>
      <c r="J275" s="36">
        <v>-132317.04999999999</v>
      </c>
      <c r="K275">
        <v>0</v>
      </c>
      <c r="L275" t="e">
        <f>_xlfn.XLOOKUP(A275,RAW!F:F,RAW!F:F)</f>
        <v>#N/A</v>
      </c>
      <c r="M275" t="e">
        <f>_xlfn.XLOOKUP(A275,'GL014'!A:A,'GL014'!A:A)</f>
        <v>#N/A</v>
      </c>
    </row>
    <row r="276" spans="1:13" x14ac:dyDescent="0.25">
      <c r="A276" t="s">
        <v>200</v>
      </c>
      <c r="B276" t="s">
        <v>1897</v>
      </c>
      <c r="C276" t="s">
        <v>1896</v>
      </c>
      <c r="D276" s="41">
        <v>240000</v>
      </c>
      <c r="E276" s="41">
        <v>897.41</v>
      </c>
      <c r="F276" s="39" t="e">
        <f>_xlfn.XLOOKUP(A276,Working!F:F,Working!E:E)</f>
        <v>#N/A</v>
      </c>
      <c r="G276">
        <v>0</v>
      </c>
      <c r="H276" s="36">
        <v>239102.59</v>
      </c>
      <c r="I276" s="36">
        <v>-240000</v>
      </c>
      <c r="J276">
        <v>-897.41</v>
      </c>
      <c r="K276" s="36">
        <v>-239102.59</v>
      </c>
      <c r="L276" t="str">
        <f>_xlfn.XLOOKUP(A276,RAW!F:F,RAW!F:F)</f>
        <v>7627D</v>
      </c>
      <c r="M276" t="str">
        <f>_xlfn.XLOOKUP(A276,'GL014'!A:A,'GL014'!A:A)</f>
        <v>7627D</v>
      </c>
    </row>
    <row r="277" spans="1:13" hidden="1" x14ac:dyDescent="0.25">
      <c r="A277" t="s">
        <v>1895</v>
      </c>
      <c r="B277" t="s">
        <v>1894</v>
      </c>
      <c r="C277" t="s">
        <v>1893</v>
      </c>
      <c r="D277" s="36">
        <v>100228.17</v>
      </c>
      <c r="E277" s="36">
        <v>100228.17</v>
      </c>
      <c r="F277" s="39" t="e">
        <f>_xlfn.XLOOKUP(A277,Working!F:F,Working!E:E)</f>
        <v>#N/A</v>
      </c>
      <c r="G277">
        <v>0</v>
      </c>
      <c r="H277">
        <v>0</v>
      </c>
      <c r="I277" s="36">
        <v>-100228.17</v>
      </c>
      <c r="J277" s="36">
        <v>-100228.17</v>
      </c>
      <c r="K277">
        <v>0</v>
      </c>
      <c r="L277" t="e">
        <f>_xlfn.XLOOKUP(A277,RAW!F:F,RAW!F:F)</f>
        <v>#N/A</v>
      </c>
      <c r="M277" t="e">
        <f>_xlfn.XLOOKUP(A277,'GL014'!A:A,'GL014'!A:A)</f>
        <v>#N/A</v>
      </c>
    </row>
    <row r="278" spans="1:13" hidden="1" x14ac:dyDescent="0.25">
      <c r="A278" t="s">
        <v>1892</v>
      </c>
      <c r="B278" t="s">
        <v>1891</v>
      </c>
      <c r="C278" t="s">
        <v>1890</v>
      </c>
      <c r="D278" s="36">
        <v>9184.9699999999993</v>
      </c>
      <c r="E278" s="36">
        <v>9184.9699999999993</v>
      </c>
      <c r="F278" s="39" t="e">
        <f>_xlfn.XLOOKUP(A278,Working!F:F,Working!E:E)</f>
        <v>#N/A</v>
      </c>
      <c r="G278">
        <v>0</v>
      </c>
      <c r="H278">
        <v>0</v>
      </c>
      <c r="I278" s="36">
        <v>-9184.9699999999993</v>
      </c>
      <c r="J278" s="36">
        <v>-9184.9699999999993</v>
      </c>
      <c r="K278">
        <v>0</v>
      </c>
      <c r="L278" t="e">
        <f>_xlfn.XLOOKUP(A278,RAW!F:F,RAW!F:F)</f>
        <v>#N/A</v>
      </c>
      <c r="M278" t="e">
        <f>_xlfn.XLOOKUP(A278,'GL014'!A:A,'GL014'!A:A)</f>
        <v>#N/A</v>
      </c>
    </row>
    <row r="279" spans="1:13" hidden="1" x14ac:dyDescent="0.25">
      <c r="A279" t="s">
        <v>1889</v>
      </c>
      <c r="B279" t="s">
        <v>1888</v>
      </c>
      <c r="C279" t="s">
        <v>1887</v>
      </c>
      <c r="D279" s="36">
        <v>384754.61</v>
      </c>
      <c r="E279" s="36">
        <v>384754.61</v>
      </c>
      <c r="F279" s="39" t="e">
        <f>_xlfn.XLOOKUP(A279,Working!F:F,Working!E:E)</f>
        <v>#N/A</v>
      </c>
      <c r="G279">
        <v>0</v>
      </c>
      <c r="H279">
        <v>0</v>
      </c>
      <c r="I279" s="36">
        <v>-384754.61</v>
      </c>
      <c r="J279" s="36">
        <v>-384754.61</v>
      </c>
      <c r="K279">
        <v>0</v>
      </c>
      <c r="L279" t="e">
        <f>_xlfn.XLOOKUP(A279,RAW!F:F,RAW!F:F)</f>
        <v>#N/A</v>
      </c>
      <c r="M279" t="e">
        <f>_xlfn.XLOOKUP(A279,'GL014'!A:A,'GL014'!A:A)</f>
        <v>#N/A</v>
      </c>
    </row>
    <row r="280" spans="1:13" hidden="1" x14ac:dyDescent="0.25">
      <c r="A280" t="s">
        <v>1886</v>
      </c>
      <c r="B280" t="s">
        <v>1885</v>
      </c>
      <c r="C280" t="s">
        <v>1884</v>
      </c>
      <c r="D280" s="36">
        <v>99680.77</v>
      </c>
      <c r="E280" s="36">
        <v>99680.77</v>
      </c>
      <c r="F280" s="39" t="e">
        <f>_xlfn.XLOOKUP(A280,Working!F:F,Working!E:E)</f>
        <v>#N/A</v>
      </c>
      <c r="G280">
        <v>0</v>
      </c>
      <c r="H280">
        <v>0</v>
      </c>
      <c r="I280" s="36">
        <v>-99680.77</v>
      </c>
      <c r="J280" s="36">
        <v>-99680.77</v>
      </c>
      <c r="K280">
        <v>0</v>
      </c>
      <c r="L280" t="e">
        <f>_xlfn.XLOOKUP(A280,RAW!F:F,RAW!F:F)</f>
        <v>#N/A</v>
      </c>
      <c r="M280" t="e">
        <f>_xlfn.XLOOKUP(A280,'GL014'!A:A,'GL014'!A:A)</f>
        <v>#N/A</v>
      </c>
    </row>
    <row r="281" spans="1:13" hidden="1" x14ac:dyDescent="0.25">
      <c r="A281" t="s">
        <v>1883</v>
      </c>
      <c r="B281" t="s">
        <v>1882</v>
      </c>
      <c r="C281" t="s">
        <v>1881</v>
      </c>
      <c r="D281" s="36">
        <v>720403.88</v>
      </c>
      <c r="E281" s="36">
        <v>720403.88</v>
      </c>
      <c r="F281" s="39" t="e">
        <f>_xlfn.XLOOKUP(A281,Working!F:F,Working!E:E)</f>
        <v>#N/A</v>
      </c>
      <c r="G281">
        <v>0</v>
      </c>
      <c r="H281">
        <v>0</v>
      </c>
      <c r="I281" s="36">
        <v>-720403.88</v>
      </c>
      <c r="J281" s="36">
        <v>-720403.88</v>
      </c>
      <c r="K281">
        <v>0</v>
      </c>
      <c r="L281" t="e">
        <f>_xlfn.XLOOKUP(A281,RAW!F:F,RAW!F:F)</f>
        <v>#N/A</v>
      </c>
      <c r="M281" t="e">
        <f>_xlfn.XLOOKUP(A281,'GL014'!A:A,'GL014'!A:A)</f>
        <v>#N/A</v>
      </c>
    </row>
    <row r="282" spans="1:13" hidden="1" x14ac:dyDescent="0.25">
      <c r="A282" t="s">
        <v>1880</v>
      </c>
      <c r="B282" t="s">
        <v>1879</v>
      </c>
      <c r="C282" t="s">
        <v>1878</v>
      </c>
      <c r="D282" s="36">
        <v>486802.22</v>
      </c>
      <c r="E282" s="36">
        <v>486802.22</v>
      </c>
      <c r="F282" s="39" t="e">
        <f>_xlfn.XLOOKUP(A282,Working!F:F,Working!E:E)</f>
        <v>#N/A</v>
      </c>
      <c r="G282">
        <v>0</v>
      </c>
      <c r="H282">
        <v>0</v>
      </c>
      <c r="I282" s="36">
        <v>-486802.22</v>
      </c>
      <c r="J282" s="36">
        <v>-486802.22</v>
      </c>
      <c r="K282">
        <v>0</v>
      </c>
      <c r="L282" t="e">
        <f>_xlfn.XLOOKUP(A282,RAW!F:F,RAW!F:F)</f>
        <v>#N/A</v>
      </c>
      <c r="M282" t="e">
        <f>_xlfn.XLOOKUP(A282,'GL014'!A:A,'GL014'!A:A)</f>
        <v>#N/A</v>
      </c>
    </row>
    <row r="283" spans="1:13" x14ac:dyDescent="0.25">
      <c r="A283" t="s">
        <v>206</v>
      </c>
      <c r="B283" t="s">
        <v>1877</v>
      </c>
      <c r="C283" t="s">
        <v>1876</v>
      </c>
      <c r="D283" s="41">
        <v>61755720.07</v>
      </c>
      <c r="E283" s="41">
        <v>42092375.07</v>
      </c>
      <c r="F283" s="39" t="e">
        <f>_xlfn.XLOOKUP(A283,Working!F:F,Working!E:E)</f>
        <v>#N/A</v>
      </c>
      <c r="G283">
        <v>0</v>
      </c>
      <c r="H283" s="36">
        <v>19663345</v>
      </c>
      <c r="I283" s="36">
        <v>-61755720.07</v>
      </c>
      <c r="J283" s="36">
        <v>-42092375.07</v>
      </c>
      <c r="K283" s="36">
        <v>-19663345</v>
      </c>
      <c r="L283" t="str">
        <f>_xlfn.XLOOKUP(A283,RAW!F:F,RAW!F:F)</f>
        <v>7642D</v>
      </c>
      <c r="M283" t="str">
        <f>_xlfn.XLOOKUP(A283,'GL014'!A:A,'GL014'!A:A)</f>
        <v>7642D</v>
      </c>
    </row>
    <row r="284" spans="1:13" hidden="1" x14ac:dyDescent="0.25">
      <c r="A284" t="s">
        <v>1875</v>
      </c>
      <c r="B284" t="s">
        <v>1874</v>
      </c>
      <c r="C284" t="s">
        <v>1873</v>
      </c>
      <c r="D284" s="36">
        <v>76105.37</v>
      </c>
      <c r="E284" s="36">
        <v>76105.37</v>
      </c>
      <c r="F284" s="39" t="e">
        <f>_xlfn.XLOOKUP(A284,Working!F:F,Working!E:E)</f>
        <v>#N/A</v>
      </c>
      <c r="G284">
        <v>0</v>
      </c>
      <c r="H284">
        <v>0</v>
      </c>
      <c r="I284" s="36">
        <v>-76105.37</v>
      </c>
      <c r="J284" s="36">
        <v>-76105.37</v>
      </c>
      <c r="K284">
        <v>0</v>
      </c>
      <c r="L284" t="e">
        <f>_xlfn.XLOOKUP(A284,RAW!F:F,RAW!F:F)</f>
        <v>#N/A</v>
      </c>
      <c r="M284" t="e">
        <f>_xlfn.XLOOKUP(A284,'GL014'!A:A,'GL014'!A:A)</f>
        <v>#N/A</v>
      </c>
    </row>
    <row r="285" spans="1:13" hidden="1" x14ac:dyDescent="0.25">
      <c r="A285" t="s">
        <v>1872</v>
      </c>
      <c r="B285" t="s">
        <v>1871</v>
      </c>
      <c r="C285" t="s">
        <v>1870</v>
      </c>
      <c r="D285" s="36">
        <v>383361.71</v>
      </c>
      <c r="E285" s="36">
        <v>383361.71</v>
      </c>
      <c r="F285" s="39" t="e">
        <f>_xlfn.XLOOKUP(A285,Working!F:F,Working!E:E)</f>
        <v>#N/A</v>
      </c>
      <c r="G285">
        <v>0</v>
      </c>
      <c r="H285">
        <v>0</v>
      </c>
      <c r="I285" s="36">
        <v>-383361.71</v>
      </c>
      <c r="J285" s="36">
        <v>-383361.71</v>
      </c>
      <c r="K285">
        <v>0</v>
      </c>
      <c r="L285" t="e">
        <f>_xlfn.XLOOKUP(A285,RAW!F:F,RAW!F:F)</f>
        <v>#N/A</v>
      </c>
      <c r="M285" t="e">
        <f>_xlfn.XLOOKUP(A285,'GL014'!A:A,'GL014'!A:A)</f>
        <v>#N/A</v>
      </c>
    </row>
    <row r="286" spans="1:13" hidden="1" x14ac:dyDescent="0.25">
      <c r="A286" t="s">
        <v>1869</v>
      </c>
      <c r="B286" t="s">
        <v>1868</v>
      </c>
      <c r="C286" t="s">
        <v>1867</v>
      </c>
      <c r="D286" s="36">
        <v>417285.61</v>
      </c>
      <c r="E286" s="36">
        <v>417285.61</v>
      </c>
      <c r="F286" s="39" t="e">
        <f>_xlfn.XLOOKUP(A286,Working!F:F,Working!E:E)</f>
        <v>#N/A</v>
      </c>
      <c r="G286">
        <v>0</v>
      </c>
      <c r="H286">
        <v>0</v>
      </c>
      <c r="I286" s="36">
        <v>-417285.61</v>
      </c>
      <c r="J286" s="36">
        <v>-417285.61</v>
      </c>
      <c r="K286">
        <v>0</v>
      </c>
      <c r="L286" t="e">
        <f>_xlfn.XLOOKUP(A286,RAW!F:F,RAW!F:F)</f>
        <v>#N/A</v>
      </c>
      <c r="M286" t="e">
        <f>_xlfn.XLOOKUP(A286,'GL014'!A:A,'GL014'!A:A)</f>
        <v>#N/A</v>
      </c>
    </row>
    <row r="287" spans="1:13" hidden="1" x14ac:dyDescent="0.25">
      <c r="A287" t="s">
        <v>1866</v>
      </c>
      <c r="B287" t="s">
        <v>1865</v>
      </c>
      <c r="C287" t="s">
        <v>1864</v>
      </c>
      <c r="D287" s="36">
        <v>827427.91</v>
      </c>
      <c r="E287" s="36">
        <v>827427.91</v>
      </c>
      <c r="F287" s="39" t="e">
        <f>_xlfn.XLOOKUP(A287,Working!F:F,Working!E:E)</f>
        <v>#N/A</v>
      </c>
      <c r="G287">
        <v>0</v>
      </c>
      <c r="H287">
        <v>0</v>
      </c>
      <c r="I287" s="36">
        <v>-827427.91</v>
      </c>
      <c r="J287" s="36">
        <v>-827427.91</v>
      </c>
      <c r="K287">
        <v>0</v>
      </c>
      <c r="L287" t="e">
        <f>_xlfn.XLOOKUP(A287,RAW!F:F,RAW!F:F)</f>
        <v>#N/A</v>
      </c>
      <c r="M287" t="e">
        <f>_xlfn.XLOOKUP(A287,'GL014'!A:A,'GL014'!A:A)</f>
        <v>#N/A</v>
      </c>
    </row>
    <row r="288" spans="1:13" hidden="1" x14ac:dyDescent="0.25">
      <c r="A288" t="s">
        <v>1863</v>
      </c>
      <c r="B288" t="s">
        <v>1862</v>
      </c>
      <c r="C288" t="s">
        <v>1861</v>
      </c>
      <c r="D288" s="36">
        <v>1152534.74</v>
      </c>
      <c r="E288" s="36">
        <v>1152534.74</v>
      </c>
      <c r="F288" s="39" t="e">
        <f>_xlfn.XLOOKUP(A288,Working!F:F,Working!E:E)</f>
        <v>#N/A</v>
      </c>
      <c r="G288">
        <v>0</v>
      </c>
      <c r="H288">
        <v>0</v>
      </c>
      <c r="I288" s="36">
        <v>-1222371.23</v>
      </c>
      <c r="J288" s="36">
        <v>-1152534.74</v>
      </c>
      <c r="K288" s="36">
        <v>-69836.490000000005</v>
      </c>
      <c r="L288" t="e">
        <f>_xlfn.XLOOKUP(A288,RAW!F:F,RAW!F:F)</f>
        <v>#N/A</v>
      </c>
      <c r="M288" t="e">
        <f>_xlfn.XLOOKUP(A288,'GL014'!A:A,'GL014'!A:A)</f>
        <v>#N/A</v>
      </c>
    </row>
    <row r="289" spans="1:13" x14ac:dyDescent="0.25">
      <c r="A289" t="s">
        <v>209</v>
      </c>
      <c r="B289" t="s">
        <v>1860</v>
      </c>
      <c r="C289" t="s">
        <v>1859</v>
      </c>
      <c r="D289" s="41">
        <v>37597976.539999999</v>
      </c>
      <c r="E289" s="41">
        <v>37597976.539999999</v>
      </c>
      <c r="F289" s="39">
        <f>_xlfn.XLOOKUP(A289,Working!F:F,Working!E:E)</f>
        <v>1022046</v>
      </c>
      <c r="G289">
        <v>0</v>
      </c>
      <c r="H289">
        <v>0</v>
      </c>
      <c r="I289" s="36">
        <v>-37597976.539999999</v>
      </c>
      <c r="J289" s="36">
        <v>-37597976.539999999</v>
      </c>
      <c r="K289">
        <v>0</v>
      </c>
      <c r="L289" t="str">
        <f>_xlfn.XLOOKUP(A289,RAW!F:F,RAW!F:F)</f>
        <v>7648D</v>
      </c>
      <c r="M289" t="str">
        <f>_xlfn.XLOOKUP(A289,'GL014'!A:A,'GL014'!A:A)</f>
        <v>7648D</v>
      </c>
    </row>
    <row r="290" spans="1:13" hidden="1" x14ac:dyDescent="0.25">
      <c r="A290" t="s">
        <v>1858</v>
      </c>
      <c r="B290" t="s">
        <v>1857</v>
      </c>
      <c r="C290" t="s">
        <v>1856</v>
      </c>
      <c r="D290" s="36">
        <v>3361.19</v>
      </c>
      <c r="E290" s="36">
        <v>3361.19</v>
      </c>
      <c r="F290" s="39" t="e">
        <f>_xlfn.XLOOKUP(A290,Working!F:F,Working!E:E)</f>
        <v>#N/A</v>
      </c>
      <c r="G290">
        <v>0</v>
      </c>
      <c r="H290">
        <v>0</v>
      </c>
      <c r="I290" s="36">
        <v>-3361.19</v>
      </c>
      <c r="J290" s="36">
        <v>-3361.19</v>
      </c>
      <c r="K290">
        <v>0</v>
      </c>
      <c r="L290" t="e">
        <f>_xlfn.XLOOKUP(A290,RAW!F:F,RAW!F:F)</f>
        <v>#N/A</v>
      </c>
      <c r="M290" t="e">
        <f>_xlfn.XLOOKUP(A290,'GL014'!A:A,'GL014'!A:A)</f>
        <v>#N/A</v>
      </c>
    </row>
    <row r="291" spans="1:13" hidden="1" x14ac:dyDescent="0.25">
      <c r="A291" t="s">
        <v>1855</v>
      </c>
      <c r="B291" t="s">
        <v>1854</v>
      </c>
      <c r="C291" t="s">
        <v>1853</v>
      </c>
      <c r="D291" s="36">
        <v>1991749.2</v>
      </c>
      <c r="E291" s="36">
        <v>1991749.2</v>
      </c>
      <c r="F291" s="39" t="e">
        <f>_xlfn.XLOOKUP(A291,Working!F:F,Working!E:E)</f>
        <v>#N/A</v>
      </c>
      <c r="G291">
        <v>0</v>
      </c>
      <c r="H291">
        <v>0</v>
      </c>
      <c r="I291" s="36">
        <v>-1991749.2</v>
      </c>
      <c r="J291" s="36">
        <v>-1991749.2</v>
      </c>
      <c r="K291">
        <v>0</v>
      </c>
      <c r="L291" t="e">
        <f>_xlfn.XLOOKUP(A291,RAW!F:F,RAW!F:F)</f>
        <v>#N/A</v>
      </c>
      <c r="M291" t="e">
        <f>_xlfn.XLOOKUP(A291,'GL014'!A:A,'GL014'!A:A)</f>
        <v>#N/A</v>
      </c>
    </row>
    <row r="292" spans="1:13" hidden="1" x14ac:dyDescent="0.25">
      <c r="A292" t="s">
        <v>1852</v>
      </c>
      <c r="B292" t="s">
        <v>1851</v>
      </c>
      <c r="C292" t="s">
        <v>1850</v>
      </c>
      <c r="D292" s="36">
        <v>60416.52</v>
      </c>
      <c r="E292" s="36">
        <v>60416.52</v>
      </c>
      <c r="F292" s="39" t="e">
        <f>_xlfn.XLOOKUP(A292,Working!F:F,Working!E:E)</f>
        <v>#N/A</v>
      </c>
      <c r="G292">
        <v>0</v>
      </c>
      <c r="H292">
        <v>0</v>
      </c>
      <c r="I292" s="36">
        <v>-60416.52</v>
      </c>
      <c r="J292" s="36">
        <v>-60416.52</v>
      </c>
      <c r="K292">
        <v>0</v>
      </c>
      <c r="L292" t="e">
        <f>_xlfn.XLOOKUP(A292,RAW!F:F,RAW!F:F)</f>
        <v>#N/A</v>
      </c>
      <c r="M292" t="e">
        <f>_xlfn.XLOOKUP(A292,'GL014'!A:A,'GL014'!A:A)</f>
        <v>#N/A</v>
      </c>
    </row>
    <row r="293" spans="1:13" hidden="1" x14ac:dyDescent="0.25">
      <c r="A293" t="s">
        <v>1849</v>
      </c>
      <c r="B293" t="s">
        <v>1848</v>
      </c>
      <c r="C293" t="s">
        <v>1847</v>
      </c>
      <c r="D293" s="36">
        <v>188125.07</v>
      </c>
      <c r="E293" s="36">
        <v>188125.07</v>
      </c>
      <c r="F293" s="39" t="e">
        <f>_xlfn.XLOOKUP(A293,Working!F:F,Working!E:E)</f>
        <v>#N/A</v>
      </c>
      <c r="G293">
        <v>0</v>
      </c>
      <c r="H293">
        <v>0</v>
      </c>
      <c r="I293" s="36">
        <v>-188125.07</v>
      </c>
      <c r="J293" s="36">
        <v>-188125.07</v>
      </c>
      <c r="K293">
        <v>0</v>
      </c>
      <c r="L293" t="e">
        <f>_xlfn.XLOOKUP(A293,RAW!F:F,RAW!F:F)</f>
        <v>#N/A</v>
      </c>
      <c r="M293" t="e">
        <f>_xlfn.XLOOKUP(A293,'GL014'!A:A,'GL014'!A:A)</f>
        <v>#N/A</v>
      </c>
    </row>
    <row r="294" spans="1:13" hidden="1" x14ac:dyDescent="0.25">
      <c r="A294" t="s">
        <v>1846</v>
      </c>
      <c r="B294" t="s">
        <v>1845</v>
      </c>
      <c r="C294" t="s">
        <v>1844</v>
      </c>
      <c r="D294" s="36">
        <v>97821.58</v>
      </c>
      <c r="E294" s="36">
        <v>97821.58</v>
      </c>
      <c r="F294" s="39" t="e">
        <f>_xlfn.XLOOKUP(A294,Working!F:F,Working!E:E)</f>
        <v>#N/A</v>
      </c>
      <c r="G294">
        <v>0</v>
      </c>
      <c r="H294">
        <v>0</v>
      </c>
      <c r="I294" s="36">
        <v>-97821.58</v>
      </c>
      <c r="J294" s="36">
        <v>-97821.58</v>
      </c>
      <c r="K294">
        <v>0</v>
      </c>
      <c r="L294" t="e">
        <f>_xlfn.XLOOKUP(A294,RAW!F:F,RAW!F:F)</f>
        <v>#N/A</v>
      </c>
      <c r="M294" t="e">
        <f>_xlfn.XLOOKUP(A294,'GL014'!A:A,'GL014'!A:A)</f>
        <v>#N/A</v>
      </c>
    </row>
    <row r="295" spans="1:13" hidden="1" x14ac:dyDescent="0.25">
      <c r="A295" t="s">
        <v>1843</v>
      </c>
      <c r="B295" t="s">
        <v>1842</v>
      </c>
      <c r="C295" t="s">
        <v>1841</v>
      </c>
      <c r="D295" s="36">
        <v>1738984.36</v>
      </c>
      <c r="E295" s="36">
        <v>1738984.36</v>
      </c>
      <c r="F295" s="39" t="e">
        <f>_xlfn.XLOOKUP(A295,Working!F:F,Working!E:E)</f>
        <v>#N/A</v>
      </c>
      <c r="G295">
        <v>0</v>
      </c>
      <c r="H295">
        <v>0</v>
      </c>
      <c r="I295" s="36">
        <v>-1738984.36</v>
      </c>
      <c r="J295" s="36">
        <v>-1738984.36</v>
      </c>
      <c r="K295">
        <v>0</v>
      </c>
      <c r="L295" t="e">
        <f>_xlfn.XLOOKUP(A295,RAW!F:F,RAW!F:F)</f>
        <v>#N/A</v>
      </c>
      <c r="M295" t="e">
        <f>_xlfn.XLOOKUP(A295,'GL014'!A:A,'GL014'!A:A)</f>
        <v>#N/A</v>
      </c>
    </row>
    <row r="296" spans="1:13" hidden="1" x14ac:dyDescent="0.25">
      <c r="A296" t="s">
        <v>1840</v>
      </c>
      <c r="B296" t="s">
        <v>1839</v>
      </c>
      <c r="C296" t="s">
        <v>1838</v>
      </c>
      <c r="D296" s="36">
        <v>799224.64</v>
      </c>
      <c r="E296" s="36">
        <v>799224.64</v>
      </c>
      <c r="F296" s="39" t="e">
        <f>_xlfn.XLOOKUP(A296,Working!F:F,Working!E:E)</f>
        <v>#N/A</v>
      </c>
      <c r="G296">
        <v>0</v>
      </c>
      <c r="H296">
        <v>0</v>
      </c>
      <c r="I296" s="36">
        <v>-799224.64</v>
      </c>
      <c r="J296" s="36">
        <v>-799224.64</v>
      </c>
      <c r="K296">
        <v>0</v>
      </c>
      <c r="L296" t="e">
        <f>_xlfn.XLOOKUP(A296,RAW!F:F,RAW!F:F)</f>
        <v>#N/A</v>
      </c>
      <c r="M296" t="e">
        <f>_xlfn.XLOOKUP(A296,'GL014'!A:A,'GL014'!A:A)</f>
        <v>#N/A</v>
      </c>
    </row>
    <row r="297" spans="1:13" hidden="1" x14ac:dyDescent="0.25">
      <c r="A297" t="s">
        <v>1837</v>
      </c>
      <c r="B297" t="s">
        <v>1836</v>
      </c>
      <c r="C297" t="s">
        <v>1835</v>
      </c>
      <c r="D297" s="36">
        <v>761806.99</v>
      </c>
      <c r="E297" s="36">
        <v>761806.99</v>
      </c>
      <c r="F297" s="39" t="e">
        <f>_xlfn.XLOOKUP(A297,Working!F:F,Working!E:E)</f>
        <v>#N/A</v>
      </c>
      <c r="G297">
        <v>0</v>
      </c>
      <c r="H297">
        <v>0</v>
      </c>
      <c r="I297" s="36">
        <v>-761806.99</v>
      </c>
      <c r="J297" s="36">
        <v>-761806.99</v>
      </c>
      <c r="K297">
        <v>0</v>
      </c>
      <c r="L297" t="e">
        <f>_xlfn.XLOOKUP(A297,RAW!F:F,RAW!F:F)</f>
        <v>#N/A</v>
      </c>
      <c r="M297" t="e">
        <f>_xlfn.XLOOKUP(A297,'GL014'!A:A,'GL014'!A:A)</f>
        <v>#N/A</v>
      </c>
    </row>
    <row r="298" spans="1:13" hidden="1" x14ac:dyDescent="0.25">
      <c r="A298" t="s">
        <v>1834</v>
      </c>
      <c r="B298" t="s">
        <v>1833</v>
      </c>
      <c r="C298" t="s">
        <v>1832</v>
      </c>
      <c r="D298" s="36">
        <v>156622.44</v>
      </c>
      <c r="E298" s="36">
        <v>156622.44</v>
      </c>
      <c r="F298" s="39" t="e">
        <f>_xlfn.XLOOKUP(A298,Working!F:F,Working!E:E)</f>
        <v>#N/A</v>
      </c>
      <c r="G298">
        <v>0</v>
      </c>
      <c r="H298">
        <v>0</v>
      </c>
      <c r="I298" s="36">
        <v>-156622.44</v>
      </c>
      <c r="J298" s="36">
        <v>-156622.44</v>
      </c>
      <c r="K298">
        <v>0</v>
      </c>
      <c r="L298" t="e">
        <f>_xlfn.XLOOKUP(A298,RAW!F:F,RAW!F:F)</f>
        <v>#N/A</v>
      </c>
      <c r="M298" t="e">
        <f>_xlfn.XLOOKUP(A298,'GL014'!A:A,'GL014'!A:A)</f>
        <v>#N/A</v>
      </c>
    </row>
    <row r="299" spans="1:13" hidden="1" x14ac:dyDescent="0.25">
      <c r="A299" t="s">
        <v>1831</v>
      </c>
      <c r="B299" t="s">
        <v>1830</v>
      </c>
      <c r="C299" t="s">
        <v>1829</v>
      </c>
      <c r="D299" s="36">
        <v>196735.65</v>
      </c>
      <c r="E299" s="36">
        <v>196735.65</v>
      </c>
      <c r="F299" s="39" t="e">
        <f>_xlfn.XLOOKUP(A299,Working!F:F,Working!E:E)</f>
        <v>#N/A</v>
      </c>
      <c r="G299">
        <v>0</v>
      </c>
      <c r="H299">
        <v>0</v>
      </c>
      <c r="I299" s="36">
        <v>-196735.65</v>
      </c>
      <c r="J299" s="36">
        <v>-196735.65</v>
      </c>
      <c r="K299">
        <v>0</v>
      </c>
      <c r="L299" t="e">
        <f>_xlfn.XLOOKUP(A299,RAW!F:F,RAW!F:F)</f>
        <v>#N/A</v>
      </c>
      <c r="M299" t="e">
        <f>_xlfn.XLOOKUP(A299,'GL014'!A:A,'GL014'!A:A)</f>
        <v>#N/A</v>
      </c>
    </row>
    <row r="300" spans="1:13" hidden="1" x14ac:dyDescent="0.25">
      <c r="A300" t="s">
        <v>1828</v>
      </c>
      <c r="B300" t="s">
        <v>1827</v>
      </c>
      <c r="C300" t="s">
        <v>1826</v>
      </c>
      <c r="D300" s="36">
        <v>260565.27</v>
      </c>
      <c r="E300" s="36">
        <v>260565.27</v>
      </c>
      <c r="F300" s="39" t="e">
        <f>_xlfn.XLOOKUP(A300,Working!F:F,Working!E:E)</f>
        <v>#N/A</v>
      </c>
      <c r="G300">
        <v>0</v>
      </c>
      <c r="H300">
        <v>0</v>
      </c>
      <c r="I300" s="36">
        <v>-260565.27</v>
      </c>
      <c r="J300" s="36">
        <v>-260565.27</v>
      </c>
      <c r="K300">
        <v>0</v>
      </c>
      <c r="L300" t="e">
        <f>_xlfn.XLOOKUP(A300,RAW!F:F,RAW!F:F)</f>
        <v>#N/A</v>
      </c>
      <c r="M300" t="e">
        <f>_xlfn.XLOOKUP(A300,'GL014'!A:A,'GL014'!A:A)</f>
        <v>#N/A</v>
      </c>
    </row>
    <row r="301" spans="1:13" hidden="1" x14ac:dyDescent="0.25">
      <c r="A301" t="s">
        <v>1825</v>
      </c>
      <c r="B301" t="s">
        <v>1824</v>
      </c>
      <c r="C301" t="s">
        <v>1823</v>
      </c>
      <c r="D301" s="36">
        <v>513700.34</v>
      </c>
      <c r="E301" s="36">
        <v>513700.34</v>
      </c>
      <c r="F301" s="39" t="e">
        <f>_xlfn.XLOOKUP(A301,Working!F:F,Working!E:E)</f>
        <v>#N/A</v>
      </c>
      <c r="G301">
        <v>0</v>
      </c>
      <c r="H301">
        <v>0</v>
      </c>
      <c r="I301" s="36">
        <v>-513700.34</v>
      </c>
      <c r="J301" s="36">
        <v>-513700.34</v>
      </c>
      <c r="K301">
        <v>0</v>
      </c>
      <c r="L301" t="e">
        <f>_xlfn.XLOOKUP(A301,RAW!F:F,RAW!F:F)</f>
        <v>#N/A</v>
      </c>
      <c r="M301" t="e">
        <f>_xlfn.XLOOKUP(A301,'GL014'!A:A,'GL014'!A:A)</f>
        <v>#N/A</v>
      </c>
    </row>
    <row r="302" spans="1:13" hidden="1" x14ac:dyDescent="0.25">
      <c r="A302" t="s">
        <v>1822</v>
      </c>
      <c r="B302" t="s">
        <v>1821</v>
      </c>
      <c r="C302" t="s">
        <v>1820</v>
      </c>
      <c r="D302" s="36">
        <v>53399.39</v>
      </c>
      <c r="E302" s="36">
        <v>53399.39</v>
      </c>
      <c r="F302" s="39" t="e">
        <f>_xlfn.XLOOKUP(A302,Working!F:F,Working!E:E)</f>
        <v>#N/A</v>
      </c>
      <c r="G302">
        <v>0</v>
      </c>
      <c r="H302">
        <v>0</v>
      </c>
      <c r="I302" s="36">
        <v>-53399.39</v>
      </c>
      <c r="J302" s="36">
        <v>-53399.39</v>
      </c>
      <c r="K302">
        <v>0</v>
      </c>
      <c r="L302" t="e">
        <f>_xlfn.XLOOKUP(A302,RAW!F:F,RAW!F:F)</f>
        <v>#N/A</v>
      </c>
      <c r="M302" t="e">
        <f>_xlfn.XLOOKUP(A302,'GL014'!A:A,'GL014'!A:A)</f>
        <v>#N/A</v>
      </c>
    </row>
    <row r="303" spans="1:13" hidden="1" x14ac:dyDescent="0.25">
      <c r="A303" t="s">
        <v>1819</v>
      </c>
      <c r="B303" t="s">
        <v>1818</v>
      </c>
      <c r="C303" t="s">
        <v>1817</v>
      </c>
      <c r="D303" s="36">
        <v>915508.89</v>
      </c>
      <c r="E303" s="36">
        <v>915508.89</v>
      </c>
      <c r="F303" s="39" t="e">
        <f>_xlfn.XLOOKUP(A303,Working!F:F,Working!E:E)</f>
        <v>#N/A</v>
      </c>
      <c r="G303">
        <v>0</v>
      </c>
      <c r="H303">
        <v>0</v>
      </c>
      <c r="I303" s="36">
        <v>-915508.89</v>
      </c>
      <c r="J303" s="36">
        <v>-915508.89</v>
      </c>
      <c r="K303">
        <v>0</v>
      </c>
      <c r="L303" t="e">
        <f>_xlfn.XLOOKUP(A303,RAW!F:F,RAW!F:F)</f>
        <v>#N/A</v>
      </c>
      <c r="M303" t="e">
        <f>_xlfn.XLOOKUP(A303,'GL014'!A:A,'GL014'!A:A)</f>
        <v>#N/A</v>
      </c>
    </row>
    <row r="304" spans="1:13" hidden="1" x14ac:dyDescent="0.25">
      <c r="A304" t="s">
        <v>1816</v>
      </c>
      <c r="B304" t="s">
        <v>1815</v>
      </c>
      <c r="C304" t="s">
        <v>1814</v>
      </c>
      <c r="D304" s="36">
        <v>4046.68</v>
      </c>
      <c r="E304" s="36">
        <v>4046.68</v>
      </c>
      <c r="F304" s="39" t="e">
        <f>_xlfn.XLOOKUP(A304,Working!F:F,Working!E:E)</f>
        <v>#N/A</v>
      </c>
      <c r="G304">
        <v>0</v>
      </c>
      <c r="H304">
        <v>0</v>
      </c>
      <c r="I304" s="36">
        <v>-4046.68</v>
      </c>
      <c r="J304" s="36">
        <v>-4046.68</v>
      </c>
      <c r="K304">
        <v>0</v>
      </c>
      <c r="L304" t="e">
        <f>_xlfn.XLOOKUP(A304,RAW!F:F,RAW!F:F)</f>
        <v>#N/A</v>
      </c>
      <c r="M304" t="e">
        <f>_xlfn.XLOOKUP(A304,'GL014'!A:A,'GL014'!A:A)</f>
        <v>#N/A</v>
      </c>
    </row>
    <row r="305" spans="1:13" hidden="1" x14ac:dyDescent="0.25">
      <c r="A305" t="s">
        <v>1813</v>
      </c>
      <c r="B305" t="s">
        <v>1812</v>
      </c>
      <c r="C305" t="s">
        <v>1811</v>
      </c>
      <c r="D305" s="36">
        <v>1905131.53</v>
      </c>
      <c r="E305" s="36">
        <v>1905131.53</v>
      </c>
      <c r="F305" s="39" t="e">
        <f>_xlfn.XLOOKUP(A305,Working!F:F,Working!E:E)</f>
        <v>#N/A</v>
      </c>
      <c r="G305">
        <v>0</v>
      </c>
      <c r="H305">
        <v>0</v>
      </c>
      <c r="I305" s="36">
        <v>-1905131.53</v>
      </c>
      <c r="J305" s="36">
        <v>-1905131.53</v>
      </c>
      <c r="K305">
        <v>0</v>
      </c>
      <c r="L305" t="e">
        <f>_xlfn.XLOOKUP(A305,RAW!F:F,RAW!F:F)</f>
        <v>#N/A</v>
      </c>
      <c r="M305" t="e">
        <f>_xlfn.XLOOKUP(A305,'GL014'!A:A,'GL014'!A:A)</f>
        <v>#N/A</v>
      </c>
    </row>
    <row r="306" spans="1:13" hidden="1" x14ac:dyDescent="0.25">
      <c r="A306" t="s">
        <v>1810</v>
      </c>
      <c r="B306" t="s">
        <v>1809</v>
      </c>
      <c r="C306" t="s">
        <v>1808</v>
      </c>
      <c r="D306" s="36">
        <v>14428.6</v>
      </c>
      <c r="E306" s="36">
        <v>14428.6</v>
      </c>
      <c r="F306" s="39" t="e">
        <f>_xlfn.XLOOKUP(A306,Working!F:F,Working!E:E)</f>
        <v>#N/A</v>
      </c>
      <c r="G306">
        <v>0</v>
      </c>
      <c r="H306">
        <v>0</v>
      </c>
      <c r="I306" s="36">
        <v>-14428.6</v>
      </c>
      <c r="J306" s="36">
        <v>-14428.6</v>
      </c>
      <c r="K306">
        <v>0</v>
      </c>
      <c r="L306" t="e">
        <f>_xlfn.XLOOKUP(A306,RAW!F:F,RAW!F:F)</f>
        <v>#N/A</v>
      </c>
      <c r="M306" t="e">
        <f>_xlfn.XLOOKUP(A306,'GL014'!A:A,'GL014'!A:A)</f>
        <v>#N/A</v>
      </c>
    </row>
    <row r="307" spans="1:13" hidden="1" x14ac:dyDescent="0.25">
      <c r="A307" t="s">
        <v>1807</v>
      </c>
      <c r="B307" t="s">
        <v>1806</v>
      </c>
      <c r="C307" t="s">
        <v>1805</v>
      </c>
      <c r="D307" s="36">
        <v>711160.03</v>
      </c>
      <c r="E307" s="36">
        <v>711160.03</v>
      </c>
      <c r="F307" s="39" t="e">
        <f>_xlfn.XLOOKUP(A307,Working!F:F,Working!E:E)</f>
        <v>#N/A</v>
      </c>
      <c r="G307">
        <v>0</v>
      </c>
      <c r="H307">
        <v>0</v>
      </c>
      <c r="I307" s="36">
        <v>-711160.03</v>
      </c>
      <c r="J307" s="36">
        <v>-711160.03</v>
      </c>
      <c r="K307">
        <v>0</v>
      </c>
      <c r="L307" t="e">
        <f>_xlfn.XLOOKUP(A307,RAW!F:F,RAW!F:F)</f>
        <v>#N/A</v>
      </c>
      <c r="M307" t="e">
        <f>_xlfn.XLOOKUP(A307,'GL014'!A:A,'GL014'!A:A)</f>
        <v>#N/A</v>
      </c>
    </row>
    <row r="308" spans="1:13" hidden="1" x14ac:dyDescent="0.25">
      <c r="A308" t="s">
        <v>1804</v>
      </c>
      <c r="B308" t="s">
        <v>1803</v>
      </c>
      <c r="C308" t="s">
        <v>1802</v>
      </c>
      <c r="D308" s="36">
        <v>366421.24</v>
      </c>
      <c r="E308" s="36">
        <v>366421.24</v>
      </c>
      <c r="F308" s="39" t="e">
        <f>_xlfn.XLOOKUP(A308,Working!F:F,Working!E:E)</f>
        <v>#N/A</v>
      </c>
      <c r="G308">
        <v>0</v>
      </c>
      <c r="H308">
        <v>0</v>
      </c>
      <c r="I308" s="36">
        <v>-366421.24</v>
      </c>
      <c r="J308" s="36">
        <v>-366421.24</v>
      </c>
      <c r="K308">
        <v>0</v>
      </c>
      <c r="L308" t="e">
        <f>_xlfn.XLOOKUP(A308,RAW!F:F,RAW!F:F)</f>
        <v>#N/A</v>
      </c>
      <c r="M308" t="e">
        <f>_xlfn.XLOOKUP(A308,'GL014'!A:A,'GL014'!A:A)</f>
        <v>#N/A</v>
      </c>
    </row>
    <row r="309" spans="1:13" hidden="1" x14ac:dyDescent="0.25">
      <c r="A309" t="s">
        <v>1801</v>
      </c>
      <c r="B309" t="s">
        <v>1800</v>
      </c>
      <c r="C309" t="s">
        <v>1799</v>
      </c>
      <c r="D309" s="36">
        <v>884677.48</v>
      </c>
      <c r="E309" s="36">
        <v>884677.48</v>
      </c>
      <c r="F309" s="39" t="e">
        <f>_xlfn.XLOOKUP(A309,Working!F:F,Working!E:E)</f>
        <v>#N/A</v>
      </c>
      <c r="G309">
        <v>0</v>
      </c>
      <c r="H309">
        <v>0</v>
      </c>
      <c r="I309" s="36">
        <v>-814840.99</v>
      </c>
      <c r="J309" s="36">
        <v>-884677.48</v>
      </c>
      <c r="K309" s="36">
        <v>69836.490000000005</v>
      </c>
      <c r="L309" t="e">
        <f>_xlfn.XLOOKUP(A309,RAW!F:F,RAW!F:F)</f>
        <v>#N/A</v>
      </c>
      <c r="M309" t="e">
        <f>_xlfn.XLOOKUP(A309,'GL014'!A:A,'GL014'!A:A)</f>
        <v>#N/A</v>
      </c>
    </row>
    <row r="310" spans="1:13" hidden="1" x14ac:dyDescent="0.25">
      <c r="A310" t="s">
        <v>1798</v>
      </c>
      <c r="B310" t="s">
        <v>1797</v>
      </c>
      <c r="C310" t="s">
        <v>1796</v>
      </c>
      <c r="D310" s="36">
        <v>1476106.58</v>
      </c>
      <c r="E310" s="36">
        <v>1476106.58</v>
      </c>
      <c r="F310" s="39" t="e">
        <f>_xlfn.XLOOKUP(A310,Working!F:F,Working!E:E)</f>
        <v>#N/A</v>
      </c>
      <c r="G310">
        <v>0</v>
      </c>
      <c r="H310">
        <v>0</v>
      </c>
      <c r="I310" s="36">
        <v>-1476106.58</v>
      </c>
      <c r="J310" s="36">
        <v>-1476106.58</v>
      </c>
      <c r="K310">
        <v>0</v>
      </c>
      <c r="L310" t="e">
        <f>_xlfn.XLOOKUP(A310,RAW!F:F,RAW!F:F)</f>
        <v>#N/A</v>
      </c>
      <c r="M310" t="e">
        <f>_xlfn.XLOOKUP(A310,'GL014'!A:A,'GL014'!A:A)</f>
        <v>#N/A</v>
      </c>
    </row>
    <row r="311" spans="1:13" hidden="1" x14ac:dyDescent="0.25">
      <c r="A311" t="s">
        <v>1795</v>
      </c>
      <c r="B311" t="s">
        <v>1794</v>
      </c>
      <c r="C311" t="s">
        <v>1793</v>
      </c>
      <c r="D311" s="36">
        <v>91156.34</v>
      </c>
      <c r="E311" s="36">
        <v>91156.34</v>
      </c>
      <c r="F311" s="39" t="e">
        <f>_xlfn.XLOOKUP(A311,Working!F:F,Working!E:E)</f>
        <v>#N/A</v>
      </c>
      <c r="G311">
        <v>0</v>
      </c>
      <c r="H311">
        <v>0</v>
      </c>
      <c r="I311" s="36">
        <v>-91156.34</v>
      </c>
      <c r="J311" s="36">
        <v>-91156.34</v>
      </c>
      <c r="K311">
        <v>0</v>
      </c>
      <c r="L311" t="e">
        <f>_xlfn.XLOOKUP(A311,RAW!F:F,RAW!F:F)</f>
        <v>#N/A</v>
      </c>
      <c r="M311" t="e">
        <f>_xlfn.XLOOKUP(A311,'GL014'!A:A,'GL014'!A:A)</f>
        <v>#N/A</v>
      </c>
    </row>
    <row r="312" spans="1:13" hidden="1" x14ac:dyDescent="0.25">
      <c r="A312" t="s">
        <v>1792</v>
      </c>
      <c r="B312" t="s">
        <v>1791</v>
      </c>
      <c r="C312" t="s">
        <v>1790</v>
      </c>
      <c r="D312" s="36">
        <v>1774.7</v>
      </c>
      <c r="E312" s="36">
        <v>1774.7</v>
      </c>
      <c r="F312" s="39" t="e">
        <f>_xlfn.XLOOKUP(A312,Working!F:F,Working!E:E)</f>
        <v>#N/A</v>
      </c>
      <c r="G312">
        <v>0</v>
      </c>
      <c r="H312">
        <v>0</v>
      </c>
      <c r="I312" s="36">
        <v>-1774.7</v>
      </c>
      <c r="J312" s="36">
        <v>-1774.7</v>
      </c>
      <c r="K312">
        <v>0</v>
      </c>
      <c r="L312" t="e">
        <f>_xlfn.XLOOKUP(A312,RAW!F:F,RAW!F:F)</f>
        <v>#N/A</v>
      </c>
      <c r="M312" t="e">
        <f>_xlfn.XLOOKUP(A312,'GL014'!A:A,'GL014'!A:A)</f>
        <v>#N/A</v>
      </c>
    </row>
    <row r="313" spans="1:13" hidden="1" x14ac:dyDescent="0.25">
      <c r="A313" t="s">
        <v>1789</v>
      </c>
      <c r="B313" t="s">
        <v>1788</v>
      </c>
      <c r="C313" t="s">
        <v>1787</v>
      </c>
      <c r="D313" s="36">
        <v>23695.77</v>
      </c>
      <c r="E313" s="36">
        <v>23695.77</v>
      </c>
      <c r="F313" s="39" t="e">
        <f>_xlfn.XLOOKUP(A313,Working!F:F,Working!E:E)</f>
        <v>#N/A</v>
      </c>
      <c r="G313">
        <v>0</v>
      </c>
      <c r="H313">
        <v>0</v>
      </c>
      <c r="I313" s="36">
        <v>-23695.77</v>
      </c>
      <c r="J313" s="36">
        <v>-23695.77</v>
      </c>
      <c r="K313">
        <v>0</v>
      </c>
      <c r="L313" t="e">
        <f>_xlfn.XLOOKUP(A313,RAW!F:F,RAW!F:F)</f>
        <v>#N/A</v>
      </c>
      <c r="M313" t="e">
        <f>_xlfn.XLOOKUP(A313,'GL014'!A:A,'GL014'!A:A)</f>
        <v>#N/A</v>
      </c>
    </row>
    <row r="314" spans="1:13" hidden="1" x14ac:dyDescent="0.25">
      <c r="A314" t="s">
        <v>1786</v>
      </c>
      <c r="B314" t="s">
        <v>1785</v>
      </c>
      <c r="C314" t="s">
        <v>1784</v>
      </c>
      <c r="D314" s="36">
        <v>106186.76</v>
      </c>
      <c r="E314" s="36">
        <v>106186.76</v>
      </c>
      <c r="F314" s="39" t="e">
        <f>_xlfn.XLOOKUP(A314,Working!F:F,Working!E:E)</f>
        <v>#N/A</v>
      </c>
      <c r="G314">
        <v>0</v>
      </c>
      <c r="H314">
        <v>0</v>
      </c>
      <c r="I314" s="36">
        <v>-106186.76</v>
      </c>
      <c r="J314" s="36">
        <v>-106186.76</v>
      </c>
      <c r="K314">
        <v>0</v>
      </c>
      <c r="L314" t="e">
        <f>_xlfn.XLOOKUP(A314,RAW!F:F,RAW!F:F)</f>
        <v>#N/A</v>
      </c>
      <c r="M314" t="e">
        <f>_xlfn.XLOOKUP(A314,'GL014'!A:A,'GL014'!A:A)</f>
        <v>#N/A</v>
      </c>
    </row>
    <row r="315" spans="1:13" hidden="1" x14ac:dyDescent="0.25">
      <c r="A315" t="s">
        <v>1783</v>
      </c>
      <c r="B315" t="s">
        <v>1782</v>
      </c>
      <c r="C315" t="s">
        <v>1781</v>
      </c>
      <c r="D315" s="36">
        <v>191555.79</v>
      </c>
      <c r="E315" s="36">
        <v>191555.79</v>
      </c>
      <c r="F315" s="39" t="e">
        <f>_xlfn.XLOOKUP(A315,Working!F:F,Working!E:E)</f>
        <v>#N/A</v>
      </c>
      <c r="G315">
        <v>0</v>
      </c>
      <c r="H315">
        <v>0</v>
      </c>
      <c r="I315" s="36">
        <v>-191555.79</v>
      </c>
      <c r="J315" s="36">
        <v>-191555.79</v>
      </c>
      <c r="K315">
        <v>0</v>
      </c>
      <c r="L315" t="e">
        <f>_xlfn.XLOOKUP(A315,RAW!F:F,RAW!F:F)</f>
        <v>#N/A</v>
      </c>
      <c r="M315" t="e">
        <f>_xlfn.XLOOKUP(A315,'GL014'!A:A,'GL014'!A:A)</f>
        <v>#N/A</v>
      </c>
    </row>
    <row r="316" spans="1:13" x14ac:dyDescent="0.25">
      <c r="A316" t="s">
        <v>212</v>
      </c>
      <c r="B316" t="s">
        <v>1780</v>
      </c>
      <c r="C316" t="s">
        <v>1779</v>
      </c>
      <c r="D316" s="41">
        <v>31627313</v>
      </c>
      <c r="E316" s="41">
        <v>25972940.66</v>
      </c>
      <c r="F316" s="39" t="e">
        <f>_xlfn.XLOOKUP(A316,Working!F:F,Working!E:E)</f>
        <v>#N/A</v>
      </c>
      <c r="G316">
        <v>0</v>
      </c>
      <c r="H316" s="36">
        <v>5654372.3399999999</v>
      </c>
      <c r="I316" s="36">
        <v>-31627313</v>
      </c>
      <c r="J316" s="36">
        <v>-25972940.66</v>
      </c>
      <c r="K316" s="36">
        <v>-5654372.3399999999</v>
      </c>
      <c r="L316" t="str">
        <f>_xlfn.XLOOKUP(A316,RAW!F:F,RAW!F:F)</f>
        <v>7686D</v>
      </c>
      <c r="M316" t="str">
        <f>_xlfn.XLOOKUP(A316,'GL014'!A:A,'GL014'!A:A)</f>
        <v>7686D</v>
      </c>
    </row>
    <row r="317" spans="1:13" hidden="1" x14ac:dyDescent="0.25">
      <c r="A317" t="s">
        <v>1778</v>
      </c>
      <c r="B317" t="s">
        <v>1777</v>
      </c>
      <c r="C317" t="s">
        <v>1776</v>
      </c>
      <c r="D317" s="36">
        <v>60730.2</v>
      </c>
      <c r="E317" s="36">
        <v>60730.2</v>
      </c>
      <c r="F317" s="39" t="e">
        <f>_xlfn.XLOOKUP(A317,Working!F:F,Working!E:E)</f>
        <v>#N/A</v>
      </c>
      <c r="G317">
        <v>0</v>
      </c>
      <c r="H317">
        <v>0</v>
      </c>
      <c r="I317" s="36">
        <v>-60730.2</v>
      </c>
      <c r="J317" s="36">
        <v>-60730.2</v>
      </c>
      <c r="K317">
        <v>0</v>
      </c>
      <c r="L317" t="e">
        <f>_xlfn.XLOOKUP(A317,RAW!F:F,RAW!F:F)</f>
        <v>#N/A</v>
      </c>
      <c r="M317" t="e">
        <f>_xlfn.XLOOKUP(A317,'GL014'!A:A,'GL014'!A:A)</f>
        <v>#N/A</v>
      </c>
    </row>
    <row r="318" spans="1:13" hidden="1" x14ac:dyDescent="0.25">
      <c r="A318" t="s">
        <v>1775</v>
      </c>
      <c r="B318" t="s">
        <v>1774</v>
      </c>
      <c r="C318" t="s">
        <v>1773</v>
      </c>
      <c r="D318" s="36">
        <v>158404.51</v>
      </c>
      <c r="E318" s="36">
        <v>158404.51</v>
      </c>
      <c r="F318" s="39" t="e">
        <f>_xlfn.XLOOKUP(A318,Working!F:F,Working!E:E)</f>
        <v>#N/A</v>
      </c>
      <c r="G318">
        <v>0</v>
      </c>
      <c r="H318">
        <v>0</v>
      </c>
      <c r="I318" s="36">
        <v>-158404.51</v>
      </c>
      <c r="J318" s="36">
        <v>-158404.51</v>
      </c>
      <c r="K318">
        <v>0</v>
      </c>
      <c r="L318" t="e">
        <f>_xlfn.XLOOKUP(A318,RAW!F:F,RAW!F:F)</f>
        <v>#N/A</v>
      </c>
      <c r="M318" t="e">
        <f>_xlfn.XLOOKUP(A318,'GL014'!A:A,'GL014'!A:A)</f>
        <v>#N/A</v>
      </c>
    </row>
    <row r="319" spans="1:13" hidden="1" x14ac:dyDescent="0.25">
      <c r="A319" t="s">
        <v>1772</v>
      </c>
      <c r="B319" t="s">
        <v>1771</v>
      </c>
      <c r="C319" t="s">
        <v>1770</v>
      </c>
      <c r="D319" s="36">
        <v>464346.5</v>
      </c>
      <c r="E319" s="36">
        <v>464346.5</v>
      </c>
      <c r="F319" s="39" t="e">
        <f>_xlfn.XLOOKUP(A319,Working!F:F,Working!E:E)</f>
        <v>#N/A</v>
      </c>
      <c r="G319">
        <v>0</v>
      </c>
      <c r="H319">
        <v>0</v>
      </c>
      <c r="I319" s="36">
        <v>-464346.5</v>
      </c>
      <c r="J319" s="36">
        <v>-464346.5</v>
      </c>
      <c r="K319">
        <v>0</v>
      </c>
      <c r="L319" t="e">
        <f>_xlfn.XLOOKUP(A319,RAW!F:F,RAW!F:F)</f>
        <v>#N/A</v>
      </c>
      <c r="M319" t="e">
        <f>_xlfn.XLOOKUP(A319,'GL014'!A:A,'GL014'!A:A)</f>
        <v>#N/A</v>
      </c>
    </row>
    <row r="320" spans="1:13" hidden="1" x14ac:dyDescent="0.25">
      <c r="A320" t="s">
        <v>1769</v>
      </c>
      <c r="B320" t="s">
        <v>1768</v>
      </c>
      <c r="C320" t="s">
        <v>1767</v>
      </c>
      <c r="D320" s="36">
        <v>29689.19</v>
      </c>
      <c r="E320" s="36">
        <v>29689.19</v>
      </c>
      <c r="F320" s="39" t="e">
        <f>_xlfn.XLOOKUP(A320,Working!F:F,Working!E:E)</f>
        <v>#N/A</v>
      </c>
      <c r="G320">
        <v>0</v>
      </c>
      <c r="H320">
        <v>0</v>
      </c>
      <c r="I320" s="36">
        <v>-29689.19</v>
      </c>
      <c r="J320" s="36">
        <v>-29689.19</v>
      </c>
      <c r="K320">
        <v>0</v>
      </c>
      <c r="L320" t="e">
        <f>_xlfn.XLOOKUP(A320,RAW!F:F,RAW!F:F)</f>
        <v>#N/A</v>
      </c>
      <c r="M320" t="e">
        <f>_xlfn.XLOOKUP(A320,'GL014'!A:A,'GL014'!A:A)</f>
        <v>#N/A</v>
      </c>
    </row>
    <row r="321" spans="1:13" hidden="1" x14ac:dyDescent="0.25">
      <c r="A321" t="s">
        <v>1766</v>
      </c>
      <c r="B321" t="s">
        <v>1765</v>
      </c>
      <c r="C321" t="s">
        <v>1764</v>
      </c>
      <c r="D321" s="36">
        <v>53772.09</v>
      </c>
      <c r="E321" s="36">
        <v>53772.09</v>
      </c>
      <c r="F321" s="39" t="e">
        <f>_xlfn.XLOOKUP(A321,Working!F:F,Working!E:E)</f>
        <v>#N/A</v>
      </c>
      <c r="G321">
        <v>0</v>
      </c>
      <c r="H321">
        <v>0</v>
      </c>
      <c r="I321" s="36">
        <v>-53772.09</v>
      </c>
      <c r="J321" s="36">
        <v>-53772.09</v>
      </c>
      <c r="K321">
        <v>0</v>
      </c>
      <c r="L321" t="e">
        <f>_xlfn.XLOOKUP(A321,RAW!F:F,RAW!F:F)</f>
        <v>#N/A</v>
      </c>
      <c r="M321" t="e">
        <f>_xlfn.XLOOKUP(A321,'GL014'!A:A,'GL014'!A:A)</f>
        <v>#N/A</v>
      </c>
    </row>
    <row r="322" spans="1:13" hidden="1" x14ac:dyDescent="0.25">
      <c r="A322" t="s">
        <v>1763</v>
      </c>
      <c r="B322" t="s">
        <v>1762</v>
      </c>
      <c r="C322" t="s">
        <v>1761</v>
      </c>
      <c r="D322" s="36">
        <v>67302.58</v>
      </c>
      <c r="E322" s="36">
        <v>67302.58</v>
      </c>
      <c r="F322" s="39" t="e">
        <f>_xlfn.XLOOKUP(A322,Working!F:F,Working!E:E)</f>
        <v>#N/A</v>
      </c>
      <c r="G322">
        <v>0</v>
      </c>
      <c r="H322">
        <v>0</v>
      </c>
      <c r="I322" s="36">
        <v>-67302.58</v>
      </c>
      <c r="J322" s="36">
        <v>-67302.58</v>
      </c>
      <c r="K322">
        <v>0</v>
      </c>
      <c r="L322" t="e">
        <f>_xlfn.XLOOKUP(A322,RAW!F:F,RAW!F:F)</f>
        <v>#N/A</v>
      </c>
      <c r="M322" t="e">
        <f>_xlfn.XLOOKUP(A322,'GL014'!A:A,'GL014'!A:A)</f>
        <v>#N/A</v>
      </c>
    </row>
    <row r="323" spans="1:13" hidden="1" x14ac:dyDescent="0.25">
      <c r="A323" t="s">
        <v>1760</v>
      </c>
      <c r="B323" t="s">
        <v>1759</v>
      </c>
      <c r="C323" t="s">
        <v>1758</v>
      </c>
      <c r="D323" s="36">
        <v>780380.48</v>
      </c>
      <c r="E323" s="36">
        <v>780380.48</v>
      </c>
      <c r="F323" s="39" t="e">
        <f>_xlfn.XLOOKUP(A323,Working!F:F,Working!E:E)</f>
        <v>#N/A</v>
      </c>
      <c r="G323">
        <v>0</v>
      </c>
      <c r="H323">
        <v>0</v>
      </c>
      <c r="I323" s="36">
        <v>-780380.48</v>
      </c>
      <c r="J323" s="36">
        <v>-780380.48</v>
      </c>
      <c r="K323">
        <v>0</v>
      </c>
      <c r="L323" t="e">
        <f>_xlfn.XLOOKUP(A323,RAW!F:F,RAW!F:F)</f>
        <v>#N/A</v>
      </c>
      <c r="M323" t="e">
        <f>_xlfn.XLOOKUP(A323,'GL014'!A:A,'GL014'!A:A)</f>
        <v>#N/A</v>
      </c>
    </row>
    <row r="324" spans="1:13" hidden="1" x14ac:dyDescent="0.25">
      <c r="A324" t="s">
        <v>1757</v>
      </c>
      <c r="B324" t="s">
        <v>1756</v>
      </c>
      <c r="C324" t="s">
        <v>1755</v>
      </c>
      <c r="D324" s="36">
        <v>197946.23</v>
      </c>
      <c r="E324" s="36">
        <v>197946.23</v>
      </c>
      <c r="F324" s="39" t="e">
        <f>_xlfn.XLOOKUP(A324,Working!F:F,Working!E:E)</f>
        <v>#N/A</v>
      </c>
      <c r="G324">
        <v>0</v>
      </c>
      <c r="H324">
        <v>0</v>
      </c>
      <c r="I324" s="36">
        <v>-197946.23</v>
      </c>
      <c r="J324" s="36">
        <v>-197946.23</v>
      </c>
      <c r="K324">
        <v>0</v>
      </c>
      <c r="L324" t="e">
        <f>_xlfn.XLOOKUP(A324,RAW!F:F,RAW!F:F)</f>
        <v>#N/A</v>
      </c>
      <c r="M324" t="e">
        <f>_xlfn.XLOOKUP(A324,'GL014'!A:A,'GL014'!A:A)</f>
        <v>#N/A</v>
      </c>
    </row>
    <row r="325" spans="1:13" hidden="1" x14ac:dyDescent="0.25">
      <c r="A325" t="s">
        <v>1754</v>
      </c>
      <c r="B325" t="s">
        <v>1753</v>
      </c>
      <c r="C325" t="s">
        <v>1752</v>
      </c>
      <c r="D325" s="36">
        <v>312988.51</v>
      </c>
      <c r="E325" s="36">
        <v>312988.51</v>
      </c>
      <c r="F325" s="39" t="e">
        <f>_xlfn.XLOOKUP(A325,Working!F:F,Working!E:E)</f>
        <v>#N/A</v>
      </c>
      <c r="G325">
        <v>0</v>
      </c>
      <c r="H325">
        <v>0</v>
      </c>
      <c r="I325" s="36">
        <v>-312988.51</v>
      </c>
      <c r="J325" s="36">
        <v>-312988.51</v>
      </c>
      <c r="K325">
        <v>0</v>
      </c>
      <c r="L325" t="e">
        <f>_xlfn.XLOOKUP(A325,RAW!F:F,RAW!F:F)</f>
        <v>#N/A</v>
      </c>
      <c r="M325" t="e">
        <f>_xlfn.XLOOKUP(A325,'GL014'!A:A,'GL014'!A:A)</f>
        <v>#N/A</v>
      </c>
    </row>
    <row r="326" spans="1:13" x14ac:dyDescent="0.25">
      <c r="A326" t="s">
        <v>276</v>
      </c>
      <c r="B326" t="s">
        <v>1751</v>
      </c>
      <c r="C326" t="s">
        <v>1750</v>
      </c>
      <c r="D326" s="41">
        <v>340000</v>
      </c>
      <c r="E326" s="41">
        <v>22169.97</v>
      </c>
      <c r="F326" s="39" t="e">
        <f>_xlfn.XLOOKUP(A326,Working!F:F,Working!E:E)</f>
        <v>#N/A</v>
      </c>
      <c r="G326">
        <v>0</v>
      </c>
      <c r="H326" s="36">
        <v>317830.03000000003</v>
      </c>
      <c r="I326" s="36">
        <v>-340000</v>
      </c>
      <c r="J326" s="36">
        <v>-22169.97</v>
      </c>
      <c r="K326" s="36">
        <v>-317830.03000000003</v>
      </c>
      <c r="L326" t="str">
        <f>_xlfn.XLOOKUP(A326,RAW!F:F,RAW!F:F)</f>
        <v>7699D</v>
      </c>
      <c r="M326" t="str">
        <f>_xlfn.XLOOKUP(A326,'GL014'!A:A,'GL014'!A:A)</f>
        <v>7699D</v>
      </c>
    </row>
    <row r="327" spans="1:13" hidden="1" x14ac:dyDescent="0.25">
      <c r="A327" t="s">
        <v>1749</v>
      </c>
      <c r="B327" t="s">
        <v>1748</v>
      </c>
      <c r="C327" t="s">
        <v>1747</v>
      </c>
      <c r="D327" s="36">
        <v>144826.5</v>
      </c>
      <c r="E327" s="36">
        <v>144826.5</v>
      </c>
      <c r="F327" s="39" t="e">
        <f>_xlfn.XLOOKUP(A327,Working!F:F,Working!E:E)</f>
        <v>#N/A</v>
      </c>
      <c r="G327">
        <v>0</v>
      </c>
      <c r="H327">
        <v>0</v>
      </c>
      <c r="I327" s="36">
        <v>-144826.5</v>
      </c>
      <c r="J327" s="36">
        <v>-144826.5</v>
      </c>
      <c r="K327">
        <v>0</v>
      </c>
      <c r="L327" t="e">
        <f>_xlfn.XLOOKUP(A327,RAW!F:F,RAW!F:F)</f>
        <v>#N/A</v>
      </c>
      <c r="M327" t="e">
        <f>_xlfn.XLOOKUP(A327,'GL014'!A:A,'GL014'!A:A)</f>
        <v>#N/A</v>
      </c>
    </row>
    <row r="328" spans="1:13" hidden="1" x14ac:dyDescent="0.25">
      <c r="A328" t="s">
        <v>1746</v>
      </c>
      <c r="B328" t="s">
        <v>1745</v>
      </c>
      <c r="C328" t="s">
        <v>1744</v>
      </c>
      <c r="D328" s="36">
        <v>109641</v>
      </c>
      <c r="E328" s="36">
        <v>109641</v>
      </c>
      <c r="F328" s="39" t="e">
        <f>_xlfn.XLOOKUP(A328,Working!F:F,Working!E:E)</f>
        <v>#N/A</v>
      </c>
      <c r="G328">
        <v>0</v>
      </c>
      <c r="H328">
        <v>0</v>
      </c>
      <c r="I328" s="36">
        <v>-109641</v>
      </c>
      <c r="J328" s="36">
        <v>-109641</v>
      </c>
      <c r="K328">
        <v>0</v>
      </c>
      <c r="L328" t="e">
        <f>_xlfn.XLOOKUP(A328,RAW!F:F,RAW!F:F)</f>
        <v>#N/A</v>
      </c>
      <c r="M328" t="e">
        <f>_xlfn.XLOOKUP(A328,'GL014'!A:A,'GL014'!A:A)</f>
        <v>#N/A</v>
      </c>
    </row>
    <row r="329" spans="1:13" hidden="1" x14ac:dyDescent="0.25">
      <c r="A329" t="s">
        <v>1743</v>
      </c>
      <c r="B329" t="s">
        <v>1742</v>
      </c>
      <c r="C329" t="s">
        <v>1741</v>
      </c>
      <c r="D329" s="36">
        <v>322940.93</v>
      </c>
      <c r="E329" s="36">
        <v>322940.93</v>
      </c>
      <c r="F329" s="39" t="e">
        <f>_xlfn.XLOOKUP(A329,Working!F:F,Working!E:E)</f>
        <v>#N/A</v>
      </c>
      <c r="G329">
        <v>0</v>
      </c>
      <c r="H329">
        <v>0</v>
      </c>
      <c r="I329" s="36">
        <v>-322940.93</v>
      </c>
      <c r="J329" s="36">
        <v>-322940.93</v>
      </c>
      <c r="K329">
        <v>0</v>
      </c>
      <c r="L329" t="e">
        <f>_xlfn.XLOOKUP(A329,RAW!F:F,RAW!F:F)</f>
        <v>#N/A</v>
      </c>
      <c r="M329" t="e">
        <f>_xlfn.XLOOKUP(A329,'GL014'!A:A,'GL014'!A:A)</f>
        <v>#N/A</v>
      </c>
    </row>
    <row r="330" spans="1:13" hidden="1" x14ac:dyDescent="0.25">
      <c r="A330" t="s">
        <v>1740</v>
      </c>
      <c r="B330" t="s">
        <v>1739</v>
      </c>
      <c r="C330" t="s">
        <v>1738</v>
      </c>
      <c r="D330" s="36">
        <v>264465.78999999998</v>
      </c>
      <c r="E330" s="36">
        <v>264465.78999999998</v>
      </c>
      <c r="F330" s="39" t="e">
        <f>_xlfn.XLOOKUP(A330,Working!F:F,Working!E:E)</f>
        <v>#N/A</v>
      </c>
      <c r="G330">
        <v>0</v>
      </c>
      <c r="H330">
        <v>0</v>
      </c>
      <c r="I330" s="36">
        <v>-264465.78999999998</v>
      </c>
      <c r="J330" s="36">
        <v>-264465.78999999998</v>
      </c>
      <c r="K330">
        <v>0</v>
      </c>
      <c r="L330" t="e">
        <f>_xlfn.XLOOKUP(A330,RAW!F:F,RAW!F:F)</f>
        <v>#N/A</v>
      </c>
      <c r="M330" t="e">
        <f>_xlfn.XLOOKUP(A330,'GL014'!A:A,'GL014'!A:A)</f>
        <v>#N/A</v>
      </c>
    </row>
    <row r="331" spans="1:13" hidden="1" x14ac:dyDescent="0.25">
      <c r="A331" t="s">
        <v>1737</v>
      </c>
      <c r="B331" t="s">
        <v>1736</v>
      </c>
      <c r="C331" t="s">
        <v>1735</v>
      </c>
      <c r="D331" s="36">
        <v>94361.26</v>
      </c>
      <c r="E331" s="36">
        <v>94361.26</v>
      </c>
      <c r="F331" s="39" t="e">
        <f>_xlfn.XLOOKUP(A331,Working!F:F,Working!E:E)</f>
        <v>#N/A</v>
      </c>
      <c r="G331">
        <v>0</v>
      </c>
      <c r="H331">
        <v>0</v>
      </c>
      <c r="I331" s="36">
        <v>-94361.26</v>
      </c>
      <c r="J331" s="36">
        <v>-94361.26</v>
      </c>
      <c r="K331">
        <v>0</v>
      </c>
      <c r="L331" t="e">
        <f>_xlfn.XLOOKUP(A331,RAW!F:F,RAW!F:F)</f>
        <v>#N/A</v>
      </c>
      <c r="M331" t="e">
        <f>_xlfn.XLOOKUP(A331,'GL014'!A:A,'GL014'!A:A)</f>
        <v>#N/A</v>
      </c>
    </row>
    <row r="332" spans="1:13" hidden="1" x14ac:dyDescent="0.25">
      <c r="A332" t="s">
        <v>1734</v>
      </c>
      <c r="B332" t="s">
        <v>1733</v>
      </c>
      <c r="C332" t="s">
        <v>1732</v>
      </c>
      <c r="D332" s="36">
        <v>2061362.69</v>
      </c>
      <c r="E332" s="36">
        <v>2061362.69</v>
      </c>
      <c r="F332" s="39" t="e">
        <f>_xlfn.XLOOKUP(A332,Working!F:F,Working!E:E)</f>
        <v>#N/A</v>
      </c>
      <c r="G332">
        <v>0</v>
      </c>
      <c r="H332">
        <v>0</v>
      </c>
      <c r="I332" s="36">
        <v>-2061362.69</v>
      </c>
      <c r="J332" s="36">
        <v>-2061362.69</v>
      </c>
      <c r="K332">
        <v>0</v>
      </c>
      <c r="L332" t="e">
        <f>_xlfn.XLOOKUP(A332,RAW!F:F,RAW!F:F)</f>
        <v>#N/A</v>
      </c>
      <c r="M332" t="e">
        <f>_xlfn.XLOOKUP(A332,'GL014'!A:A,'GL014'!A:A)</f>
        <v>#N/A</v>
      </c>
    </row>
    <row r="333" spans="1:13" hidden="1" x14ac:dyDescent="0.25">
      <c r="A333" t="s">
        <v>1731</v>
      </c>
      <c r="B333" t="s">
        <v>1730</v>
      </c>
      <c r="C333" t="s">
        <v>1729</v>
      </c>
      <c r="D333" s="36">
        <v>257624.36</v>
      </c>
      <c r="E333" s="36">
        <v>257624.36</v>
      </c>
      <c r="F333" s="39" t="e">
        <f>_xlfn.XLOOKUP(A333,Working!F:F,Working!E:E)</f>
        <v>#N/A</v>
      </c>
      <c r="G333">
        <v>0</v>
      </c>
      <c r="H333">
        <v>0</v>
      </c>
      <c r="I333" s="36">
        <v>-257624.36</v>
      </c>
      <c r="J333" s="36">
        <v>-257624.36</v>
      </c>
      <c r="K333">
        <v>0</v>
      </c>
      <c r="L333" t="e">
        <f>_xlfn.XLOOKUP(A333,RAW!F:F,RAW!F:F)</f>
        <v>#N/A</v>
      </c>
      <c r="M333" t="e">
        <f>_xlfn.XLOOKUP(A333,'GL014'!A:A,'GL014'!A:A)</f>
        <v>#N/A</v>
      </c>
    </row>
    <row r="334" spans="1:13" hidden="1" x14ac:dyDescent="0.25">
      <c r="A334" t="s">
        <v>1728</v>
      </c>
      <c r="B334" t="s">
        <v>1727</v>
      </c>
      <c r="C334" t="s">
        <v>1726</v>
      </c>
      <c r="D334" s="36">
        <v>1267214.72</v>
      </c>
      <c r="E334" s="36">
        <v>1267214.72</v>
      </c>
      <c r="F334" s="39" t="e">
        <f>_xlfn.XLOOKUP(A334,Working!F:F,Working!E:E)</f>
        <v>#N/A</v>
      </c>
      <c r="G334">
        <v>0</v>
      </c>
      <c r="H334">
        <v>0</v>
      </c>
      <c r="I334" s="36">
        <v>-1267214.72</v>
      </c>
      <c r="J334" s="36">
        <v>-1267214.72</v>
      </c>
      <c r="K334">
        <v>0</v>
      </c>
      <c r="L334" t="e">
        <f>_xlfn.XLOOKUP(A334,RAW!F:F,RAW!F:F)</f>
        <v>#N/A</v>
      </c>
      <c r="M334" t="e">
        <f>_xlfn.XLOOKUP(A334,'GL014'!A:A,'GL014'!A:A)</f>
        <v>#N/A</v>
      </c>
    </row>
    <row r="335" spans="1:13" hidden="1" x14ac:dyDescent="0.25">
      <c r="A335" t="s">
        <v>1725</v>
      </c>
      <c r="B335" t="s">
        <v>1724</v>
      </c>
      <c r="C335" t="s">
        <v>1723</v>
      </c>
      <c r="D335" s="36">
        <v>150451.64000000001</v>
      </c>
      <c r="E335" s="36">
        <v>150451.64000000001</v>
      </c>
      <c r="F335" s="39" t="e">
        <f>_xlfn.XLOOKUP(A335,Working!F:F,Working!E:E)</f>
        <v>#N/A</v>
      </c>
      <c r="G335">
        <v>0</v>
      </c>
      <c r="H335">
        <v>0</v>
      </c>
      <c r="I335" s="36">
        <v>-150451.64000000001</v>
      </c>
      <c r="J335" s="36">
        <v>-150451.64000000001</v>
      </c>
      <c r="K335">
        <v>0</v>
      </c>
      <c r="L335" t="e">
        <f>_xlfn.XLOOKUP(A335,RAW!F:F,RAW!F:F)</f>
        <v>#N/A</v>
      </c>
      <c r="M335" t="e">
        <f>_xlfn.XLOOKUP(A335,'GL014'!A:A,'GL014'!A:A)</f>
        <v>#N/A</v>
      </c>
    </row>
    <row r="336" spans="1:13" hidden="1" x14ac:dyDescent="0.25">
      <c r="A336" t="s">
        <v>1722</v>
      </c>
      <c r="B336" t="s">
        <v>1721</v>
      </c>
      <c r="C336" t="s">
        <v>1720</v>
      </c>
      <c r="D336" s="36">
        <v>137760.4</v>
      </c>
      <c r="E336" s="36">
        <v>137760.4</v>
      </c>
      <c r="F336" s="39" t="e">
        <f>_xlfn.XLOOKUP(A336,Working!F:F,Working!E:E)</f>
        <v>#N/A</v>
      </c>
      <c r="G336">
        <v>0</v>
      </c>
      <c r="H336">
        <v>0</v>
      </c>
      <c r="I336" s="36">
        <v>-137760.4</v>
      </c>
      <c r="J336" s="36">
        <v>-137760.4</v>
      </c>
      <c r="K336">
        <v>0</v>
      </c>
      <c r="L336" t="e">
        <f>_xlfn.XLOOKUP(A336,RAW!F:F,RAW!F:F)</f>
        <v>#N/A</v>
      </c>
      <c r="M336" t="e">
        <f>_xlfn.XLOOKUP(A336,'GL014'!A:A,'GL014'!A:A)</f>
        <v>#N/A</v>
      </c>
    </row>
    <row r="337" spans="1:13" hidden="1" x14ac:dyDescent="0.25">
      <c r="A337" t="s">
        <v>1719</v>
      </c>
      <c r="B337" t="s">
        <v>1718</v>
      </c>
      <c r="C337" t="s">
        <v>1717</v>
      </c>
      <c r="D337" s="36">
        <v>151418.06</v>
      </c>
      <c r="E337" s="36">
        <v>151418.06</v>
      </c>
      <c r="F337" s="39" t="e">
        <f>_xlfn.XLOOKUP(A337,Working!F:F,Working!E:E)</f>
        <v>#N/A</v>
      </c>
      <c r="G337">
        <v>0</v>
      </c>
      <c r="H337">
        <v>0</v>
      </c>
      <c r="I337" s="36">
        <v>-151418.06</v>
      </c>
      <c r="J337" s="36">
        <v>-151418.06</v>
      </c>
      <c r="K337">
        <v>0</v>
      </c>
      <c r="L337" t="e">
        <f>_xlfn.XLOOKUP(A337,RAW!F:F,RAW!F:F)</f>
        <v>#N/A</v>
      </c>
      <c r="M337" t="e">
        <f>_xlfn.XLOOKUP(A337,'GL014'!A:A,'GL014'!A:A)</f>
        <v>#N/A</v>
      </c>
    </row>
    <row r="338" spans="1:13" hidden="1" x14ac:dyDescent="0.25">
      <c r="A338" t="s">
        <v>1716</v>
      </c>
      <c r="B338" t="s">
        <v>1715</v>
      </c>
      <c r="C338" t="s">
        <v>1714</v>
      </c>
      <c r="D338" s="36">
        <v>142975.74</v>
      </c>
      <c r="E338" s="36">
        <v>142975.74</v>
      </c>
      <c r="F338" s="39" t="e">
        <f>_xlfn.XLOOKUP(A338,Working!F:F,Working!E:E)</f>
        <v>#N/A</v>
      </c>
      <c r="G338">
        <v>0</v>
      </c>
      <c r="H338">
        <v>0</v>
      </c>
      <c r="I338" s="36">
        <v>-142975.74</v>
      </c>
      <c r="J338" s="36">
        <v>-142975.74</v>
      </c>
      <c r="K338">
        <v>0</v>
      </c>
      <c r="L338" t="e">
        <f>_xlfn.XLOOKUP(A338,RAW!F:F,RAW!F:F)</f>
        <v>#N/A</v>
      </c>
      <c r="M338" t="e">
        <f>_xlfn.XLOOKUP(A338,'GL014'!A:A,'GL014'!A:A)</f>
        <v>#N/A</v>
      </c>
    </row>
    <row r="339" spans="1:13" hidden="1" x14ac:dyDescent="0.25">
      <c r="A339" t="s">
        <v>1713</v>
      </c>
      <c r="B339" t="s">
        <v>1712</v>
      </c>
      <c r="C339" t="s">
        <v>1711</v>
      </c>
      <c r="D339" s="36">
        <v>892724.1</v>
      </c>
      <c r="E339" s="36">
        <v>892724.1</v>
      </c>
      <c r="F339" s="39" t="e">
        <f>_xlfn.XLOOKUP(A339,Working!F:F,Working!E:E)</f>
        <v>#N/A</v>
      </c>
      <c r="G339">
        <v>0</v>
      </c>
      <c r="H339">
        <v>0</v>
      </c>
      <c r="I339" s="36">
        <v>-892724.1</v>
      </c>
      <c r="J339" s="36">
        <v>-892724.1</v>
      </c>
      <c r="K339">
        <v>0</v>
      </c>
      <c r="L339" t="e">
        <f>_xlfn.XLOOKUP(A339,RAW!F:F,RAW!F:F)</f>
        <v>#N/A</v>
      </c>
      <c r="M339" t="e">
        <f>_xlfn.XLOOKUP(A339,'GL014'!A:A,'GL014'!A:A)</f>
        <v>#N/A</v>
      </c>
    </row>
    <row r="340" spans="1:13" hidden="1" x14ac:dyDescent="0.25">
      <c r="A340" t="s">
        <v>1710</v>
      </c>
      <c r="B340" t="s">
        <v>1709</v>
      </c>
      <c r="C340" t="s">
        <v>1708</v>
      </c>
      <c r="D340" s="36">
        <v>211734.1</v>
      </c>
      <c r="E340" s="36">
        <v>211734.1</v>
      </c>
      <c r="F340" s="39" t="e">
        <f>_xlfn.XLOOKUP(A340,Working!F:F,Working!E:E)</f>
        <v>#N/A</v>
      </c>
      <c r="G340">
        <v>0</v>
      </c>
      <c r="H340">
        <v>0</v>
      </c>
      <c r="I340" s="36">
        <v>-211734.1</v>
      </c>
      <c r="J340" s="36">
        <v>-211734.1</v>
      </c>
      <c r="K340">
        <v>0</v>
      </c>
      <c r="L340" t="e">
        <f>_xlfn.XLOOKUP(A340,RAW!F:F,RAW!F:F)</f>
        <v>#N/A</v>
      </c>
      <c r="M340" t="e">
        <f>_xlfn.XLOOKUP(A340,'GL014'!A:A,'GL014'!A:A)</f>
        <v>#N/A</v>
      </c>
    </row>
    <row r="341" spans="1:13" x14ac:dyDescent="0.25">
      <c r="A341" t="s">
        <v>285</v>
      </c>
      <c r="B341" t="s">
        <v>1707</v>
      </c>
      <c r="C341" t="s">
        <v>1706</v>
      </c>
      <c r="D341" s="41">
        <v>512798.24</v>
      </c>
      <c r="E341" s="41">
        <v>512798.24</v>
      </c>
      <c r="F341" s="39" t="e">
        <f>_xlfn.XLOOKUP(A341,Working!F:F,Working!E:E)</f>
        <v>#N/A</v>
      </c>
      <c r="G341">
        <v>0</v>
      </c>
      <c r="H341">
        <v>0</v>
      </c>
      <c r="I341" s="36">
        <v>-512798.24</v>
      </c>
      <c r="J341" s="36">
        <v>-512798.24</v>
      </c>
      <c r="K341">
        <v>0</v>
      </c>
      <c r="L341" t="str">
        <f>_xlfn.XLOOKUP(A341,RAW!F:F,RAW!F:F)</f>
        <v>7752D</v>
      </c>
      <c r="M341" t="e">
        <f>_xlfn.XLOOKUP(A341,'GL014'!A:A,'GL014'!A:A)</f>
        <v>#N/A</v>
      </c>
    </row>
    <row r="342" spans="1:13" x14ac:dyDescent="0.25">
      <c r="A342" t="s">
        <v>288</v>
      </c>
      <c r="B342" t="s">
        <v>1705</v>
      </c>
      <c r="C342" t="s">
        <v>1704</v>
      </c>
      <c r="D342" s="41">
        <v>248557.45</v>
      </c>
      <c r="E342" s="41">
        <v>248557.45</v>
      </c>
      <c r="F342" s="39" t="e">
        <f>_xlfn.XLOOKUP(A342,Working!F:F,Working!E:E)</f>
        <v>#N/A</v>
      </c>
      <c r="G342">
        <v>0</v>
      </c>
      <c r="H342">
        <v>0</v>
      </c>
      <c r="I342" s="36">
        <v>-248557.45</v>
      </c>
      <c r="J342" s="36">
        <v>-248557.45</v>
      </c>
      <c r="K342">
        <v>0</v>
      </c>
      <c r="L342" t="str">
        <f>_xlfn.XLOOKUP(A342,RAW!F:F,RAW!F:F)</f>
        <v>7753D</v>
      </c>
      <c r="M342" t="e">
        <f>_xlfn.XLOOKUP(A342,'GL014'!A:A,'GL014'!A:A)</f>
        <v>#N/A</v>
      </c>
    </row>
    <row r="343" spans="1:13" x14ac:dyDescent="0.25">
      <c r="A343" t="s">
        <v>291</v>
      </c>
      <c r="B343" t="s">
        <v>1703</v>
      </c>
      <c r="C343" t="s">
        <v>1702</v>
      </c>
      <c r="D343" s="41">
        <v>311176.12</v>
      </c>
      <c r="E343" s="41">
        <v>311176.12</v>
      </c>
      <c r="F343" s="39" t="e">
        <f>_xlfn.XLOOKUP(A343,Working!F:F,Working!E:E)</f>
        <v>#N/A</v>
      </c>
      <c r="G343">
        <v>0</v>
      </c>
      <c r="H343">
        <v>0</v>
      </c>
      <c r="I343" s="36">
        <v>-311176.12</v>
      </c>
      <c r="J343" s="36">
        <v>-311176.12</v>
      </c>
      <c r="K343">
        <v>0</v>
      </c>
      <c r="L343" t="str">
        <f>_xlfn.XLOOKUP(A343,RAW!F:F,RAW!F:F)</f>
        <v>7754D</v>
      </c>
      <c r="M343" t="e">
        <f>_xlfn.XLOOKUP(A343,'GL014'!A:A,'GL014'!A:A)</f>
        <v>#N/A</v>
      </c>
    </row>
    <row r="344" spans="1:13" x14ac:dyDescent="0.25">
      <c r="A344" t="s">
        <v>294</v>
      </c>
      <c r="B344" t="s">
        <v>1701</v>
      </c>
      <c r="C344" t="s">
        <v>1700</v>
      </c>
      <c r="D344" s="41">
        <v>166891.41</v>
      </c>
      <c r="E344" s="41">
        <v>166891.41</v>
      </c>
      <c r="F344" s="39" t="e">
        <f>_xlfn.XLOOKUP(A344,Working!F:F,Working!E:E)</f>
        <v>#N/A</v>
      </c>
      <c r="G344">
        <v>0</v>
      </c>
      <c r="H344">
        <v>0</v>
      </c>
      <c r="I344" s="36">
        <v>-166891.41</v>
      </c>
      <c r="J344" s="36">
        <v>-166891.41</v>
      </c>
      <c r="K344">
        <v>0</v>
      </c>
      <c r="L344" t="str">
        <f>_xlfn.XLOOKUP(A344,RAW!F:F,RAW!F:F)</f>
        <v>7755D</v>
      </c>
      <c r="M344" t="e">
        <f>_xlfn.XLOOKUP(A344,'GL014'!A:A,'GL014'!A:A)</f>
        <v>#N/A</v>
      </c>
    </row>
    <row r="345" spans="1:13" hidden="1" x14ac:dyDescent="0.25">
      <c r="A345" t="s">
        <v>1699</v>
      </c>
      <c r="B345" t="s">
        <v>1698</v>
      </c>
      <c r="C345" t="s">
        <v>1697</v>
      </c>
      <c r="D345" s="36">
        <v>1099143.42</v>
      </c>
      <c r="E345" s="36">
        <v>1099143.42</v>
      </c>
      <c r="F345" s="39" t="e">
        <f>_xlfn.XLOOKUP(A345,Working!F:F,Working!E:E)</f>
        <v>#N/A</v>
      </c>
      <c r="G345">
        <v>0</v>
      </c>
      <c r="H345">
        <v>0</v>
      </c>
      <c r="I345" s="36">
        <v>-1099143.42</v>
      </c>
      <c r="J345" s="36">
        <v>-1099143.42</v>
      </c>
      <c r="K345">
        <v>0</v>
      </c>
      <c r="L345" t="e">
        <f>_xlfn.XLOOKUP(A345,RAW!F:F,RAW!F:F)</f>
        <v>#N/A</v>
      </c>
      <c r="M345" t="e">
        <f>_xlfn.XLOOKUP(A345,'GL014'!A:A,'GL014'!A:A)</f>
        <v>#N/A</v>
      </c>
    </row>
    <row r="346" spans="1:13" hidden="1" x14ac:dyDescent="0.25">
      <c r="A346" t="s">
        <v>1696</v>
      </c>
      <c r="B346" t="s">
        <v>1695</v>
      </c>
      <c r="C346" t="s">
        <v>1694</v>
      </c>
      <c r="D346" s="36">
        <v>189006.82</v>
      </c>
      <c r="E346" s="36">
        <v>189006.82</v>
      </c>
      <c r="F346" s="39" t="e">
        <f>_xlfn.XLOOKUP(A346,Working!F:F,Working!E:E)</f>
        <v>#N/A</v>
      </c>
      <c r="G346">
        <v>0</v>
      </c>
      <c r="H346">
        <v>0</v>
      </c>
      <c r="I346" s="36">
        <v>-189006.82</v>
      </c>
      <c r="J346" s="36">
        <v>-189006.82</v>
      </c>
      <c r="K346">
        <v>0</v>
      </c>
      <c r="L346" t="e">
        <f>_xlfn.XLOOKUP(A346,RAW!F:F,RAW!F:F)</f>
        <v>#N/A</v>
      </c>
      <c r="M346" t="e">
        <f>_xlfn.XLOOKUP(A346,'GL014'!A:A,'GL014'!A:A)</f>
        <v>#N/A</v>
      </c>
    </row>
    <row r="347" spans="1:13" hidden="1" x14ac:dyDescent="0.25">
      <c r="A347" t="s">
        <v>1693</v>
      </c>
      <c r="B347" t="s">
        <v>1692</v>
      </c>
      <c r="C347" t="s">
        <v>1691</v>
      </c>
      <c r="D347" s="36">
        <v>1922152.63</v>
      </c>
      <c r="E347" s="36">
        <v>1922152.63</v>
      </c>
      <c r="F347" s="39" t="e">
        <f>_xlfn.XLOOKUP(A347,Working!F:F,Working!E:E)</f>
        <v>#N/A</v>
      </c>
      <c r="G347">
        <v>0</v>
      </c>
      <c r="H347">
        <v>0</v>
      </c>
      <c r="I347" s="36">
        <v>-1922152.63</v>
      </c>
      <c r="J347" s="36">
        <v>-1922152.63</v>
      </c>
      <c r="K347">
        <v>0</v>
      </c>
      <c r="L347" t="e">
        <f>_xlfn.XLOOKUP(A347,RAW!F:F,RAW!F:F)</f>
        <v>#N/A</v>
      </c>
      <c r="M347" t="e">
        <f>_xlfn.XLOOKUP(A347,'GL014'!A:A,'GL014'!A:A)</f>
        <v>#N/A</v>
      </c>
    </row>
    <row r="348" spans="1:13" hidden="1" x14ac:dyDescent="0.25">
      <c r="A348" t="s">
        <v>1690</v>
      </c>
      <c r="B348" t="s">
        <v>1689</v>
      </c>
      <c r="C348" t="s">
        <v>1688</v>
      </c>
      <c r="D348" s="36">
        <v>174296.11</v>
      </c>
      <c r="E348" s="36">
        <v>174296.11</v>
      </c>
      <c r="F348" s="39" t="e">
        <f>_xlfn.XLOOKUP(A348,Working!F:F,Working!E:E)</f>
        <v>#N/A</v>
      </c>
      <c r="G348">
        <v>0</v>
      </c>
      <c r="H348">
        <v>0</v>
      </c>
      <c r="I348" s="36">
        <v>-174296.11</v>
      </c>
      <c r="J348" s="36">
        <v>-174296.11</v>
      </c>
      <c r="K348">
        <v>0</v>
      </c>
      <c r="L348" t="e">
        <f>_xlfn.XLOOKUP(A348,RAW!F:F,RAW!F:F)</f>
        <v>#N/A</v>
      </c>
      <c r="M348" t="e">
        <f>_xlfn.XLOOKUP(A348,'GL014'!A:A,'GL014'!A:A)</f>
        <v>#N/A</v>
      </c>
    </row>
    <row r="349" spans="1:13" x14ac:dyDescent="0.25">
      <c r="A349" t="s">
        <v>297</v>
      </c>
      <c r="B349" t="s">
        <v>1687</v>
      </c>
      <c r="C349" t="s">
        <v>1686</v>
      </c>
      <c r="D349" s="41">
        <v>655728</v>
      </c>
      <c r="E349" s="41">
        <v>637342.05000000005</v>
      </c>
      <c r="F349" s="39" t="e">
        <f>_xlfn.XLOOKUP(A349,Working!F:F,Working!E:E)</f>
        <v>#N/A</v>
      </c>
      <c r="G349">
        <v>0</v>
      </c>
      <c r="H349" s="36">
        <v>18385.95</v>
      </c>
      <c r="I349" s="36">
        <v>-655728</v>
      </c>
      <c r="J349" s="36">
        <v>-637342.05000000005</v>
      </c>
      <c r="K349" s="36">
        <v>-18385.95</v>
      </c>
      <c r="L349" t="str">
        <f>_xlfn.XLOOKUP(A349,RAW!F:F,RAW!F:F)</f>
        <v>7761D</v>
      </c>
      <c r="M349" t="str">
        <f>_xlfn.XLOOKUP(A349,'GL014'!A:A,'GL014'!A:A)</f>
        <v>7761D</v>
      </c>
    </row>
    <row r="350" spans="1:13" hidden="1" x14ac:dyDescent="0.25">
      <c r="A350" t="s">
        <v>1685</v>
      </c>
      <c r="B350" t="s">
        <v>1684</v>
      </c>
      <c r="C350" t="s">
        <v>1683</v>
      </c>
      <c r="D350" s="36">
        <v>373557.73</v>
      </c>
      <c r="E350" s="36">
        <v>373557.73</v>
      </c>
      <c r="F350" s="39" t="e">
        <f>_xlfn.XLOOKUP(A350,Working!F:F,Working!E:E)</f>
        <v>#N/A</v>
      </c>
      <c r="G350">
        <v>0</v>
      </c>
      <c r="H350">
        <v>0</v>
      </c>
      <c r="I350" s="36">
        <v>-373557.73</v>
      </c>
      <c r="J350" s="36">
        <v>-373557.73</v>
      </c>
      <c r="K350">
        <v>0</v>
      </c>
      <c r="L350" t="e">
        <f>_xlfn.XLOOKUP(A350,RAW!F:F,RAW!F:F)</f>
        <v>#N/A</v>
      </c>
      <c r="M350" t="e">
        <f>_xlfn.XLOOKUP(A350,'GL014'!A:A,'GL014'!A:A)</f>
        <v>#N/A</v>
      </c>
    </row>
    <row r="351" spans="1:13" hidden="1" x14ac:dyDescent="0.25">
      <c r="A351" t="s">
        <v>1682</v>
      </c>
      <c r="B351" t="s">
        <v>1681</v>
      </c>
      <c r="C351" t="s">
        <v>1680</v>
      </c>
      <c r="D351" s="36">
        <v>1813.48</v>
      </c>
      <c r="E351" s="36">
        <v>1813.48</v>
      </c>
      <c r="F351" s="39" t="e">
        <f>_xlfn.XLOOKUP(A351,Working!F:F,Working!E:E)</f>
        <v>#N/A</v>
      </c>
      <c r="G351">
        <v>0</v>
      </c>
      <c r="H351">
        <v>0</v>
      </c>
      <c r="I351" s="36">
        <v>-1813.48</v>
      </c>
      <c r="J351" s="36">
        <v>-1813.48</v>
      </c>
      <c r="K351">
        <v>0</v>
      </c>
      <c r="L351" t="e">
        <f>_xlfn.XLOOKUP(A351,RAW!F:F,RAW!F:F)</f>
        <v>#N/A</v>
      </c>
      <c r="M351" t="e">
        <f>_xlfn.XLOOKUP(A351,'GL014'!A:A,'GL014'!A:A)</f>
        <v>#N/A</v>
      </c>
    </row>
    <row r="352" spans="1:13" x14ac:dyDescent="0.25">
      <c r="A352" t="s">
        <v>300</v>
      </c>
      <c r="B352" t="s">
        <v>1679</v>
      </c>
      <c r="C352" t="s">
        <v>1678</v>
      </c>
      <c r="D352" s="41">
        <v>715747.61</v>
      </c>
      <c r="E352" s="41">
        <v>708018.65</v>
      </c>
      <c r="F352" s="39" t="e">
        <f>_xlfn.XLOOKUP(A352,Working!F:F,Working!E:E)</f>
        <v>#N/A</v>
      </c>
      <c r="G352">
        <v>0</v>
      </c>
      <c r="H352" s="36">
        <v>7728.96</v>
      </c>
      <c r="I352" s="36">
        <v>-715747.61</v>
      </c>
      <c r="J352" s="36">
        <v>-708018.65</v>
      </c>
      <c r="K352" s="36">
        <v>-7728.96</v>
      </c>
      <c r="L352" t="str">
        <f>_xlfn.XLOOKUP(A352,RAW!F:F,RAW!F:F)</f>
        <v>7765D</v>
      </c>
      <c r="M352" t="str">
        <f>_xlfn.XLOOKUP(A352,'GL014'!A:A,'GL014'!A:A)</f>
        <v>7765D</v>
      </c>
    </row>
    <row r="353" spans="1:13" hidden="1" x14ac:dyDescent="0.25">
      <c r="A353" t="s">
        <v>1677</v>
      </c>
      <c r="B353" t="s">
        <v>1676</v>
      </c>
      <c r="C353" t="s">
        <v>1675</v>
      </c>
      <c r="D353" s="36">
        <v>80018.070000000007</v>
      </c>
      <c r="E353" s="36">
        <v>80018.070000000007</v>
      </c>
      <c r="F353" s="39" t="e">
        <f>_xlfn.XLOOKUP(A353,Working!F:F,Working!E:E)</f>
        <v>#N/A</v>
      </c>
      <c r="G353">
        <v>0</v>
      </c>
      <c r="H353">
        <v>0</v>
      </c>
      <c r="I353" s="36">
        <v>-80018.070000000007</v>
      </c>
      <c r="J353" s="36">
        <v>-80018.070000000007</v>
      </c>
      <c r="K353">
        <v>0</v>
      </c>
      <c r="L353" t="e">
        <f>_xlfn.XLOOKUP(A353,RAW!F:F,RAW!F:F)</f>
        <v>#N/A</v>
      </c>
      <c r="M353" t="e">
        <f>_xlfn.XLOOKUP(A353,'GL014'!A:A,'GL014'!A:A)</f>
        <v>#N/A</v>
      </c>
    </row>
    <row r="354" spans="1:13" hidden="1" x14ac:dyDescent="0.25">
      <c r="A354" t="s">
        <v>1674</v>
      </c>
      <c r="B354" t="s">
        <v>1673</v>
      </c>
      <c r="C354" t="s">
        <v>1672</v>
      </c>
      <c r="D354" s="36">
        <v>88546.559999999998</v>
      </c>
      <c r="E354" s="36">
        <v>88546.559999999998</v>
      </c>
      <c r="F354" s="39" t="e">
        <f>_xlfn.XLOOKUP(A354,Working!F:F,Working!E:E)</f>
        <v>#N/A</v>
      </c>
      <c r="G354">
        <v>0</v>
      </c>
      <c r="H354">
        <v>0</v>
      </c>
      <c r="I354" s="36">
        <v>-88546.559999999998</v>
      </c>
      <c r="J354" s="36">
        <v>-88546.559999999998</v>
      </c>
      <c r="K354">
        <v>0</v>
      </c>
      <c r="L354" t="e">
        <f>_xlfn.XLOOKUP(A354,RAW!F:F,RAW!F:F)</f>
        <v>#N/A</v>
      </c>
      <c r="M354" t="e">
        <f>_xlfn.XLOOKUP(A354,'GL014'!A:A,'GL014'!A:A)</f>
        <v>#N/A</v>
      </c>
    </row>
    <row r="355" spans="1:13" x14ac:dyDescent="0.25">
      <c r="A355" t="s">
        <v>303</v>
      </c>
      <c r="B355" t="s">
        <v>1671</v>
      </c>
      <c r="C355" t="s">
        <v>1670</v>
      </c>
      <c r="D355" s="41">
        <v>202204</v>
      </c>
      <c r="E355" s="41">
        <v>91560.01</v>
      </c>
      <c r="F355" s="39" t="e">
        <f>_xlfn.XLOOKUP(A355,Working!F:F,Working!E:E)</f>
        <v>#N/A</v>
      </c>
      <c r="G355">
        <v>0</v>
      </c>
      <c r="H355" s="36">
        <v>110643.99</v>
      </c>
      <c r="I355" s="36">
        <v>-202204</v>
      </c>
      <c r="J355" s="36">
        <v>-91560.01</v>
      </c>
      <c r="K355" s="36">
        <v>-110643.99</v>
      </c>
      <c r="L355" t="str">
        <f>_xlfn.XLOOKUP(A355,RAW!F:F,RAW!F:F)</f>
        <v>7771D</v>
      </c>
      <c r="M355" t="str">
        <f>_xlfn.XLOOKUP(A355,'GL014'!A:A,'GL014'!A:A)</f>
        <v>7771D</v>
      </c>
    </row>
    <row r="356" spans="1:13" x14ac:dyDescent="0.25">
      <c r="A356" t="s">
        <v>306</v>
      </c>
      <c r="B356" t="s">
        <v>1669</v>
      </c>
      <c r="C356" t="s">
        <v>1668</v>
      </c>
      <c r="D356" s="41">
        <v>400000</v>
      </c>
      <c r="E356" s="41">
        <v>159069.07999999999</v>
      </c>
      <c r="F356" s="39" t="e">
        <f>_xlfn.XLOOKUP(A356,Working!F:F,Working!E:E)</f>
        <v>#N/A</v>
      </c>
      <c r="G356">
        <v>0</v>
      </c>
      <c r="H356" s="36">
        <v>240930.92</v>
      </c>
      <c r="I356" s="36">
        <v>-400000</v>
      </c>
      <c r="J356" s="36">
        <v>-159069.07999999999</v>
      </c>
      <c r="K356" s="36">
        <v>-240930.92</v>
      </c>
      <c r="L356" t="str">
        <f>_xlfn.XLOOKUP(A356,RAW!F:F,RAW!F:F)</f>
        <v>7772D</v>
      </c>
      <c r="M356" t="str">
        <f>_xlfn.XLOOKUP(A356,'GL014'!A:A,'GL014'!A:A)</f>
        <v>7772D</v>
      </c>
    </row>
    <row r="357" spans="1:13" x14ac:dyDescent="0.25">
      <c r="A357" t="s">
        <v>309</v>
      </c>
      <c r="B357" t="s">
        <v>1667</v>
      </c>
      <c r="C357" t="s">
        <v>1666</v>
      </c>
      <c r="D357" s="41">
        <v>192163.8</v>
      </c>
      <c r="E357" s="41">
        <v>192163.8</v>
      </c>
      <c r="F357" s="39" t="e">
        <f>_xlfn.XLOOKUP(A357,Working!F:F,Working!E:E)</f>
        <v>#N/A</v>
      </c>
      <c r="G357">
        <v>0</v>
      </c>
      <c r="H357">
        <v>0</v>
      </c>
      <c r="I357" s="36">
        <v>-192163.8</v>
      </c>
      <c r="J357" s="36">
        <v>-192163.8</v>
      </c>
      <c r="K357">
        <v>0</v>
      </c>
      <c r="L357" t="str">
        <f>_xlfn.XLOOKUP(A357,RAW!F:F,RAW!F:F)</f>
        <v>7774D</v>
      </c>
      <c r="M357" t="str">
        <f>_xlfn.XLOOKUP(A357,'GL014'!A:A,'GL014'!A:A)</f>
        <v>7774D</v>
      </c>
    </row>
    <row r="358" spans="1:13" x14ac:dyDescent="0.25">
      <c r="A358" t="s">
        <v>312</v>
      </c>
      <c r="B358" t="s">
        <v>1665</v>
      </c>
      <c r="C358" t="s">
        <v>1664</v>
      </c>
      <c r="D358" s="41">
        <v>732147.44</v>
      </c>
      <c r="E358" s="41">
        <v>550107.98</v>
      </c>
      <c r="F358" s="39" t="e">
        <f>_xlfn.XLOOKUP(A358,Working!F:F,Working!E:E)</f>
        <v>#N/A</v>
      </c>
      <c r="G358">
        <v>0</v>
      </c>
      <c r="H358" s="36">
        <v>182039.46</v>
      </c>
      <c r="I358" s="36">
        <v>-732147.44</v>
      </c>
      <c r="J358" s="36">
        <v>-550107.98</v>
      </c>
      <c r="K358" s="36">
        <v>-182039.46</v>
      </c>
      <c r="L358" t="str">
        <f>_xlfn.XLOOKUP(A358,RAW!F:F,RAW!F:F)</f>
        <v>7780D</v>
      </c>
      <c r="M358" t="str">
        <f>_xlfn.XLOOKUP(A358,'GL014'!A:A,'GL014'!A:A)</f>
        <v>7780D</v>
      </c>
    </row>
    <row r="359" spans="1:13" hidden="1" x14ac:dyDescent="0.25">
      <c r="A359" t="s">
        <v>1663</v>
      </c>
      <c r="B359" t="s">
        <v>1662</v>
      </c>
      <c r="C359" t="s">
        <v>1661</v>
      </c>
      <c r="D359" s="36">
        <v>61816.26</v>
      </c>
      <c r="E359" s="36">
        <v>61816.26</v>
      </c>
      <c r="F359" s="39" t="e">
        <f>_xlfn.XLOOKUP(A359,Working!F:F,Working!E:E)</f>
        <v>#N/A</v>
      </c>
      <c r="G359">
        <v>0</v>
      </c>
      <c r="H359">
        <v>0</v>
      </c>
      <c r="I359" s="36">
        <v>-61816.26</v>
      </c>
      <c r="J359" s="36">
        <v>-61816.26</v>
      </c>
      <c r="K359">
        <v>0</v>
      </c>
      <c r="L359" t="e">
        <f>_xlfn.XLOOKUP(A359,RAW!F:F,RAW!F:F)</f>
        <v>#N/A</v>
      </c>
      <c r="M359" t="e">
        <f>_xlfn.XLOOKUP(A359,'GL014'!A:A,'GL014'!A:A)</f>
        <v>#N/A</v>
      </c>
    </row>
    <row r="360" spans="1:13" hidden="1" x14ac:dyDescent="0.25">
      <c r="A360" t="s">
        <v>1660</v>
      </c>
      <c r="B360" t="s">
        <v>1659</v>
      </c>
      <c r="C360" t="s">
        <v>1658</v>
      </c>
      <c r="D360" s="36">
        <v>350715.35</v>
      </c>
      <c r="E360" s="36">
        <v>350715.35</v>
      </c>
      <c r="F360" s="39" t="e">
        <f>_xlfn.XLOOKUP(A360,Working!F:F,Working!E:E)</f>
        <v>#N/A</v>
      </c>
      <c r="G360">
        <v>0</v>
      </c>
      <c r="H360">
        <v>0</v>
      </c>
      <c r="I360" s="36">
        <v>-350715.35</v>
      </c>
      <c r="J360" s="36">
        <v>-350715.35</v>
      </c>
      <c r="K360">
        <v>0</v>
      </c>
      <c r="L360" t="e">
        <f>_xlfn.XLOOKUP(A360,RAW!F:F,RAW!F:F)</f>
        <v>#N/A</v>
      </c>
      <c r="M360" t="e">
        <f>_xlfn.XLOOKUP(A360,'GL014'!A:A,'GL014'!A:A)</f>
        <v>#N/A</v>
      </c>
    </row>
    <row r="361" spans="1:13" x14ac:dyDescent="0.25">
      <c r="A361" t="s">
        <v>315</v>
      </c>
      <c r="B361" t="s">
        <v>1657</v>
      </c>
      <c r="C361" t="s">
        <v>1656</v>
      </c>
      <c r="D361" s="41">
        <v>3500000</v>
      </c>
      <c r="E361" s="41">
        <v>2619305.67</v>
      </c>
      <c r="F361" s="39" t="e">
        <f>_xlfn.XLOOKUP(A361,Working!F:F,Working!E:E)</f>
        <v>#N/A</v>
      </c>
      <c r="G361">
        <v>0</v>
      </c>
      <c r="H361" s="36">
        <v>880694.33</v>
      </c>
      <c r="I361" s="36">
        <v>-3500000</v>
      </c>
      <c r="J361" s="36">
        <v>-2619305.67</v>
      </c>
      <c r="K361" s="36">
        <v>-880694.33</v>
      </c>
      <c r="L361" t="str">
        <f>_xlfn.XLOOKUP(A361,RAW!F:F,RAW!F:F)</f>
        <v>7784D</v>
      </c>
      <c r="M361" t="str">
        <f>_xlfn.XLOOKUP(A361,'GL014'!A:A,'GL014'!A:A)</f>
        <v>7784D</v>
      </c>
    </row>
    <row r="362" spans="1:13" hidden="1" x14ac:dyDescent="0.25">
      <c r="A362" t="s">
        <v>1655</v>
      </c>
      <c r="B362" t="s">
        <v>1654</v>
      </c>
      <c r="C362" t="s">
        <v>1653</v>
      </c>
      <c r="D362" s="36">
        <v>176242.33</v>
      </c>
      <c r="E362" s="36">
        <v>176242.33</v>
      </c>
      <c r="F362" s="39" t="e">
        <f>_xlfn.XLOOKUP(A362,Working!F:F,Working!E:E)</f>
        <v>#N/A</v>
      </c>
      <c r="G362">
        <v>0</v>
      </c>
      <c r="H362">
        <v>0</v>
      </c>
      <c r="I362" s="36">
        <v>-176242.33</v>
      </c>
      <c r="J362" s="36">
        <v>-176242.33</v>
      </c>
      <c r="K362">
        <v>0</v>
      </c>
      <c r="L362" t="e">
        <f>_xlfn.XLOOKUP(A362,RAW!F:F,RAW!F:F)</f>
        <v>#N/A</v>
      </c>
      <c r="M362" t="e">
        <f>_xlfn.XLOOKUP(A362,'GL014'!A:A,'GL014'!A:A)</f>
        <v>#N/A</v>
      </c>
    </row>
    <row r="363" spans="1:13" hidden="1" x14ac:dyDescent="0.25">
      <c r="A363" t="s">
        <v>1652</v>
      </c>
      <c r="B363" t="s">
        <v>1651</v>
      </c>
      <c r="C363" t="s">
        <v>1650</v>
      </c>
      <c r="D363" s="36">
        <v>296872.92</v>
      </c>
      <c r="E363" s="36">
        <v>296872.92</v>
      </c>
      <c r="F363" s="39" t="e">
        <f>_xlfn.XLOOKUP(A363,Working!F:F,Working!E:E)</f>
        <v>#N/A</v>
      </c>
      <c r="G363">
        <v>0</v>
      </c>
      <c r="H363">
        <v>0</v>
      </c>
      <c r="I363" s="36">
        <v>-296872.92</v>
      </c>
      <c r="J363" s="36">
        <v>-296872.92</v>
      </c>
      <c r="K363">
        <v>0</v>
      </c>
      <c r="L363" t="e">
        <f>_xlfn.XLOOKUP(A363,RAW!F:F,RAW!F:F)</f>
        <v>#N/A</v>
      </c>
      <c r="M363" t="e">
        <f>_xlfn.XLOOKUP(A363,'GL014'!A:A,'GL014'!A:A)</f>
        <v>#N/A</v>
      </c>
    </row>
    <row r="364" spans="1:13" hidden="1" x14ac:dyDescent="0.25">
      <c r="A364" t="s">
        <v>1649</v>
      </c>
      <c r="B364" t="s">
        <v>1648</v>
      </c>
      <c r="C364" t="s">
        <v>1647</v>
      </c>
      <c r="D364" s="36">
        <v>1205873.6100000001</v>
      </c>
      <c r="E364" s="36">
        <v>1205873.6100000001</v>
      </c>
      <c r="F364" s="39" t="e">
        <f>_xlfn.XLOOKUP(A364,Working!F:F,Working!E:E)</f>
        <v>#N/A</v>
      </c>
      <c r="G364">
        <v>0</v>
      </c>
      <c r="H364">
        <v>0</v>
      </c>
      <c r="I364" s="36">
        <v>-1205873.6100000001</v>
      </c>
      <c r="J364" s="36">
        <v>-1205873.6100000001</v>
      </c>
      <c r="K364">
        <v>0</v>
      </c>
      <c r="L364" t="e">
        <f>_xlfn.XLOOKUP(A364,RAW!F:F,RAW!F:F)</f>
        <v>#N/A</v>
      </c>
      <c r="M364" t="e">
        <f>_xlfn.XLOOKUP(A364,'GL014'!A:A,'GL014'!A:A)</f>
        <v>#N/A</v>
      </c>
    </row>
    <row r="365" spans="1:13" x14ac:dyDescent="0.25">
      <c r="A365" t="s">
        <v>350</v>
      </c>
      <c r="B365" t="s">
        <v>1646</v>
      </c>
      <c r="C365" t="s">
        <v>1645</v>
      </c>
      <c r="D365" s="41">
        <v>6200000</v>
      </c>
      <c r="E365" s="41">
        <v>5160073.6399999997</v>
      </c>
      <c r="F365" s="39" t="e">
        <f>_xlfn.XLOOKUP(A365,Working!F:F,Working!E:E)</f>
        <v>#N/A</v>
      </c>
      <c r="G365">
        <v>0</v>
      </c>
      <c r="H365" s="36">
        <v>1039926.36</v>
      </c>
      <c r="I365" s="36">
        <v>-6200000</v>
      </c>
      <c r="J365" s="36">
        <v>-5160073.6399999997</v>
      </c>
      <c r="K365" s="36">
        <v>-1039926.36</v>
      </c>
      <c r="L365" t="str">
        <f>_xlfn.XLOOKUP(A365,RAW!F:F,RAW!F:F)</f>
        <v>7808D</v>
      </c>
      <c r="M365" t="str">
        <f>_xlfn.XLOOKUP(A365,'GL014'!A:A,'GL014'!A:A)</f>
        <v>7808D</v>
      </c>
    </row>
    <row r="366" spans="1:13" hidden="1" x14ac:dyDescent="0.25">
      <c r="A366" t="s">
        <v>1644</v>
      </c>
      <c r="B366" t="s">
        <v>1643</v>
      </c>
      <c r="C366" t="s">
        <v>1642</v>
      </c>
      <c r="D366" s="36">
        <v>103196.86</v>
      </c>
      <c r="E366" s="36">
        <v>103196.86</v>
      </c>
      <c r="F366" s="39" t="e">
        <f>_xlfn.XLOOKUP(A366,Working!F:F,Working!E:E)</f>
        <v>#N/A</v>
      </c>
      <c r="G366">
        <v>0</v>
      </c>
      <c r="H366">
        <v>0</v>
      </c>
      <c r="I366" s="36">
        <v>-103196.86</v>
      </c>
      <c r="J366" s="36">
        <v>-103196.86</v>
      </c>
      <c r="K366">
        <v>0</v>
      </c>
      <c r="L366" t="e">
        <f>_xlfn.XLOOKUP(A366,RAW!F:F,RAW!F:F)</f>
        <v>#N/A</v>
      </c>
      <c r="M366" t="e">
        <f>_xlfn.XLOOKUP(A366,'GL014'!A:A,'GL014'!A:A)</f>
        <v>#N/A</v>
      </c>
    </row>
    <row r="367" spans="1:13" x14ac:dyDescent="0.25">
      <c r="A367" t="s">
        <v>353</v>
      </c>
      <c r="B367" t="s">
        <v>1641</v>
      </c>
      <c r="C367" t="s">
        <v>1640</v>
      </c>
      <c r="D367" s="41">
        <v>45628.41</v>
      </c>
      <c r="E367" s="41">
        <v>45628.41</v>
      </c>
      <c r="F367" s="39" t="e">
        <f>_xlfn.XLOOKUP(A367,Working!F:F,Working!E:E)</f>
        <v>#N/A</v>
      </c>
      <c r="G367">
        <v>0</v>
      </c>
      <c r="H367">
        <v>0</v>
      </c>
      <c r="I367" s="36">
        <v>-45628.41</v>
      </c>
      <c r="J367" s="36">
        <v>-45628.41</v>
      </c>
      <c r="K367">
        <v>0</v>
      </c>
      <c r="L367" t="str">
        <f>_xlfn.XLOOKUP(A367,RAW!F:F,RAW!F:F)</f>
        <v>7810D</v>
      </c>
      <c r="M367" t="str">
        <f>_xlfn.XLOOKUP(A367,'GL014'!A:A,'GL014'!A:A)</f>
        <v>7810D</v>
      </c>
    </row>
    <row r="368" spans="1:13" hidden="1" x14ac:dyDescent="0.25">
      <c r="A368" t="s">
        <v>1639</v>
      </c>
      <c r="B368" t="s">
        <v>1638</v>
      </c>
      <c r="C368" t="s">
        <v>1637</v>
      </c>
      <c r="D368" s="36">
        <v>3124.28</v>
      </c>
      <c r="E368" s="36">
        <v>3124.28</v>
      </c>
      <c r="F368" s="39" t="e">
        <f>_xlfn.XLOOKUP(A368,Working!F:F,Working!E:E)</f>
        <v>#N/A</v>
      </c>
      <c r="G368">
        <v>0</v>
      </c>
      <c r="H368">
        <v>0</v>
      </c>
      <c r="I368" s="36">
        <v>-3124.28</v>
      </c>
      <c r="J368" s="36">
        <v>-3124.28</v>
      </c>
      <c r="K368">
        <v>0</v>
      </c>
      <c r="L368" t="e">
        <f>_xlfn.XLOOKUP(A368,RAW!F:F,RAW!F:F)</f>
        <v>#N/A</v>
      </c>
      <c r="M368" t="e">
        <f>_xlfn.XLOOKUP(A368,'GL014'!A:A,'GL014'!A:A)</f>
        <v>#N/A</v>
      </c>
    </row>
    <row r="369" spans="1:13" hidden="1" x14ac:dyDescent="0.25">
      <c r="A369" t="s">
        <v>1636</v>
      </c>
      <c r="B369" t="s">
        <v>1635</v>
      </c>
      <c r="C369" t="s">
        <v>1634</v>
      </c>
      <c r="D369" s="36">
        <v>58926.59</v>
      </c>
      <c r="E369" s="36">
        <v>58926.59</v>
      </c>
      <c r="F369" s="39" t="e">
        <f>_xlfn.XLOOKUP(A369,Working!F:F,Working!E:E)</f>
        <v>#N/A</v>
      </c>
      <c r="G369">
        <v>0</v>
      </c>
      <c r="H369">
        <v>0</v>
      </c>
      <c r="I369" s="36">
        <v>-58926.59</v>
      </c>
      <c r="J369" s="36">
        <v>-58926.59</v>
      </c>
      <c r="K369">
        <v>0</v>
      </c>
      <c r="L369" t="e">
        <f>_xlfn.XLOOKUP(A369,RAW!F:F,RAW!F:F)</f>
        <v>#N/A</v>
      </c>
      <c r="M369" t="e">
        <f>_xlfn.XLOOKUP(A369,'GL014'!A:A,'GL014'!A:A)</f>
        <v>#N/A</v>
      </c>
    </row>
    <row r="370" spans="1:13" hidden="1" x14ac:dyDescent="0.25">
      <c r="A370" t="s">
        <v>1633</v>
      </c>
      <c r="B370" t="s">
        <v>1632</v>
      </c>
      <c r="C370" t="s">
        <v>1631</v>
      </c>
      <c r="D370" s="36">
        <v>82114.25</v>
      </c>
      <c r="E370" s="36">
        <v>82114.25</v>
      </c>
      <c r="F370" s="39" t="e">
        <f>_xlfn.XLOOKUP(A370,Working!F:F,Working!E:E)</f>
        <v>#N/A</v>
      </c>
      <c r="G370">
        <v>0</v>
      </c>
      <c r="H370">
        <v>0</v>
      </c>
      <c r="I370" s="36">
        <v>-82114.25</v>
      </c>
      <c r="J370" s="36">
        <v>-82114.25</v>
      </c>
      <c r="K370">
        <v>0</v>
      </c>
      <c r="L370" t="e">
        <f>_xlfn.XLOOKUP(A370,RAW!F:F,RAW!F:F)</f>
        <v>#N/A</v>
      </c>
      <c r="M370" t="e">
        <f>_xlfn.XLOOKUP(A370,'GL014'!A:A,'GL014'!A:A)</f>
        <v>#N/A</v>
      </c>
    </row>
    <row r="371" spans="1:13" hidden="1" x14ac:dyDescent="0.25">
      <c r="A371" t="s">
        <v>1630</v>
      </c>
      <c r="B371" t="s">
        <v>1629</v>
      </c>
      <c r="C371" t="s">
        <v>1628</v>
      </c>
      <c r="D371" s="36">
        <v>368320.48</v>
      </c>
      <c r="E371" s="36">
        <v>368320.48</v>
      </c>
      <c r="F371" s="39" t="e">
        <f>_xlfn.XLOOKUP(A371,Working!F:F,Working!E:E)</f>
        <v>#N/A</v>
      </c>
      <c r="G371">
        <v>0</v>
      </c>
      <c r="H371">
        <v>0</v>
      </c>
      <c r="I371" s="36">
        <v>-368320.48</v>
      </c>
      <c r="J371" s="36">
        <v>-368320.48</v>
      </c>
      <c r="K371">
        <v>0</v>
      </c>
      <c r="L371" t="e">
        <f>_xlfn.XLOOKUP(A371,RAW!F:F,RAW!F:F)</f>
        <v>#N/A</v>
      </c>
      <c r="M371" t="e">
        <f>_xlfn.XLOOKUP(A371,'GL014'!A:A,'GL014'!A:A)</f>
        <v>#N/A</v>
      </c>
    </row>
    <row r="372" spans="1:13" x14ac:dyDescent="0.25">
      <c r="A372" t="s">
        <v>381</v>
      </c>
      <c r="B372" t="s">
        <v>1627</v>
      </c>
      <c r="C372" t="s">
        <v>1626</v>
      </c>
      <c r="D372" s="41">
        <v>150000</v>
      </c>
      <c r="E372" s="41">
        <v>75322.86</v>
      </c>
      <c r="F372" s="39" t="e">
        <f>_xlfn.XLOOKUP(A372,Working!F:F,Working!E:E)</f>
        <v>#N/A</v>
      </c>
      <c r="G372">
        <v>0</v>
      </c>
      <c r="H372" s="36">
        <v>74677.14</v>
      </c>
      <c r="I372" s="36">
        <v>-150000</v>
      </c>
      <c r="J372" s="36">
        <v>-75322.86</v>
      </c>
      <c r="K372" s="36">
        <v>-74677.14</v>
      </c>
      <c r="L372" t="str">
        <f>_xlfn.XLOOKUP(A372,RAW!F:F,RAW!F:F)</f>
        <v>7815D</v>
      </c>
      <c r="M372" t="str">
        <f>_xlfn.XLOOKUP(A372,'GL014'!A:A,'GL014'!A:A)</f>
        <v>7815D</v>
      </c>
    </row>
    <row r="373" spans="1:13" hidden="1" x14ac:dyDescent="0.25">
      <c r="A373" t="s">
        <v>1625</v>
      </c>
      <c r="B373" t="s">
        <v>1624</v>
      </c>
      <c r="C373" t="s">
        <v>1623</v>
      </c>
      <c r="D373" s="36">
        <v>3474.73</v>
      </c>
      <c r="E373" s="36">
        <v>3474.73</v>
      </c>
      <c r="F373" s="39" t="e">
        <f>_xlfn.XLOOKUP(A373,Working!F:F,Working!E:E)</f>
        <v>#N/A</v>
      </c>
      <c r="G373">
        <v>0</v>
      </c>
      <c r="H373">
        <v>0</v>
      </c>
      <c r="I373" s="36">
        <v>-3474.73</v>
      </c>
      <c r="J373" s="36">
        <v>-3474.73</v>
      </c>
      <c r="K373">
        <v>0</v>
      </c>
      <c r="L373" t="e">
        <f>_xlfn.XLOOKUP(A373,RAW!F:F,RAW!F:F)</f>
        <v>#N/A</v>
      </c>
      <c r="M373" t="e">
        <f>_xlfn.XLOOKUP(A373,'GL014'!A:A,'GL014'!A:A)</f>
        <v>#N/A</v>
      </c>
    </row>
    <row r="374" spans="1:13" x14ac:dyDescent="0.25">
      <c r="A374" t="s">
        <v>384</v>
      </c>
      <c r="B374" t="s">
        <v>1622</v>
      </c>
      <c r="C374" t="s">
        <v>1621</v>
      </c>
      <c r="D374" s="41">
        <v>123000</v>
      </c>
      <c r="E374" s="41">
        <v>114111.88</v>
      </c>
      <c r="F374" s="39" t="e">
        <f>_xlfn.XLOOKUP(A374,Working!F:F,Working!E:E)</f>
        <v>#N/A</v>
      </c>
      <c r="G374">
        <v>0</v>
      </c>
      <c r="H374" s="36">
        <v>8888.1200000000008</v>
      </c>
      <c r="I374" s="36">
        <v>-123000</v>
      </c>
      <c r="J374" s="36">
        <v>-114111.88</v>
      </c>
      <c r="K374" s="36">
        <v>-8888.1200000000008</v>
      </c>
      <c r="L374" t="str">
        <f>_xlfn.XLOOKUP(A374,RAW!F:F,RAW!F:F)</f>
        <v>7817D</v>
      </c>
      <c r="M374" t="str">
        <f>_xlfn.XLOOKUP(A374,'GL014'!A:A,'GL014'!A:A)</f>
        <v>7817D</v>
      </c>
    </row>
    <row r="375" spans="1:13" hidden="1" x14ac:dyDescent="0.25">
      <c r="A375" t="s">
        <v>1620</v>
      </c>
      <c r="B375" t="s">
        <v>1619</v>
      </c>
      <c r="C375" t="s">
        <v>1618</v>
      </c>
      <c r="D375" s="36">
        <v>39928.31</v>
      </c>
      <c r="E375" s="36">
        <v>39928.31</v>
      </c>
      <c r="F375" s="39" t="e">
        <f>_xlfn.XLOOKUP(A375,Working!F:F,Working!E:E)</f>
        <v>#N/A</v>
      </c>
      <c r="G375">
        <v>0</v>
      </c>
      <c r="H375">
        <v>0</v>
      </c>
      <c r="I375" s="36">
        <v>-39928.31</v>
      </c>
      <c r="J375" s="36">
        <v>-39928.31</v>
      </c>
      <c r="K375">
        <v>0</v>
      </c>
      <c r="L375" t="e">
        <f>_xlfn.XLOOKUP(A375,RAW!F:F,RAW!F:F)</f>
        <v>#N/A</v>
      </c>
      <c r="M375" t="e">
        <f>_xlfn.XLOOKUP(A375,'GL014'!A:A,'GL014'!A:A)</f>
        <v>#N/A</v>
      </c>
    </row>
    <row r="376" spans="1:13" x14ac:dyDescent="0.25">
      <c r="A376" t="s">
        <v>387</v>
      </c>
      <c r="B376" t="s">
        <v>1617</v>
      </c>
      <c r="C376" t="s">
        <v>1616</v>
      </c>
      <c r="D376" s="41">
        <v>166519</v>
      </c>
      <c r="E376" s="41">
        <v>67810.78</v>
      </c>
      <c r="F376" s="39" t="e">
        <f>_xlfn.XLOOKUP(A376,Working!F:F,Working!E:E)</f>
        <v>#N/A</v>
      </c>
      <c r="G376">
        <v>0</v>
      </c>
      <c r="H376" s="36">
        <v>98708.22</v>
      </c>
      <c r="I376" s="36">
        <v>-166519</v>
      </c>
      <c r="J376" s="36">
        <v>-67810.78</v>
      </c>
      <c r="K376" s="36">
        <v>-98708.22</v>
      </c>
      <c r="L376" t="str">
        <f>_xlfn.XLOOKUP(A376,RAW!F:F,RAW!F:F)</f>
        <v>7819D</v>
      </c>
      <c r="M376" t="str">
        <f>_xlfn.XLOOKUP(A376,'GL014'!A:A,'GL014'!A:A)</f>
        <v>7819D</v>
      </c>
    </row>
    <row r="377" spans="1:13" x14ac:dyDescent="0.25">
      <c r="A377" t="s">
        <v>399</v>
      </c>
      <c r="B377" t="s">
        <v>1615</v>
      </c>
      <c r="C377" t="s">
        <v>1614</v>
      </c>
      <c r="D377" s="41">
        <v>517015.81</v>
      </c>
      <c r="E377" s="41">
        <v>517015.81</v>
      </c>
      <c r="F377" s="39" t="e">
        <f>_xlfn.XLOOKUP(A377,Working!F:F,Working!E:E)</f>
        <v>#N/A</v>
      </c>
      <c r="G377">
        <v>0</v>
      </c>
      <c r="H377">
        <v>0</v>
      </c>
      <c r="I377" s="36">
        <v>-517015.81</v>
      </c>
      <c r="J377" s="36">
        <v>-517015.81</v>
      </c>
      <c r="K377">
        <v>0</v>
      </c>
      <c r="L377" t="str">
        <f>_xlfn.XLOOKUP(A377,RAW!F:F,RAW!F:F)</f>
        <v>7821D</v>
      </c>
      <c r="M377" t="str">
        <f>_xlfn.XLOOKUP(A377,'GL014'!A:A,'GL014'!A:A)</f>
        <v>7821D</v>
      </c>
    </row>
    <row r="378" spans="1:13" x14ac:dyDescent="0.25">
      <c r="A378" t="s">
        <v>402</v>
      </c>
      <c r="B378" t="s">
        <v>1613</v>
      </c>
      <c r="C378" t="s">
        <v>1612</v>
      </c>
      <c r="D378" s="41">
        <v>484905.01</v>
      </c>
      <c r="E378" s="41">
        <v>484905.01</v>
      </c>
      <c r="F378" s="39" t="e">
        <f>_xlfn.XLOOKUP(A378,Working!F:F,Working!E:E)</f>
        <v>#N/A</v>
      </c>
      <c r="G378">
        <v>0</v>
      </c>
      <c r="H378">
        <v>0</v>
      </c>
      <c r="I378" s="36">
        <v>-484905.01</v>
      </c>
      <c r="J378" s="36">
        <v>-484905.01</v>
      </c>
      <c r="K378">
        <v>0</v>
      </c>
      <c r="L378" t="str">
        <f>_xlfn.XLOOKUP(A378,RAW!F:F,RAW!F:F)</f>
        <v>7822D</v>
      </c>
      <c r="M378" t="str">
        <f>_xlfn.XLOOKUP(A378,'GL014'!A:A,'GL014'!A:A)</f>
        <v>7822D</v>
      </c>
    </row>
    <row r="379" spans="1:13" x14ac:dyDescent="0.25">
      <c r="A379" t="s">
        <v>404</v>
      </c>
      <c r="B379" t="s">
        <v>1611</v>
      </c>
      <c r="C379" t="s">
        <v>1610</v>
      </c>
      <c r="D379" s="41">
        <v>1635000</v>
      </c>
      <c r="E379" s="41">
        <v>152521.23000000001</v>
      </c>
      <c r="F379" s="39" t="e">
        <f>_xlfn.XLOOKUP(A379,Working!F:F,Working!E:E)</f>
        <v>#N/A</v>
      </c>
      <c r="G379">
        <v>0</v>
      </c>
      <c r="H379" s="36">
        <v>1482478.77</v>
      </c>
      <c r="I379" s="36">
        <v>-1635000</v>
      </c>
      <c r="J379" s="36">
        <v>-152521.23000000001</v>
      </c>
      <c r="K379" s="36">
        <v>-1482478.77</v>
      </c>
      <c r="L379" t="str">
        <f>_xlfn.XLOOKUP(A379,RAW!F:F,RAW!F:F)</f>
        <v>7823D</v>
      </c>
      <c r="M379" t="str">
        <f>_xlfn.XLOOKUP(A379,'GL014'!A:A,'GL014'!A:A)</f>
        <v>7823D</v>
      </c>
    </row>
    <row r="380" spans="1:13" hidden="1" x14ac:dyDescent="0.25">
      <c r="A380" t="s">
        <v>1609</v>
      </c>
      <c r="B380" t="s">
        <v>1608</v>
      </c>
      <c r="C380" t="s">
        <v>1607</v>
      </c>
      <c r="D380" s="36">
        <v>27497.45</v>
      </c>
      <c r="E380" s="36">
        <v>27497.45</v>
      </c>
      <c r="F380" s="39" t="e">
        <f>_xlfn.XLOOKUP(A380,Working!F:F,Working!E:E)</f>
        <v>#N/A</v>
      </c>
      <c r="G380">
        <v>0</v>
      </c>
      <c r="H380">
        <v>0</v>
      </c>
      <c r="I380" s="36">
        <v>-27497.45</v>
      </c>
      <c r="J380" s="36">
        <v>-27497.45</v>
      </c>
      <c r="K380">
        <v>0</v>
      </c>
      <c r="L380" t="e">
        <f>_xlfn.XLOOKUP(A380,RAW!F:F,RAW!F:F)</f>
        <v>#N/A</v>
      </c>
      <c r="M380" t="e">
        <f>_xlfn.XLOOKUP(A380,'GL014'!A:A,'GL014'!A:A)</f>
        <v>#N/A</v>
      </c>
    </row>
    <row r="381" spans="1:13" x14ac:dyDescent="0.25">
      <c r="A381" t="s">
        <v>407</v>
      </c>
      <c r="B381" t="s">
        <v>1606</v>
      </c>
      <c r="C381" t="s">
        <v>1605</v>
      </c>
      <c r="D381" s="41">
        <v>911938.67</v>
      </c>
      <c r="E381" s="41">
        <v>847890.2</v>
      </c>
      <c r="F381" s="39" t="e">
        <f>_xlfn.XLOOKUP(A381,Working!F:F,Working!E:E)</f>
        <v>#N/A</v>
      </c>
      <c r="G381">
        <v>0</v>
      </c>
      <c r="H381" s="36">
        <v>64048.47</v>
      </c>
      <c r="I381" s="36">
        <v>-911938.67</v>
      </c>
      <c r="J381" s="36">
        <v>-847890.2</v>
      </c>
      <c r="K381" s="36">
        <v>-64048.47</v>
      </c>
      <c r="L381" t="str">
        <f>_xlfn.XLOOKUP(A381,RAW!F:F,RAW!F:F)</f>
        <v>7825D</v>
      </c>
      <c r="M381" t="str">
        <f>_xlfn.XLOOKUP(A381,'GL014'!A:A,'GL014'!A:A)</f>
        <v>7825D</v>
      </c>
    </row>
    <row r="382" spans="1:13" x14ac:dyDescent="0.25">
      <c r="A382" t="s">
        <v>410</v>
      </c>
      <c r="B382" t="s">
        <v>1604</v>
      </c>
      <c r="C382" t="s">
        <v>1603</v>
      </c>
      <c r="D382" s="41">
        <v>500000</v>
      </c>
      <c r="E382" s="41">
        <v>449281.27</v>
      </c>
      <c r="F382" s="39" t="e">
        <f>_xlfn.XLOOKUP(A382,Working!F:F,Working!E:E)</f>
        <v>#N/A</v>
      </c>
      <c r="G382">
        <v>0</v>
      </c>
      <c r="H382" s="36">
        <v>50718.73</v>
      </c>
      <c r="I382" s="36">
        <v>-500000</v>
      </c>
      <c r="J382" s="36">
        <v>-449281.27</v>
      </c>
      <c r="K382" s="36">
        <v>-50718.73</v>
      </c>
      <c r="L382" t="str">
        <f>_xlfn.XLOOKUP(A382,RAW!F:F,RAW!F:F)</f>
        <v>7826D</v>
      </c>
      <c r="M382" t="str">
        <f>_xlfn.XLOOKUP(A382,'GL014'!A:A,'GL014'!A:A)</f>
        <v>7826D</v>
      </c>
    </row>
    <row r="383" spans="1:13" x14ac:dyDescent="0.25">
      <c r="A383" t="s">
        <v>413</v>
      </c>
      <c r="B383" t="s">
        <v>1602</v>
      </c>
      <c r="C383" t="s">
        <v>1601</v>
      </c>
      <c r="D383" s="41">
        <v>28519935.77</v>
      </c>
      <c r="E383" s="41">
        <v>3652747.29</v>
      </c>
      <c r="F383" s="39" t="e">
        <f>_xlfn.XLOOKUP(A383,Working!F:F,Working!E:E)</f>
        <v>#N/A</v>
      </c>
      <c r="G383">
        <v>0</v>
      </c>
      <c r="H383" s="36">
        <v>24867188.48</v>
      </c>
      <c r="I383" s="36">
        <v>-28519935.77</v>
      </c>
      <c r="J383" s="36">
        <v>-3652747.29</v>
      </c>
      <c r="K383" s="36">
        <v>-24867188.48</v>
      </c>
      <c r="L383" t="str">
        <f>_xlfn.XLOOKUP(A383,RAW!F:F,RAW!F:F)</f>
        <v>7827D</v>
      </c>
      <c r="M383" t="str">
        <f>_xlfn.XLOOKUP(A383,'GL014'!A:A,'GL014'!A:A)</f>
        <v>7827D</v>
      </c>
    </row>
    <row r="384" spans="1:13" x14ac:dyDescent="0.25">
      <c r="A384" t="s">
        <v>419</v>
      </c>
      <c r="B384" t="s">
        <v>1600</v>
      </c>
      <c r="C384" t="s">
        <v>1599</v>
      </c>
      <c r="D384" s="41">
        <v>3000000</v>
      </c>
      <c r="E384" s="41">
        <v>217821.15</v>
      </c>
      <c r="F384" s="39" t="e">
        <f>_xlfn.XLOOKUP(A384,Working!F:F,Working!E:E)</f>
        <v>#N/A</v>
      </c>
      <c r="G384">
        <v>0</v>
      </c>
      <c r="H384" s="36">
        <v>2782178.85</v>
      </c>
      <c r="I384" s="36">
        <v>-3000000</v>
      </c>
      <c r="J384" s="36">
        <v>-217821.15</v>
      </c>
      <c r="K384" s="36">
        <v>-2782178.85</v>
      </c>
      <c r="L384" t="str">
        <f>_xlfn.XLOOKUP(A384,RAW!F:F,RAW!F:F)</f>
        <v>7829D</v>
      </c>
      <c r="M384" t="str">
        <f>_xlfn.XLOOKUP(A384,'GL014'!A:A,'GL014'!A:A)</f>
        <v>7829D</v>
      </c>
    </row>
    <row r="385" spans="1:13" x14ac:dyDescent="0.25">
      <c r="A385" t="s">
        <v>390</v>
      </c>
      <c r="B385" t="s">
        <v>1598</v>
      </c>
      <c r="C385" t="s">
        <v>1597</v>
      </c>
      <c r="D385" s="41">
        <v>327828</v>
      </c>
      <c r="E385" s="41">
        <v>270489.87</v>
      </c>
      <c r="F385" s="39" t="e">
        <f>_xlfn.XLOOKUP(A385,Working!F:F,Working!E:E)</f>
        <v>#N/A</v>
      </c>
      <c r="G385">
        <v>0</v>
      </c>
      <c r="H385" s="36">
        <v>57338.13</v>
      </c>
      <c r="I385" s="36">
        <v>-327828</v>
      </c>
      <c r="J385" s="36">
        <v>-270489.87</v>
      </c>
      <c r="K385" s="36">
        <v>-57338.13</v>
      </c>
      <c r="L385" t="str">
        <f>_xlfn.XLOOKUP(A385,RAW!F:F,RAW!F:F)</f>
        <v>7831D</v>
      </c>
      <c r="M385" t="str">
        <f>_xlfn.XLOOKUP(A385,'GL014'!A:A,'GL014'!A:A)</f>
        <v>7831D</v>
      </c>
    </row>
    <row r="386" spans="1:13" x14ac:dyDescent="0.25">
      <c r="A386" t="s">
        <v>393</v>
      </c>
      <c r="B386" t="s">
        <v>1596</v>
      </c>
      <c r="C386" t="s">
        <v>1595</v>
      </c>
      <c r="D386" s="41">
        <v>1500000</v>
      </c>
      <c r="E386" s="41">
        <v>1047290.85</v>
      </c>
      <c r="F386" s="39" t="e">
        <f>_xlfn.XLOOKUP(A386,Working!F:F,Working!E:E)</f>
        <v>#N/A</v>
      </c>
      <c r="G386">
        <v>0</v>
      </c>
      <c r="H386" s="36">
        <v>452709.15</v>
      </c>
      <c r="I386" s="36">
        <v>-1500000</v>
      </c>
      <c r="J386" s="36">
        <v>-1047290.85</v>
      </c>
      <c r="K386" s="36">
        <v>-452709.15</v>
      </c>
      <c r="L386" t="str">
        <f>_xlfn.XLOOKUP(A386,RAW!F:F,RAW!F:F)</f>
        <v>7833D</v>
      </c>
      <c r="M386" t="str">
        <f>_xlfn.XLOOKUP(A386,'GL014'!A:A,'GL014'!A:A)</f>
        <v>7833D</v>
      </c>
    </row>
    <row r="387" spans="1:13" x14ac:dyDescent="0.25">
      <c r="A387" t="s">
        <v>396</v>
      </c>
      <c r="B387" t="s">
        <v>1594</v>
      </c>
      <c r="C387" t="s">
        <v>1593</v>
      </c>
      <c r="D387" s="41">
        <v>1515271.65</v>
      </c>
      <c r="E387" s="41">
        <v>1287816.1599999999</v>
      </c>
      <c r="F387" s="39" t="e">
        <f>_xlfn.XLOOKUP(A387,Working!F:F,Working!E:E)</f>
        <v>#N/A</v>
      </c>
      <c r="G387">
        <v>0</v>
      </c>
      <c r="H387" s="36">
        <v>227455.49</v>
      </c>
      <c r="I387" s="36">
        <v>-1515662.09</v>
      </c>
      <c r="J387" s="36">
        <v>-1288206.6000000001</v>
      </c>
      <c r="K387" s="36">
        <v>-227455.49</v>
      </c>
      <c r="L387" t="str">
        <f>_xlfn.XLOOKUP(A387,RAW!F:F,RAW!F:F)</f>
        <v>7835D</v>
      </c>
      <c r="M387" t="str">
        <f>_xlfn.XLOOKUP(A387,'GL014'!A:A,'GL014'!A:A)</f>
        <v>7835D</v>
      </c>
    </row>
    <row r="388" spans="1:13" x14ac:dyDescent="0.25">
      <c r="A388" t="s">
        <v>422</v>
      </c>
      <c r="B388" t="s">
        <v>1592</v>
      </c>
      <c r="C388" t="s">
        <v>1591</v>
      </c>
      <c r="D388" s="41">
        <v>9123440</v>
      </c>
      <c r="E388" s="41">
        <v>9081418.3200000003</v>
      </c>
      <c r="F388" s="39" t="e">
        <f>_xlfn.XLOOKUP(A388,Working!F:F,Working!E:E)</f>
        <v>#N/A</v>
      </c>
      <c r="G388">
        <v>0</v>
      </c>
      <c r="H388" s="36">
        <v>42021.68</v>
      </c>
      <c r="I388" s="36">
        <v>-9123440</v>
      </c>
      <c r="J388" s="36">
        <v>-9081418.3200000003</v>
      </c>
      <c r="K388" s="36">
        <v>-42021.68</v>
      </c>
      <c r="L388" t="str">
        <f>_xlfn.XLOOKUP(A388,RAW!F:F,RAW!F:F)</f>
        <v>7846D</v>
      </c>
      <c r="M388" t="str">
        <f>_xlfn.XLOOKUP(A388,'GL014'!A:A,'GL014'!A:A)</f>
        <v>7846D</v>
      </c>
    </row>
    <row r="389" spans="1:13" x14ac:dyDescent="0.25">
      <c r="A389" t="s">
        <v>438</v>
      </c>
      <c r="B389" t="s">
        <v>1590</v>
      </c>
      <c r="C389" t="s">
        <v>1589</v>
      </c>
      <c r="D389" s="41">
        <v>1569871.62</v>
      </c>
      <c r="E389" s="41">
        <v>1569871.62</v>
      </c>
      <c r="F389" s="39" t="e">
        <f>_xlfn.XLOOKUP(A389,Working!F:F,Working!E:E)</f>
        <v>#N/A</v>
      </c>
      <c r="G389">
        <v>0</v>
      </c>
      <c r="H389">
        <v>0</v>
      </c>
      <c r="I389" s="36">
        <v>-1569871.62</v>
      </c>
      <c r="J389" s="36">
        <v>-1569871.62</v>
      </c>
      <c r="K389">
        <v>0</v>
      </c>
      <c r="L389" t="str">
        <f>_xlfn.XLOOKUP(A389,RAW!F:F,RAW!F:F)</f>
        <v>7852D</v>
      </c>
      <c r="M389" t="str">
        <f>_xlfn.XLOOKUP(A389,'GL014'!A:A,'GL014'!A:A)</f>
        <v>7852D</v>
      </c>
    </row>
    <row r="390" spans="1:13" hidden="1" x14ac:dyDescent="0.25">
      <c r="A390" t="s">
        <v>1588</v>
      </c>
      <c r="B390" t="s">
        <v>1587</v>
      </c>
      <c r="C390" t="s">
        <v>1586</v>
      </c>
      <c r="D390" s="36">
        <v>119453.26</v>
      </c>
      <c r="E390" s="36">
        <v>119453.26</v>
      </c>
      <c r="F390" s="39" t="e">
        <f>_xlfn.XLOOKUP(A390,Working!F:F,Working!E:E)</f>
        <v>#N/A</v>
      </c>
      <c r="G390">
        <v>0</v>
      </c>
      <c r="H390">
        <v>0</v>
      </c>
      <c r="I390" s="36">
        <v>-119062.82</v>
      </c>
      <c r="J390" s="36">
        <v>-119062.82</v>
      </c>
      <c r="K390">
        <v>0</v>
      </c>
      <c r="L390" t="e">
        <f>_xlfn.XLOOKUP(A390,RAW!F:F,RAW!F:F)</f>
        <v>#N/A</v>
      </c>
      <c r="M390" t="e">
        <f>_xlfn.XLOOKUP(A390,'GL014'!A:A,'GL014'!A:A)</f>
        <v>#N/A</v>
      </c>
    </row>
    <row r="391" spans="1:13" hidden="1" x14ac:dyDescent="0.25">
      <c r="A391" t="s">
        <v>1585</v>
      </c>
      <c r="B391" t="s">
        <v>1584</v>
      </c>
      <c r="C391" t="s">
        <v>1583</v>
      </c>
      <c r="D391" s="36">
        <v>340152.84</v>
      </c>
      <c r="E391" s="36">
        <v>340152.84</v>
      </c>
      <c r="F391" s="39" t="e">
        <f>_xlfn.XLOOKUP(A391,Working!F:F,Working!E:E)</f>
        <v>#N/A</v>
      </c>
      <c r="G391">
        <v>0</v>
      </c>
      <c r="H391">
        <v>0</v>
      </c>
      <c r="I391" s="36">
        <v>-340152.84</v>
      </c>
      <c r="J391" s="36">
        <v>-340152.84</v>
      </c>
      <c r="K391">
        <v>0</v>
      </c>
      <c r="L391" t="e">
        <f>_xlfn.XLOOKUP(A391,RAW!F:F,RAW!F:F)</f>
        <v>#N/A</v>
      </c>
      <c r="M391" t="e">
        <f>_xlfn.XLOOKUP(A391,'GL014'!A:A,'GL014'!A:A)</f>
        <v>#N/A</v>
      </c>
    </row>
    <row r="392" spans="1:13" x14ac:dyDescent="0.25">
      <c r="A392" t="s">
        <v>441</v>
      </c>
      <c r="B392" t="s">
        <v>1582</v>
      </c>
      <c r="C392" t="s">
        <v>1581</v>
      </c>
      <c r="D392" s="41">
        <v>6548324.9800000004</v>
      </c>
      <c r="E392" s="41">
        <v>6190492.9000000004</v>
      </c>
      <c r="F392" s="39" t="e">
        <f>_xlfn.XLOOKUP(A392,Working!F:F,Working!E:E)</f>
        <v>#N/A</v>
      </c>
      <c r="G392">
        <v>0</v>
      </c>
      <c r="H392" s="36">
        <v>357832.08</v>
      </c>
      <c r="I392" s="36">
        <v>-6548324.9800000004</v>
      </c>
      <c r="J392" s="36">
        <v>-6190492.9000000004</v>
      </c>
      <c r="K392" s="36">
        <v>-357832.08</v>
      </c>
      <c r="L392" t="str">
        <f>_xlfn.XLOOKUP(A392,RAW!F:F,RAW!F:F)</f>
        <v>7855D</v>
      </c>
      <c r="M392" t="str">
        <f>_xlfn.XLOOKUP(A392,'GL014'!A:A,'GL014'!A:A)</f>
        <v>7855D</v>
      </c>
    </row>
    <row r="393" spans="1:13" x14ac:dyDescent="0.25">
      <c r="A393" t="s">
        <v>445</v>
      </c>
      <c r="B393" t="s">
        <v>1580</v>
      </c>
      <c r="C393" t="s">
        <v>1579</v>
      </c>
      <c r="D393" s="41">
        <v>3758.06</v>
      </c>
      <c r="E393" s="41">
        <v>3758.06</v>
      </c>
      <c r="F393" s="39" t="e">
        <f>_xlfn.XLOOKUP(A393,Working!F:F,Working!E:E)</f>
        <v>#N/A</v>
      </c>
      <c r="G393">
        <v>0</v>
      </c>
      <c r="H393">
        <v>0</v>
      </c>
      <c r="I393" s="36">
        <v>-3758.06</v>
      </c>
      <c r="J393" s="36">
        <v>-3758.06</v>
      </c>
      <c r="K393">
        <v>0</v>
      </c>
      <c r="L393" t="str">
        <f>_xlfn.XLOOKUP(A393,RAW!F:F,RAW!F:F)</f>
        <v>7857D</v>
      </c>
      <c r="M393" t="e">
        <f>_xlfn.XLOOKUP(A393,'GL014'!A:A,'GL014'!A:A)</f>
        <v>#N/A</v>
      </c>
    </row>
    <row r="394" spans="1:13" x14ac:dyDescent="0.25">
      <c r="A394" t="s">
        <v>449</v>
      </c>
      <c r="B394" t="s">
        <v>1578</v>
      </c>
      <c r="C394" t="s">
        <v>1577</v>
      </c>
      <c r="D394" s="41">
        <v>2205000</v>
      </c>
      <c r="E394" s="41">
        <v>637937.35</v>
      </c>
      <c r="F394" s="39" t="e">
        <f>_xlfn.XLOOKUP(A394,Working!F:F,Working!E:E)</f>
        <v>#N/A</v>
      </c>
      <c r="G394">
        <v>0</v>
      </c>
      <c r="H394" s="36">
        <v>1567062.65</v>
      </c>
      <c r="I394" s="36">
        <v>-2205000</v>
      </c>
      <c r="J394" s="36">
        <v>-637937.35</v>
      </c>
      <c r="K394" s="36">
        <v>-1567062.65</v>
      </c>
      <c r="L394" t="str">
        <f>_xlfn.XLOOKUP(A394,RAW!F:F,RAW!F:F)</f>
        <v>7858D</v>
      </c>
      <c r="M394" t="str">
        <f>_xlfn.XLOOKUP(A394,'GL014'!A:A,'GL014'!A:A)</f>
        <v>7858D</v>
      </c>
    </row>
    <row r="395" spans="1:13" x14ac:dyDescent="0.25">
      <c r="A395" t="s">
        <v>452</v>
      </c>
      <c r="B395" t="s">
        <v>1576</v>
      </c>
      <c r="C395" t="s">
        <v>1575</v>
      </c>
      <c r="D395" s="41">
        <v>189905.8</v>
      </c>
      <c r="E395" s="41">
        <v>83084.850000000006</v>
      </c>
      <c r="F395" s="39" t="e">
        <f>_xlfn.XLOOKUP(A395,Working!F:F,Working!E:E)</f>
        <v>#N/A</v>
      </c>
      <c r="G395">
        <v>0</v>
      </c>
      <c r="H395" s="36">
        <v>106820.95</v>
      </c>
      <c r="I395" s="36">
        <v>-189905.8</v>
      </c>
      <c r="J395" s="36">
        <v>-83084.850000000006</v>
      </c>
      <c r="K395" s="36">
        <v>-106820.95</v>
      </c>
      <c r="L395" t="str">
        <f>_xlfn.XLOOKUP(A395,RAW!F:F,RAW!F:F)</f>
        <v>7859D</v>
      </c>
      <c r="M395" t="str">
        <f>_xlfn.XLOOKUP(A395,'GL014'!A:A,'GL014'!A:A)</f>
        <v>7859D</v>
      </c>
    </row>
    <row r="396" spans="1:13" hidden="1" x14ac:dyDescent="0.25">
      <c r="A396" t="s">
        <v>1574</v>
      </c>
      <c r="B396" t="s">
        <v>1573</v>
      </c>
      <c r="C396" t="s">
        <v>1572</v>
      </c>
      <c r="D396" s="36">
        <v>7146.93</v>
      </c>
      <c r="E396" s="36">
        <v>7146.93</v>
      </c>
      <c r="F396" s="39" t="e">
        <f>_xlfn.XLOOKUP(A396,Working!F:F,Working!E:E)</f>
        <v>#N/A</v>
      </c>
      <c r="G396">
        <v>0</v>
      </c>
      <c r="H396">
        <v>0</v>
      </c>
      <c r="I396" s="36">
        <v>-7146.93</v>
      </c>
      <c r="J396" s="36">
        <v>-7146.93</v>
      </c>
      <c r="K396">
        <v>0</v>
      </c>
      <c r="L396" t="e">
        <f>_xlfn.XLOOKUP(A396,RAW!F:F,RAW!F:F)</f>
        <v>#N/A</v>
      </c>
      <c r="M396" t="e">
        <f>_xlfn.XLOOKUP(A396,'GL014'!A:A,'GL014'!A:A)</f>
        <v>#N/A</v>
      </c>
    </row>
    <row r="397" spans="1:13" hidden="1" x14ac:dyDescent="0.25">
      <c r="A397" t="s">
        <v>1571</v>
      </c>
      <c r="B397" t="s">
        <v>1570</v>
      </c>
      <c r="C397" t="s">
        <v>1569</v>
      </c>
      <c r="D397" s="36">
        <v>18947.78</v>
      </c>
      <c r="E397" s="36">
        <v>18947.78</v>
      </c>
      <c r="F397" s="39" t="e">
        <f>_xlfn.XLOOKUP(A397,Working!F:F,Working!E:E)</f>
        <v>#N/A</v>
      </c>
      <c r="G397">
        <v>0</v>
      </c>
      <c r="H397">
        <v>0</v>
      </c>
      <c r="I397" s="36">
        <v>-18947.78</v>
      </c>
      <c r="J397" s="36">
        <v>-18947.78</v>
      </c>
      <c r="K397">
        <v>0</v>
      </c>
      <c r="L397" t="e">
        <f>_xlfn.XLOOKUP(A397,RAW!F:F,RAW!F:F)</f>
        <v>#N/A</v>
      </c>
      <c r="M397" t="e">
        <f>_xlfn.XLOOKUP(A397,'GL014'!A:A,'GL014'!A:A)</f>
        <v>#N/A</v>
      </c>
    </row>
    <row r="398" spans="1:13" x14ac:dyDescent="0.25">
      <c r="A398" t="s">
        <v>455</v>
      </c>
      <c r="B398" t="s">
        <v>1568</v>
      </c>
      <c r="C398" t="s">
        <v>1567</v>
      </c>
      <c r="D398" s="41">
        <v>1993145.31</v>
      </c>
      <c r="E398" s="41">
        <v>470492.35</v>
      </c>
      <c r="F398" s="39" t="e">
        <f>_xlfn.XLOOKUP(A398,Working!F:F,Working!E:E)</f>
        <v>#N/A</v>
      </c>
      <c r="G398">
        <v>0</v>
      </c>
      <c r="H398" s="36">
        <v>1522652.96</v>
      </c>
      <c r="I398" s="36">
        <v>-1993145.31</v>
      </c>
      <c r="J398" s="36">
        <v>-470492.35</v>
      </c>
      <c r="K398" s="36">
        <v>-1522652.96</v>
      </c>
      <c r="L398" t="str">
        <f>_xlfn.XLOOKUP(A398,RAW!F:F,RAW!F:F)</f>
        <v>7865D</v>
      </c>
      <c r="M398" t="str">
        <f>_xlfn.XLOOKUP(A398,'GL014'!A:A,'GL014'!A:A)</f>
        <v>7865D</v>
      </c>
    </row>
    <row r="399" spans="1:13" x14ac:dyDescent="0.25">
      <c r="A399" t="s">
        <v>458</v>
      </c>
      <c r="B399" t="s">
        <v>1566</v>
      </c>
      <c r="C399" t="s">
        <v>1565</v>
      </c>
      <c r="D399" s="41">
        <v>1000000</v>
      </c>
      <c r="E399" s="41">
        <v>818689.38</v>
      </c>
      <c r="F399" s="39" t="e">
        <f>_xlfn.XLOOKUP(A399,Working!F:F,Working!E:E)</f>
        <v>#N/A</v>
      </c>
      <c r="G399">
        <v>0</v>
      </c>
      <c r="H399" s="36">
        <v>181310.62</v>
      </c>
      <c r="I399" s="36">
        <v>-1000000</v>
      </c>
      <c r="J399" s="36">
        <v>-818689.38</v>
      </c>
      <c r="K399" s="36">
        <v>-181310.62</v>
      </c>
      <c r="L399" t="str">
        <f>_xlfn.XLOOKUP(A399,RAW!F:F,RAW!F:F)</f>
        <v>7866D</v>
      </c>
      <c r="M399" t="str">
        <f>_xlfn.XLOOKUP(A399,'GL014'!A:A,'GL014'!A:A)</f>
        <v>7866D</v>
      </c>
    </row>
    <row r="400" spans="1:13" x14ac:dyDescent="0.25">
      <c r="A400" t="s">
        <v>461</v>
      </c>
      <c r="B400" t="s">
        <v>1564</v>
      </c>
      <c r="C400" t="s">
        <v>1563</v>
      </c>
      <c r="D400" s="41">
        <v>800000</v>
      </c>
      <c r="E400" s="41">
        <v>513040.68</v>
      </c>
      <c r="F400" s="39" t="e">
        <f>_xlfn.XLOOKUP(A400,Working!F:F,Working!E:E)</f>
        <v>#N/A</v>
      </c>
      <c r="G400">
        <v>0</v>
      </c>
      <c r="H400" s="36">
        <v>286959.32</v>
      </c>
      <c r="I400" s="36">
        <v>-800000</v>
      </c>
      <c r="J400" s="36">
        <v>-513040.68</v>
      </c>
      <c r="K400" s="36">
        <v>-286959.32</v>
      </c>
      <c r="L400" t="str">
        <f>_xlfn.XLOOKUP(A400,RAW!F:F,RAW!F:F)</f>
        <v>7867D</v>
      </c>
      <c r="M400" t="str">
        <f>_xlfn.XLOOKUP(A400,'GL014'!A:A,'GL014'!A:A)</f>
        <v>7867D</v>
      </c>
    </row>
    <row r="401" spans="1:13" x14ac:dyDescent="0.25">
      <c r="A401" t="s">
        <v>464</v>
      </c>
      <c r="B401" t="s">
        <v>1562</v>
      </c>
      <c r="C401" t="s">
        <v>1561</v>
      </c>
      <c r="D401" s="41">
        <v>406290.04</v>
      </c>
      <c r="E401" s="41">
        <v>346955.12</v>
      </c>
      <c r="F401" s="39" t="e">
        <f>_xlfn.XLOOKUP(A401,Working!F:F,Working!E:E)</f>
        <v>#N/A</v>
      </c>
      <c r="G401">
        <v>0</v>
      </c>
      <c r="H401" s="36">
        <v>59334.92</v>
      </c>
      <c r="I401" s="36">
        <v>-406290.04</v>
      </c>
      <c r="J401" s="36">
        <v>-346955.12</v>
      </c>
      <c r="K401" s="36">
        <v>-59334.92</v>
      </c>
      <c r="L401" t="str">
        <f>_xlfn.XLOOKUP(A401,RAW!F:F,RAW!F:F)</f>
        <v>7869D</v>
      </c>
      <c r="M401" t="str">
        <f>_xlfn.XLOOKUP(A401,'GL014'!A:A,'GL014'!A:A)</f>
        <v>7869D</v>
      </c>
    </row>
    <row r="402" spans="1:13" x14ac:dyDescent="0.25">
      <c r="A402" t="s">
        <v>467</v>
      </c>
      <c r="B402" t="s">
        <v>1560</v>
      </c>
      <c r="C402" t="s">
        <v>1559</v>
      </c>
      <c r="D402" s="41">
        <v>400000</v>
      </c>
      <c r="E402" s="41">
        <v>158393.9</v>
      </c>
      <c r="F402" s="39" t="e">
        <f>_xlfn.XLOOKUP(A402,Working!F:F,Working!E:E)</f>
        <v>#N/A</v>
      </c>
      <c r="G402">
        <v>0</v>
      </c>
      <c r="H402" s="36">
        <v>241606.1</v>
      </c>
      <c r="I402" s="36">
        <v>-400000</v>
      </c>
      <c r="J402" s="36">
        <v>-158393.9</v>
      </c>
      <c r="K402" s="36">
        <v>-241606.1</v>
      </c>
      <c r="L402" t="str">
        <f>_xlfn.XLOOKUP(A402,RAW!F:F,RAW!F:F)</f>
        <v>7870D</v>
      </c>
      <c r="M402" t="str">
        <f>_xlfn.XLOOKUP(A402,'GL014'!A:A,'GL014'!A:A)</f>
        <v>7870D</v>
      </c>
    </row>
    <row r="403" spans="1:13" x14ac:dyDescent="0.25">
      <c r="A403" t="s">
        <v>471</v>
      </c>
      <c r="B403" t="s">
        <v>1558</v>
      </c>
      <c r="C403" t="s">
        <v>1557</v>
      </c>
      <c r="D403" s="41">
        <v>1025000</v>
      </c>
      <c r="E403" s="41">
        <v>10258.18</v>
      </c>
      <c r="F403" s="39" t="e">
        <f>_xlfn.XLOOKUP(A403,Working!F:F,Working!E:E)</f>
        <v>#N/A</v>
      </c>
      <c r="G403">
        <v>0</v>
      </c>
      <c r="H403" s="36">
        <v>1014741.82</v>
      </c>
      <c r="I403" s="36">
        <v>-1025000</v>
      </c>
      <c r="J403" s="36">
        <v>-10258.18</v>
      </c>
      <c r="K403" s="36">
        <v>-1014741.82</v>
      </c>
      <c r="L403" t="str">
        <f>_xlfn.XLOOKUP(A403,RAW!F:F,RAW!F:F)</f>
        <v>7871D</v>
      </c>
      <c r="M403" t="str">
        <f>_xlfn.XLOOKUP(A403,'GL014'!A:A,'GL014'!A:A)</f>
        <v>7871D</v>
      </c>
    </row>
    <row r="404" spans="1:13" x14ac:dyDescent="0.25">
      <c r="A404" t="s">
        <v>474</v>
      </c>
      <c r="B404" t="s">
        <v>1556</v>
      </c>
      <c r="C404" t="s">
        <v>1555</v>
      </c>
      <c r="D404" s="41">
        <v>56967.94</v>
      </c>
      <c r="E404" s="41">
        <v>56967.94</v>
      </c>
      <c r="F404" s="39" t="e">
        <f>_xlfn.XLOOKUP(A404,Working!F:F,Working!E:E)</f>
        <v>#N/A</v>
      </c>
      <c r="G404">
        <v>0</v>
      </c>
      <c r="H404">
        <v>0</v>
      </c>
      <c r="I404" s="36">
        <v>-56967.94</v>
      </c>
      <c r="J404" s="36">
        <v>-56967.94</v>
      </c>
      <c r="K404">
        <v>0</v>
      </c>
      <c r="L404" t="str">
        <f>_xlfn.XLOOKUP(A404,RAW!F:F,RAW!F:F)</f>
        <v>7872D</v>
      </c>
      <c r="M404" t="str">
        <f>_xlfn.XLOOKUP(A404,'GL014'!A:A,'GL014'!A:A)</f>
        <v>7872D</v>
      </c>
    </row>
    <row r="405" spans="1:13" x14ac:dyDescent="0.25">
      <c r="A405" t="s">
        <v>477</v>
      </c>
      <c r="B405" t="s">
        <v>1554</v>
      </c>
      <c r="C405" t="s">
        <v>1553</v>
      </c>
      <c r="D405" s="41">
        <v>134170.23999999999</v>
      </c>
      <c r="E405" s="41">
        <v>134170.23999999999</v>
      </c>
      <c r="F405" s="39" t="e">
        <f>_xlfn.XLOOKUP(A405,Working!F:F,Working!E:E)</f>
        <v>#N/A</v>
      </c>
      <c r="G405">
        <v>0</v>
      </c>
      <c r="H405">
        <v>0</v>
      </c>
      <c r="I405" s="36">
        <v>-134170.23999999999</v>
      </c>
      <c r="J405" s="36">
        <v>-134170.23999999999</v>
      </c>
      <c r="K405">
        <v>0</v>
      </c>
      <c r="L405" t="str">
        <f>_xlfn.XLOOKUP(A405,RAW!F:F,RAW!F:F)</f>
        <v>7873D</v>
      </c>
      <c r="M405" t="str">
        <f>_xlfn.XLOOKUP(A405,'GL014'!A:A,'GL014'!A:A)</f>
        <v>7873D</v>
      </c>
    </row>
    <row r="406" spans="1:13" x14ac:dyDescent="0.25">
      <c r="A406" t="s">
        <v>480</v>
      </c>
      <c r="B406" t="s">
        <v>1552</v>
      </c>
      <c r="C406" t="s">
        <v>1551</v>
      </c>
      <c r="D406" s="41">
        <v>1081023</v>
      </c>
      <c r="E406" s="41">
        <v>225553.04</v>
      </c>
      <c r="F406" s="39" t="e">
        <f>_xlfn.XLOOKUP(A406,Working!F:F,Working!E:E)</f>
        <v>#N/A</v>
      </c>
      <c r="G406">
        <v>0</v>
      </c>
      <c r="H406" s="36">
        <v>855469.96</v>
      </c>
      <c r="I406" s="36">
        <v>-1081023</v>
      </c>
      <c r="J406" s="36">
        <v>-225553.04</v>
      </c>
      <c r="K406" s="36">
        <v>-855469.96</v>
      </c>
      <c r="L406" t="str">
        <f>_xlfn.XLOOKUP(A406,RAW!F:F,RAW!F:F)</f>
        <v>7874D</v>
      </c>
      <c r="M406" t="str">
        <f>_xlfn.XLOOKUP(A406,'GL014'!A:A,'GL014'!A:A)</f>
        <v>7874D</v>
      </c>
    </row>
    <row r="407" spans="1:13" x14ac:dyDescent="0.25">
      <c r="A407" t="s">
        <v>510</v>
      </c>
      <c r="B407" t="s">
        <v>1550</v>
      </c>
      <c r="C407" t="s">
        <v>1549</v>
      </c>
      <c r="D407" s="41">
        <v>156823.57999999999</v>
      </c>
      <c r="E407" s="41">
        <v>156823.57999999999</v>
      </c>
      <c r="F407" s="39" t="e">
        <f>_xlfn.XLOOKUP(A407,Working!F:F,Working!E:E)</f>
        <v>#N/A</v>
      </c>
      <c r="G407">
        <v>0</v>
      </c>
      <c r="H407">
        <v>0</v>
      </c>
      <c r="I407" s="36">
        <v>-156823.57999999999</v>
      </c>
      <c r="J407" s="36">
        <v>-156823.57999999999</v>
      </c>
      <c r="K407">
        <v>0</v>
      </c>
      <c r="L407" t="str">
        <f>_xlfn.XLOOKUP(A407,RAW!F:F,RAW!F:F)</f>
        <v>7875D</v>
      </c>
      <c r="M407" t="str">
        <f>_xlfn.XLOOKUP(A407,'GL014'!A:A,'GL014'!A:A)</f>
        <v>7875D</v>
      </c>
    </row>
    <row r="408" spans="1:13" x14ac:dyDescent="0.25">
      <c r="A408" t="s">
        <v>483</v>
      </c>
      <c r="B408" t="s">
        <v>1548</v>
      </c>
      <c r="C408" t="s">
        <v>1547</v>
      </c>
      <c r="D408" s="41">
        <v>152341</v>
      </c>
      <c r="E408" s="41">
        <v>132386.63</v>
      </c>
      <c r="F408" s="39" t="e">
        <f>_xlfn.XLOOKUP(A408,Working!F:F,Working!E:E)</f>
        <v>#N/A</v>
      </c>
      <c r="G408">
        <v>0</v>
      </c>
      <c r="H408" s="36">
        <v>19954.37</v>
      </c>
      <c r="I408" s="36">
        <v>-152341</v>
      </c>
      <c r="J408" s="36">
        <v>-132386.63</v>
      </c>
      <c r="K408" s="36">
        <v>-19954.37</v>
      </c>
      <c r="L408" t="str">
        <f>_xlfn.XLOOKUP(A408,RAW!F:F,RAW!F:F)</f>
        <v>7876D</v>
      </c>
      <c r="M408" t="str">
        <f>_xlfn.XLOOKUP(A408,'GL014'!A:A,'GL014'!A:A)</f>
        <v>7876D</v>
      </c>
    </row>
    <row r="409" spans="1:13" x14ac:dyDescent="0.25">
      <c r="A409" t="s">
        <v>486</v>
      </c>
      <c r="B409" t="s">
        <v>1546</v>
      </c>
      <c r="C409" t="s">
        <v>1545</v>
      </c>
      <c r="D409" s="41">
        <v>74525.3</v>
      </c>
      <c r="E409" s="41">
        <v>74525.3</v>
      </c>
      <c r="F409" s="39" t="e">
        <f>_xlfn.XLOOKUP(A409,Working!F:F,Working!E:E)</f>
        <v>#N/A</v>
      </c>
      <c r="G409">
        <v>0</v>
      </c>
      <c r="H409">
        <v>0</v>
      </c>
      <c r="I409" s="36">
        <v>-74525.3</v>
      </c>
      <c r="J409" s="36">
        <v>-74525.3</v>
      </c>
      <c r="K409">
        <v>0</v>
      </c>
      <c r="L409" t="str">
        <f>_xlfn.XLOOKUP(A409,RAW!F:F,RAW!F:F)</f>
        <v>7877D</v>
      </c>
      <c r="M409" t="str">
        <f>_xlfn.XLOOKUP(A409,'GL014'!A:A,'GL014'!A:A)</f>
        <v>7877D</v>
      </c>
    </row>
    <row r="410" spans="1:13" x14ac:dyDescent="0.25">
      <c r="A410" t="s">
        <v>489</v>
      </c>
      <c r="B410" t="s">
        <v>1544</v>
      </c>
      <c r="C410" t="s">
        <v>1543</v>
      </c>
      <c r="D410" s="41">
        <v>587000</v>
      </c>
      <c r="E410" s="41">
        <v>185181.46</v>
      </c>
      <c r="F410" s="39" t="e">
        <f>_xlfn.XLOOKUP(A410,Working!F:F,Working!E:E)</f>
        <v>#N/A</v>
      </c>
      <c r="G410">
        <v>0</v>
      </c>
      <c r="H410" s="36">
        <v>401818.54</v>
      </c>
      <c r="I410" s="36">
        <v>-587000</v>
      </c>
      <c r="J410" s="36">
        <v>-185181.46</v>
      </c>
      <c r="K410" s="36">
        <v>-401818.54</v>
      </c>
      <c r="L410" t="str">
        <f>_xlfn.XLOOKUP(A410,RAW!F:F,RAW!F:F)</f>
        <v>7878D</v>
      </c>
      <c r="M410" t="str">
        <f>_xlfn.XLOOKUP(A410,'GL014'!A:A,'GL014'!A:A)</f>
        <v>7878D</v>
      </c>
    </row>
    <row r="411" spans="1:13" x14ac:dyDescent="0.25">
      <c r="A411" t="s">
        <v>492</v>
      </c>
      <c r="B411" t="s">
        <v>1542</v>
      </c>
      <c r="C411" t="s">
        <v>1541</v>
      </c>
      <c r="D411" s="41">
        <v>580300</v>
      </c>
      <c r="E411" s="41">
        <v>569679.56000000006</v>
      </c>
      <c r="F411" s="39" t="e">
        <f>_xlfn.XLOOKUP(A411,Working!F:F,Working!E:E)</f>
        <v>#N/A</v>
      </c>
      <c r="G411">
        <v>0</v>
      </c>
      <c r="H411" s="36">
        <v>10620.44</v>
      </c>
      <c r="I411" s="36">
        <v>-580300</v>
      </c>
      <c r="J411" s="36">
        <v>-569679.56000000006</v>
      </c>
      <c r="K411" s="36">
        <v>-10620.44</v>
      </c>
      <c r="L411" t="str">
        <f>_xlfn.XLOOKUP(A411,RAW!F:F,RAW!F:F)</f>
        <v>7881D</v>
      </c>
      <c r="M411" t="str">
        <f>_xlfn.XLOOKUP(A411,'GL014'!A:A,'GL014'!A:A)</f>
        <v>7881D</v>
      </c>
    </row>
    <row r="412" spans="1:13" x14ac:dyDescent="0.25">
      <c r="A412" t="s">
        <v>495</v>
      </c>
      <c r="B412" t="s">
        <v>1540</v>
      </c>
      <c r="C412" t="s">
        <v>1539</v>
      </c>
      <c r="D412" s="41">
        <v>1975000</v>
      </c>
      <c r="E412" s="41">
        <v>1097996.56</v>
      </c>
      <c r="F412" s="39" t="e">
        <f>_xlfn.XLOOKUP(A412,Working!F:F,Working!E:E)</f>
        <v>#N/A</v>
      </c>
      <c r="G412">
        <v>0</v>
      </c>
      <c r="H412" s="36">
        <v>877003.44</v>
      </c>
      <c r="I412" s="36">
        <v>-1975000</v>
      </c>
      <c r="J412" s="36">
        <v>-1097996.56</v>
      </c>
      <c r="K412" s="36">
        <v>-877003.44</v>
      </c>
      <c r="L412" t="str">
        <f>_xlfn.XLOOKUP(A412,RAW!F:F,RAW!F:F)</f>
        <v>7882D</v>
      </c>
      <c r="M412" t="str">
        <f>_xlfn.XLOOKUP(A412,'GL014'!A:A,'GL014'!A:A)</f>
        <v>7882D</v>
      </c>
    </row>
    <row r="413" spans="1:13" hidden="1" x14ac:dyDescent="0.25">
      <c r="A413" t="s">
        <v>1538</v>
      </c>
      <c r="B413" t="s">
        <v>1537</v>
      </c>
      <c r="C413" t="s">
        <v>1536</v>
      </c>
      <c r="D413" s="36">
        <v>96062.37</v>
      </c>
      <c r="E413" s="36">
        <v>96062.37</v>
      </c>
      <c r="F413" s="39" t="e">
        <f>_xlfn.XLOOKUP(A413,Working!F:F,Working!E:E)</f>
        <v>#N/A</v>
      </c>
      <c r="G413">
        <v>0</v>
      </c>
      <c r="H413">
        <v>0</v>
      </c>
      <c r="I413" s="36">
        <v>-96062.37</v>
      </c>
      <c r="J413" s="36">
        <v>-96062.37</v>
      </c>
      <c r="K413">
        <v>0</v>
      </c>
      <c r="L413" t="e">
        <f>_xlfn.XLOOKUP(A413,RAW!F:F,RAW!F:F)</f>
        <v>#N/A</v>
      </c>
      <c r="M413" t="e">
        <f>_xlfn.XLOOKUP(A413,'GL014'!A:A,'GL014'!A:A)</f>
        <v>#N/A</v>
      </c>
    </row>
    <row r="414" spans="1:13" hidden="1" x14ac:dyDescent="0.25">
      <c r="A414" t="s">
        <v>1535</v>
      </c>
      <c r="B414" t="s">
        <v>1534</v>
      </c>
      <c r="C414" t="s">
        <v>1533</v>
      </c>
      <c r="D414" s="36">
        <v>218978.56</v>
      </c>
      <c r="E414" s="36">
        <v>218978.56</v>
      </c>
      <c r="F414" s="39" t="e">
        <f>_xlfn.XLOOKUP(A414,Working!F:F,Working!E:E)</f>
        <v>#N/A</v>
      </c>
      <c r="G414">
        <v>0</v>
      </c>
      <c r="H414">
        <v>0</v>
      </c>
      <c r="I414" s="36">
        <v>-218978.56</v>
      </c>
      <c r="J414" s="36">
        <v>-218978.56</v>
      </c>
      <c r="K414">
        <v>0</v>
      </c>
      <c r="L414" t="e">
        <f>_xlfn.XLOOKUP(A414,RAW!F:F,RAW!F:F)</f>
        <v>#N/A</v>
      </c>
      <c r="M414" t="e">
        <f>_xlfn.XLOOKUP(A414,'GL014'!A:A,'GL014'!A:A)</f>
        <v>#N/A</v>
      </c>
    </row>
    <row r="415" spans="1:13" x14ac:dyDescent="0.25">
      <c r="A415" t="s">
        <v>498</v>
      </c>
      <c r="B415" t="s">
        <v>1532</v>
      </c>
      <c r="C415" t="s">
        <v>1531</v>
      </c>
      <c r="D415" s="41">
        <v>568846</v>
      </c>
      <c r="E415" s="41">
        <v>539857.63</v>
      </c>
      <c r="F415" s="39" t="e">
        <f>_xlfn.XLOOKUP(A415,Working!F:F,Working!E:E)</f>
        <v>#N/A</v>
      </c>
      <c r="G415">
        <v>0</v>
      </c>
      <c r="H415" s="36">
        <v>28988.37</v>
      </c>
      <c r="I415" s="36">
        <v>-568846</v>
      </c>
      <c r="J415" s="36">
        <v>-539857.63</v>
      </c>
      <c r="K415" s="36">
        <v>-28988.37</v>
      </c>
      <c r="L415" t="str">
        <f>_xlfn.XLOOKUP(A415,RAW!F:F,RAW!F:F)</f>
        <v>7887D</v>
      </c>
      <c r="M415" t="str">
        <f>_xlfn.XLOOKUP(A415,'GL014'!A:A,'GL014'!A:A)</f>
        <v>7887D</v>
      </c>
    </row>
    <row r="416" spans="1:13" hidden="1" x14ac:dyDescent="0.25">
      <c r="A416" t="s">
        <v>1530</v>
      </c>
      <c r="B416" t="s">
        <v>1529</v>
      </c>
      <c r="C416" t="s">
        <v>1528</v>
      </c>
      <c r="D416" s="36">
        <v>71411.86</v>
      </c>
      <c r="E416" s="36">
        <v>71411.86</v>
      </c>
      <c r="F416" s="39" t="e">
        <f>_xlfn.XLOOKUP(A416,Working!F:F,Working!E:E)</f>
        <v>#N/A</v>
      </c>
      <c r="G416">
        <v>0</v>
      </c>
      <c r="H416">
        <v>0</v>
      </c>
      <c r="I416" s="36">
        <v>-71411.86</v>
      </c>
      <c r="J416" s="36">
        <v>-71411.86</v>
      </c>
      <c r="K416">
        <v>0</v>
      </c>
      <c r="L416" t="e">
        <f>_xlfn.XLOOKUP(A416,RAW!F:F,RAW!F:F)</f>
        <v>#N/A</v>
      </c>
      <c r="M416" t="e">
        <f>_xlfn.XLOOKUP(A416,'GL014'!A:A,'GL014'!A:A)</f>
        <v>#N/A</v>
      </c>
    </row>
    <row r="417" spans="1:13" x14ac:dyDescent="0.25">
      <c r="A417" t="s">
        <v>501</v>
      </c>
      <c r="B417" t="s">
        <v>1527</v>
      </c>
      <c r="C417" t="s">
        <v>1526</v>
      </c>
      <c r="D417" s="41">
        <v>791000</v>
      </c>
      <c r="E417" s="41">
        <v>737656.33</v>
      </c>
      <c r="F417" s="39" t="e">
        <f>_xlfn.XLOOKUP(A417,Working!F:F,Working!E:E)</f>
        <v>#N/A</v>
      </c>
      <c r="G417">
        <v>0</v>
      </c>
      <c r="H417" s="36">
        <v>53343.67</v>
      </c>
      <c r="I417" s="36">
        <v>-791000</v>
      </c>
      <c r="J417" s="36">
        <v>-737656.33</v>
      </c>
      <c r="K417" s="36">
        <v>-53343.67</v>
      </c>
      <c r="L417" t="str">
        <f>_xlfn.XLOOKUP(A417,RAW!F:F,RAW!F:F)</f>
        <v>7890D</v>
      </c>
      <c r="M417" t="str">
        <f>_xlfn.XLOOKUP(A417,'GL014'!A:A,'GL014'!A:A)</f>
        <v>7890D</v>
      </c>
    </row>
    <row r="418" spans="1:13" hidden="1" x14ac:dyDescent="0.25">
      <c r="A418" t="s">
        <v>1525</v>
      </c>
      <c r="B418" t="s">
        <v>1524</v>
      </c>
      <c r="C418" t="s">
        <v>1523</v>
      </c>
      <c r="D418" s="36">
        <v>86027.03</v>
      </c>
      <c r="E418" s="36">
        <v>86027.03</v>
      </c>
      <c r="F418" s="39" t="e">
        <f>_xlfn.XLOOKUP(A418,Working!F:F,Working!E:E)</f>
        <v>#N/A</v>
      </c>
      <c r="G418">
        <v>0</v>
      </c>
      <c r="H418">
        <v>0</v>
      </c>
      <c r="I418" s="36">
        <v>-86027.03</v>
      </c>
      <c r="J418" s="36">
        <v>-86027.03</v>
      </c>
      <c r="K418">
        <v>0</v>
      </c>
      <c r="L418" t="e">
        <f>_xlfn.XLOOKUP(A418,RAW!F:F,RAW!F:F)</f>
        <v>#N/A</v>
      </c>
      <c r="M418" t="e">
        <f>_xlfn.XLOOKUP(A418,'GL014'!A:A,'GL014'!A:A)</f>
        <v>#N/A</v>
      </c>
    </row>
    <row r="419" spans="1:13" hidden="1" x14ac:dyDescent="0.25">
      <c r="A419" t="s">
        <v>1522</v>
      </c>
      <c r="B419" t="s">
        <v>1521</v>
      </c>
      <c r="C419" t="s">
        <v>1520</v>
      </c>
      <c r="D419" s="36">
        <v>359863.18</v>
      </c>
      <c r="E419" s="36">
        <v>359863.18</v>
      </c>
      <c r="F419" s="39" t="e">
        <f>_xlfn.XLOOKUP(A419,Working!F:F,Working!E:E)</f>
        <v>#N/A</v>
      </c>
      <c r="G419">
        <v>0</v>
      </c>
      <c r="H419">
        <v>0</v>
      </c>
      <c r="I419" s="36">
        <v>-359863.18</v>
      </c>
      <c r="J419" s="36">
        <v>-359863.18</v>
      </c>
      <c r="K419">
        <v>0</v>
      </c>
      <c r="L419" t="e">
        <f>_xlfn.XLOOKUP(A419,RAW!F:F,RAW!F:F)</f>
        <v>#N/A</v>
      </c>
      <c r="M419" t="e">
        <f>_xlfn.XLOOKUP(A419,'GL014'!A:A,'GL014'!A:A)</f>
        <v>#N/A</v>
      </c>
    </row>
    <row r="420" spans="1:13" x14ac:dyDescent="0.25">
      <c r="A420" t="s">
        <v>516</v>
      </c>
      <c r="B420" t="s">
        <v>1519</v>
      </c>
      <c r="C420" t="s">
        <v>1518</v>
      </c>
      <c r="D420" s="41">
        <v>82047.509999999995</v>
      </c>
      <c r="E420" s="41">
        <v>82047.509999999995</v>
      </c>
      <c r="F420" s="39" t="e">
        <f>_xlfn.XLOOKUP(A420,Working!F:F,Working!E:E)</f>
        <v>#N/A</v>
      </c>
      <c r="G420">
        <v>0</v>
      </c>
      <c r="H420">
        <v>0</v>
      </c>
      <c r="I420" s="36">
        <v>-82047.509999999995</v>
      </c>
      <c r="J420" s="36">
        <v>-82047.509999999995</v>
      </c>
      <c r="K420">
        <v>0</v>
      </c>
      <c r="L420" t="str">
        <f>_xlfn.XLOOKUP(A420,RAW!F:F,RAW!F:F)</f>
        <v>7896D</v>
      </c>
      <c r="M420" t="e">
        <f>_xlfn.XLOOKUP(A420,'GL014'!A:A,'GL014'!A:A)</f>
        <v>#N/A</v>
      </c>
    </row>
    <row r="421" spans="1:13" hidden="1" x14ac:dyDescent="0.25">
      <c r="A421" t="s">
        <v>1517</v>
      </c>
      <c r="B421" t="s">
        <v>1516</v>
      </c>
      <c r="C421" t="s">
        <v>1515</v>
      </c>
      <c r="D421" s="36">
        <v>232977.29</v>
      </c>
      <c r="E421" s="36">
        <v>232977.29</v>
      </c>
      <c r="F421" s="39" t="e">
        <f>_xlfn.XLOOKUP(A421,Working!F:F,Working!E:E)</f>
        <v>#N/A</v>
      </c>
      <c r="G421">
        <v>0</v>
      </c>
      <c r="H421">
        <v>0</v>
      </c>
      <c r="I421" s="36">
        <v>-232977.29</v>
      </c>
      <c r="J421" s="36">
        <v>-232977.29</v>
      </c>
      <c r="K421">
        <v>0</v>
      </c>
      <c r="L421" t="e">
        <f>_xlfn.XLOOKUP(A421,RAW!F:F,RAW!F:F)</f>
        <v>#N/A</v>
      </c>
      <c r="M421" t="e">
        <f>_xlfn.XLOOKUP(A421,'GL014'!A:A,'GL014'!A:A)</f>
        <v>#N/A</v>
      </c>
    </row>
    <row r="422" spans="1:13" x14ac:dyDescent="0.25">
      <c r="A422" t="s">
        <v>519</v>
      </c>
      <c r="B422" t="s">
        <v>1514</v>
      </c>
      <c r="C422" t="s">
        <v>1513</v>
      </c>
      <c r="D422" s="41">
        <v>2370100.6</v>
      </c>
      <c r="E422" s="41">
        <v>108744.17</v>
      </c>
      <c r="F422" s="39" t="e">
        <f>_xlfn.XLOOKUP(A422,Working!F:F,Working!E:E)</f>
        <v>#N/A</v>
      </c>
      <c r="G422">
        <v>0</v>
      </c>
      <c r="H422" s="36">
        <v>2261356.4300000002</v>
      </c>
      <c r="I422" s="36">
        <v>-2370100.6</v>
      </c>
      <c r="J422" s="36">
        <v>-108744.17</v>
      </c>
      <c r="K422" s="36">
        <v>-2261356.4300000002</v>
      </c>
      <c r="L422" t="str">
        <f>_xlfn.XLOOKUP(A422,RAW!F:F,RAW!F:F)</f>
        <v>7898D</v>
      </c>
      <c r="M422" t="str">
        <f>_xlfn.XLOOKUP(A422,'GL014'!A:A,'GL014'!A:A)</f>
        <v>7898D</v>
      </c>
    </row>
    <row r="423" spans="1:13" x14ac:dyDescent="0.25">
      <c r="A423" t="s">
        <v>522</v>
      </c>
      <c r="B423" t="s">
        <v>1512</v>
      </c>
      <c r="C423" t="s">
        <v>1511</v>
      </c>
      <c r="D423" s="41">
        <v>465000</v>
      </c>
      <c r="E423" s="41">
        <v>351967.68</v>
      </c>
      <c r="F423" s="39" t="e">
        <f>_xlfn.XLOOKUP(A423,Working!F:F,Working!E:E)</f>
        <v>#N/A</v>
      </c>
      <c r="G423">
        <v>0</v>
      </c>
      <c r="H423" s="36">
        <v>113032.32000000001</v>
      </c>
      <c r="I423" s="36">
        <v>-465000</v>
      </c>
      <c r="J423" s="36">
        <v>-351967.68</v>
      </c>
      <c r="K423" s="36">
        <v>-113032.32000000001</v>
      </c>
      <c r="L423" t="str">
        <f>_xlfn.XLOOKUP(A423,RAW!F:F,RAW!F:F)</f>
        <v>7899D</v>
      </c>
      <c r="M423" t="str">
        <f>_xlfn.XLOOKUP(A423,'GL014'!A:A,'GL014'!A:A)</f>
        <v>7899D</v>
      </c>
    </row>
    <row r="424" spans="1:13" x14ac:dyDescent="0.25">
      <c r="A424" t="s">
        <v>525</v>
      </c>
      <c r="B424" t="s">
        <v>1510</v>
      </c>
      <c r="C424" t="s">
        <v>1509</v>
      </c>
      <c r="D424" s="41">
        <v>150000</v>
      </c>
      <c r="E424" s="41">
        <v>11879.42</v>
      </c>
      <c r="F424" s="39" t="e">
        <f>_xlfn.XLOOKUP(A424,Working!F:F,Working!E:E)</f>
        <v>#N/A</v>
      </c>
      <c r="G424">
        <v>0</v>
      </c>
      <c r="H424" s="36">
        <v>138120.57999999999</v>
      </c>
      <c r="I424" s="36">
        <v>-150000</v>
      </c>
      <c r="J424" s="36">
        <v>-11879.42</v>
      </c>
      <c r="K424" s="36">
        <v>-138120.57999999999</v>
      </c>
      <c r="L424" t="str">
        <f>_xlfn.XLOOKUP(A424,RAW!F:F,RAW!F:F)</f>
        <v>7900D</v>
      </c>
      <c r="M424" t="str">
        <f>_xlfn.XLOOKUP(A424,'GL014'!A:A,'GL014'!A:A)</f>
        <v>7900D</v>
      </c>
    </row>
    <row r="425" spans="1:13" x14ac:dyDescent="0.25">
      <c r="A425" t="s">
        <v>528</v>
      </c>
      <c r="B425" t="s">
        <v>1508</v>
      </c>
      <c r="C425" t="s">
        <v>1507</v>
      </c>
      <c r="D425" s="41">
        <v>1386.93</v>
      </c>
      <c r="E425" s="41">
        <v>1386.93</v>
      </c>
      <c r="F425" s="39" t="e">
        <f>_xlfn.XLOOKUP(A425,Working!F:F,Working!E:E)</f>
        <v>#N/A</v>
      </c>
      <c r="G425">
        <v>0</v>
      </c>
      <c r="H425">
        <v>0</v>
      </c>
      <c r="I425" s="36">
        <v>-1386.93</v>
      </c>
      <c r="J425" s="36">
        <v>-1386.93</v>
      </c>
      <c r="K425">
        <v>0</v>
      </c>
      <c r="L425" t="str">
        <f>_xlfn.XLOOKUP(A425,RAW!F:F,RAW!F:F)</f>
        <v>7901D</v>
      </c>
      <c r="M425" t="str">
        <f>_xlfn.XLOOKUP(A425,'GL014'!A:A,'GL014'!A:A)</f>
        <v>7901D</v>
      </c>
    </row>
    <row r="426" spans="1:13" x14ac:dyDescent="0.25">
      <c r="A426" t="s">
        <v>531</v>
      </c>
      <c r="B426" t="s">
        <v>1506</v>
      </c>
      <c r="C426" t="s">
        <v>1505</v>
      </c>
      <c r="D426" s="41">
        <v>800000</v>
      </c>
      <c r="E426" s="41">
        <v>663680.57999999996</v>
      </c>
      <c r="F426" s="39" t="e">
        <f>_xlfn.XLOOKUP(A426,Working!F:F,Working!E:E)</f>
        <v>#N/A</v>
      </c>
      <c r="G426">
        <v>0</v>
      </c>
      <c r="H426" s="36">
        <v>136319.42000000001</v>
      </c>
      <c r="I426" s="36">
        <v>-800000</v>
      </c>
      <c r="J426" s="36">
        <v>-663680.57999999996</v>
      </c>
      <c r="K426" s="36">
        <v>-136319.42000000001</v>
      </c>
      <c r="L426" t="str">
        <f>_xlfn.XLOOKUP(A426,RAW!F:F,RAW!F:F)</f>
        <v>7904D</v>
      </c>
      <c r="M426" t="str">
        <f>_xlfn.XLOOKUP(A426,'GL014'!A:A,'GL014'!A:A)</f>
        <v>7904D</v>
      </c>
    </row>
    <row r="427" spans="1:13" x14ac:dyDescent="0.25">
      <c r="A427" t="s">
        <v>534</v>
      </c>
      <c r="B427" t="s">
        <v>1504</v>
      </c>
      <c r="C427" t="s">
        <v>1503</v>
      </c>
      <c r="D427" s="41">
        <v>350000</v>
      </c>
      <c r="E427" s="41">
        <v>344036.92</v>
      </c>
      <c r="F427" s="39" t="e">
        <f>_xlfn.XLOOKUP(A427,Working!F:F,Working!E:E)</f>
        <v>#N/A</v>
      </c>
      <c r="G427">
        <v>0</v>
      </c>
      <c r="H427" s="36">
        <v>5963.08</v>
      </c>
      <c r="I427" s="36">
        <v>-350000</v>
      </c>
      <c r="J427" s="36">
        <v>-344036.92</v>
      </c>
      <c r="K427" s="36">
        <v>-5963.08</v>
      </c>
      <c r="L427" t="str">
        <f>_xlfn.XLOOKUP(A427,RAW!F:F,RAW!F:F)</f>
        <v>7905D</v>
      </c>
      <c r="M427" t="str">
        <f>_xlfn.XLOOKUP(A427,'GL014'!A:A,'GL014'!A:A)</f>
        <v>7905D</v>
      </c>
    </row>
    <row r="428" spans="1:13" x14ac:dyDescent="0.25">
      <c r="A428" t="s">
        <v>537</v>
      </c>
      <c r="B428" t="s">
        <v>1502</v>
      </c>
      <c r="C428" t="s">
        <v>1501</v>
      </c>
      <c r="D428" s="41">
        <v>230393.45</v>
      </c>
      <c r="E428" s="41">
        <v>230393.45</v>
      </c>
      <c r="F428" s="39" t="e">
        <f>_xlfn.XLOOKUP(A428,Working!F:F,Working!E:E)</f>
        <v>#N/A</v>
      </c>
      <c r="G428">
        <v>0</v>
      </c>
      <c r="H428">
        <v>0</v>
      </c>
      <c r="I428" s="36">
        <v>-230393.45</v>
      </c>
      <c r="J428" s="36">
        <v>-230393.45</v>
      </c>
      <c r="K428">
        <v>0</v>
      </c>
      <c r="L428" t="str">
        <f>_xlfn.XLOOKUP(A428,RAW!F:F,RAW!F:F)</f>
        <v>7906D</v>
      </c>
      <c r="M428" t="str">
        <f>_xlfn.XLOOKUP(A428,'GL014'!A:A,'GL014'!A:A)</f>
        <v>7906D</v>
      </c>
    </row>
    <row r="429" spans="1:13" x14ac:dyDescent="0.25">
      <c r="A429" t="s">
        <v>540</v>
      </c>
      <c r="B429" t="s">
        <v>1500</v>
      </c>
      <c r="C429" t="s">
        <v>1499</v>
      </c>
      <c r="D429" s="41">
        <v>167052.4</v>
      </c>
      <c r="E429" s="41">
        <v>167052.4</v>
      </c>
      <c r="F429" s="39" t="e">
        <f>_xlfn.XLOOKUP(A429,Working!F:F,Working!E:E)</f>
        <v>#N/A</v>
      </c>
      <c r="G429">
        <v>0</v>
      </c>
      <c r="H429">
        <v>0</v>
      </c>
      <c r="I429" s="36">
        <v>-167052.4</v>
      </c>
      <c r="J429" s="36">
        <v>-167052.4</v>
      </c>
      <c r="K429">
        <v>0</v>
      </c>
      <c r="L429" t="str">
        <f>_xlfn.XLOOKUP(A429,RAW!F:F,RAW!F:F)</f>
        <v>7907D</v>
      </c>
      <c r="M429" t="str">
        <f>_xlfn.XLOOKUP(A429,'GL014'!A:A,'GL014'!A:A)</f>
        <v>7907D</v>
      </c>
    </row>
    <row r="430" spans="1:13" x14ac:dyDescent="0.25">
      <c r="A430" t="s">
        <v>558</v>
      </c>
      <c r="B430" t="s">
        <v>1498</v>
      </c>
      <c r="C430" t="s">
        <v>1497</v>
      </c>
      <c r="D430" s="41">
        <v>2000000</v>
      </c>
      <c r="E430" s="41">
        <v>1934450.34</v>
      </c>
      <c r="F430" s="39" t="e">
        <f>_xlfn.XLOOKUP(A430,Working!F:F,Working!E:E)</f>
        <v>#N/A</v>
      </c>
      <c r="G430">
        <v>0</v>
      </c>
      <c r="H430" s="36">
        <v>65549.66</v>
      </c>
      <c r="I430" s="36">
        <v>-2000000</v>
      </c>
      <c r="J430" s="36">
        <v>-1934450.34</v>
      </c>
      <c r="K430" s="36">
        <v>-65549.66</v>
      </c>
      <c r="L430" t="str">
        <f>_xlfn.XLOOKUP(A430,RAW!F:F,RAW!F:F)</f>
        <v>7914D</v>
      </c>
      <c r="M430" t="str">
        <f>_xlfn.XLOOKUP(A430,'GL014'!A:A,'GL014'!A:A)</f>
        <v>7914D</v>
      </c>
    </row>
    <row r="431" spans="1:13" hidden="1" x14ac:dyDescent="0.25">
      <c r="A431" t="s">
        <v>1496</v>
      </c>
      <c r="B431" t="s">
        <v>1495</v>
      </c>
      <c r="C431" t="s">
        <v>1494</v>
      </c>
      <c r="D431" s="36">
        <v>2030347.1</v>
      </c>
      <c r="E431" s="36">
        <v>2030347.1</v>
      </c>
      <c r="F431" s="39" t="e">
        <f>_xlfn.XLOOKUP(A431,Working!F:F,Working!E:E)</f>
        <v>#N/A</v>
      </c>
      <c r="G431">
        <v>0</v>
      </c>
      <c r="H431">
        <v>0</v>
      </c>
      <c r="I431" s="36">
        <v>-2030347.1</v>
      </c>
      <c r="J431" s="36">
        <v>-2030347.1</v>
      </c>
      <c r="K431">
        <v>0</v>
      </c>
      <c r="L431" t="e">
        <f>_xlfn.XLOOKUP(A431,RAW!F:F,RAW!F:F)</f>
        <v>#N/A</v>
      </c>
      <c r="M431" t="e">
        <f>_xlfn.XLOOKUP(A431,'GL014'!A:A,'GL014'!A:A)</f>
        <v>#N/A</v>
      </c>
    </row>
    <row r="432" spans="1:13" x14ac:dyDescent="0.25">
      <c r="A432" t="s">
        <v>561</v>
      </c>
      <c r="B432" t="s">
        <v>1493</v>
      </c>
      <c r="C432" t="s">
        <v>1492</v>
      </c>
      <c r="D432" s="41">
        <v>27000000</v>
      </c>
      <c r="E432" s="41">
        <v>7646757.9699999997</v>
      </c>
      <c r="F432" s="39" t="e">
        <f>_xlfn.XLOOKUP(A432,Working!F:F,Working!E:E)</f>
        <v>#N/A</v>
      </c>
      <c r="G432">
        <v>0</v>
      </c>
      <c r="H432" s="36">
        <v>19353242.030000001</v>
      </c>
      <c r="I432" s="36">
        <v>-27000000</v>
      </c>
      <c r="J432" s="36">
        <v>-7646757.9699999997</v>
      </c>
      <c r="K432" s="36">
        <v>-19353242.030000001</v>
      </c>
      <c r="L432" t="str">
        <f>_xlfn.XLOOKUP(A432,RAW!F:F,RAW!F:F)</f>
        <v>7916D</v>
      </c>
      <c r="M432" t="str">
        <f>_xlfn.XLOOKUP(A432,'GL014'!A:A,'GL014'!A:A)</f>
        <v>7916D</v>
      </c>
    </row>
    <row r="433" spans="1:13" x14ac:dyDescent="0.25">
      <c r="A433" t="s">
        <v>564</v>
      </c>
      <c r="B433" t="s">
        <v>1491</v>
      </c>
      <c r="C433" t="s">
        <v>1490</v>
      </c>
      <c r="D433" s="41">
        <v>1650000</v>
      </c>
      <c r="E433" s="41">
        <v>1470419.45</v>
      </c>
      <c r="F433" s="39" t="e">
        <f>_xlfn.XLOOKUP(A433,Working!F:F,Working!E:E)</f>
        <v>#N/A</v>
      </c>
      <c r="G433">
        <v>0</v>
      </c>
      <c r="H433" s="36">
        <v>179580.55</v>
      </c>
      <c r="I433" s="36">
        <v>-1650000</v>
      </c>
      <c r="J433" s="36">
        <v>-1470419.45</v>
      </c>
      <c r="K433" s="36">
        <v>-179580.55</v>
      </c>
      <c r="L433" t="str">
        <f>_xlfn.XLOOKUP(A433,RAW!F:F,RAW!F:F)</f>
        <v>7917D</v>
      </c>
      <c r="M433" t="str">
        <f>_xlfn.XLOOKUP(A433,'GL014'!A:A,'GL014'!A:A)</f>
        <v>7917D</v>
      </c>
    </row>
    <row r="434" spans="1:13" x14ac:dyDescent="0.25">
      <c r="A434" t="s">
        <v>567</v>
      </c>
      <c r="B434" t="s">
        <v>1489</v>
      </c>
      <c r="C434" t="s">
        <v>1488</v>
      </c>
      <c r="D434" s="41">
        <v>785000</v>
      </c>
      <c r="E434" s="41">
        <v>413867.11</v>
      </c>
      <c r="F434" s="39" t="e">
        <f>_xlfn.XLOOKUP(A434,Working!F:F,Working!E:E)</f>
        <v>#N/A</v>
      </c>
      <c r="G434">
        <v>0</v>
      </c>
      <c r="H434" s="36">
        <v>371132.89</v>
      </c>
      <c r="I434" s="36">
        <v>-785000</v>
      </c>
      <c r="J434" s="36">
        <v>-413867.11</v>
      </c>
      <c r="K434" s="36">
        <v>-371132.89</v>
      </c>
      <c r="L434" t="str">
        <f>_xlfn.XLOOKUP(A434,RAW!F:F,RAW!F:F)</f>
        <v>7918D</v>
      </c>
      <c r="M434" t="str">
        <f>_xlfn.XLOOKUP(A434,'GL014'!A:A,'GL014'!A:A)</f>
        <v>7918D</v>
      </c>
    </row>
    <row r="435" spans="1:13" x14ac:dyDescent="0.25">
      <c r="A435" t="s">
        <v>570</v>
      </c>
      <c r="B435" t="s">
        <v>1487</v>
      </c>
      <c r="C435" t="s">
        <v>1486</v>
      </c>
      <c r="D435" s="41">
        <v>100000</v>
      </c>
      <c r="E435" s="41">
        <v>1823.06</v>
      </c>
      <c r="F435" s="39" t="e">
        <f>_xlfn.XLOOKUP(A435,Working!F:F,Working!E:E)</f>
        <v>#N/A</v>
      </c>
      <c r="G435">
        <v>0</v>
      </c>
      <c r="H435" s="36">
        <v>98176.94</v>
      </c>
      <c r="I435" s="36">
        <v>-100000</v>
      </c>
      <c r="J435" s="36">
        <v>-1823.06</v>
      </c>
      <c r="K435" s="36">
        <v>-98176.94</v>
      </c>
      <c r="L435" t="str">
        <f>_xlfn.XLOOKUP(A435,RAW!F:F,RAW!F:F)</f>
        <v>7919D</v>
      </c>
      <c r="M435" t="str">
        <f>_xlfn.XLOOKUP(A435,'GL014'!A:A,'GL014'!A:A)</f>
        <v>7919D</v>
      </c>
    </row>
    <row r="436" spans="1:13" x14ac:dyDescent="0.25">
      <c r="A436" t="s">
        <v>579</v>
      </c>
      <c r="B436" t="s">
        <v>1485</v>
      </c>
      <c r="C436" t="s">
        <v>1484</v>
      </c>
      <c r="D436" s="41">
        <v>4700000</v>
      </c>
      <c r="E436" s="41">
        <v>2581598.48</v>
      </c>
      <c r="F436" s="39" t="e">
        <f>_xlfn.XLOOKUP(A436,Working!F:F,Working!E:E)</f>
        <v>#N/A</v>
      </c>
      <c r="G436">
        <v>0</v>
      </c>
      <c r="H436" s="36">
        <v>2118401.52</v>
      </c>
      <c r="I436" s="36">
        <v>-4700000</v>
      </c>
      <c r="J436" s="36">
        <v>-2581598.48</v>
      </c>
      <c r="K436" s="36">
        <v>-2118401.52</v>
      </c>
      <c r="L436" t="str">
        <f>_xlfn.XLOOKUP(A436,RAW!F:F,RAW!F:F)</f>
        <v>7922D</v>
      </c>
      <c r="M436" t="str">
        <f>_xlfn.XLOOKUP(A436,'GL014'!A:A,'GL014'!A:A)</f>
        <v>7922D</v>
      </c>
    </row>
    <row r="437" spans="1:13" hidden="1" x14ac:dyDescent="0.25">
      <c r="A437" t="s">
        <v>1483</v>
      </c>
      <c r="B437" t="s">
        <v>1482</v>
      </c>
      <c r="C437" t="s">
        <v>1481</v>
      </c>
      <c r="D437" s="36">
        <v>69186.39</v>
      </c>
      <c r="E437" s="36">
        <v>69186.39</v>
      </c>
      <c r="F437" s="39" t="e">
        <f>_xlfn.XLOOKUP(A437,Working!F:F,Working!E:E)</f>
        <v>#N/A</v>
      </c>
      <c r="G437">
        <v>0</v>
      </c>
      <c r="H437">
        <v>0</v>
      </c>
      <c r="I437" s="36">
        <v>-69186.39</v>
      </c>
      <c r="J437" s="36">
        <v>-69186.39</v>
      </c>
      <c r="K437">
        <v>0</v>
      </c>
      <c r="L437" t="e">
        <f>_xlfn.XLOOKUP(A437,RAW!F:F,RAW!F:F)</f>
        <v>#N/A</v>
      </c>
      <c r="M437" t="e">
        <f>_xlfn.XLOOKUP(A437,'GL014'!A:A,'GL014'!A:A)</f>
        <v>#N/A</v>
      </c>
    </row>
    <row r="438" spans="1:13" x14ac:dyDescent="0.25">
      <c r="A438" t="s">
        <v>582</v>
      </c>
      <c r="B438" t="s">
        <v>1480</v>
      </c>
      <c r="C438" t="s">
        <v>1479</v>
      </c>
      <c r="D438" s="41">
        <v>209232.79</v>
      </c>
      <c r="E438" s="41">
        <v>209232.79</v>
      </c>
      <c r="F438" s="39" t="e">
        <f>_xlfn.XLOOKUP(A438,Working!F:F,Working!E:E)</f>
        <v>#N/A</v>
      </c>
      <c r="G438">
        <v>0</v>
      </c>
      <c r="H438">
        <v>0</v>
      </c>
      <c r="I438" s="36">
        <v>-209232.79</v>
      </c>
      <c r="J438" s="36">
        <v>-209232.79</v>
      </c>
      <c r="K438">
        <v>0</v>
      </c>
      <c r="L438" t="str">
        <f>_xlfn.XLOOKUP(A438,RAW!F:F,RAW!F:F)</f>
        <v>7924D</v>
      </c>
      <c r="M438" t="str">
        <f>_xlfn.XLOOKUP(A438,'GL014'!A:A,'GL014'!A:A)</f>
        <v>7924D</v>
      </c>
    </row>
    <row r="439" spans="1:13" x14ac:dyDescent="0.25">
      <c r="A439" t="s">
        <v>585</v>
      </c>
      <c r="B439" t="s">
        <v>1478</v>
      </c>
      <c r="C439" t="s">
        <v>1477</v>
      </c>
      <c r="D439" s="41">
        <v>6222366</v>
      </c>
      <c r="E439" s="41">
        <v>34583.1</v>
      </c>
      <c r="F439" s="39" t="e">
        <f>_xlfn.XLOOKUP(A439,Working!F:F,Working!E:E)</f>
        <v>#N/A</v>
      </c>
      <c r="G439">
        <v>0</v>
      </c>
      <c r="H439" s="36">
        <v>6187782.9000000004</v>
      </c>
      <c r="I439" s="36">
        <v>-6222366</v>
      </c>
      <c r="J439" s="36">
        <v>-34583.1</v>
      </c>
      <c r="K439" s="36">
        <v>-6187782.9000000004</v>
      </c>
      <c r="L439" t="str">
        <f>_xlfn.XLOOKUP(A439,RAW!F:F,RAW!F:F)</f>
        <v>7925D</v>
      </c>
      <c r="M439" t="str">
        <f>_xlfn.XLOOKUP(A439,'GL014'!A:A,'GL014'!A:A)</f>
        <v>7925D</v>
      </c>
    </row>
    <row r="440" spans="1:13" x14ac:dyDescent="0.25">
      <c r="A440" t="s">
        <v>588</v>
      </c>
      <c r="B440" t="s">
        <v>1476</v>
      </c>
      <c r="C440" t="s">
        <v>1475</v>
      </c>
      <c r="D440" s="41">
        <v>3775056.94</v>
      </c>
      <c r="E440" s="41">
        <v>2911873.68</v>
      </c>
      <c r="F440" s="39" t="e">
        <f>_xlfn.XLOOKUP(A440,Working!F:F,Working!E:E)</f>
        <v>#N/A</v>
      </c>
      <c r="G440">
        <v>0</v>
      </c>
      <c r="H440" s="36">
        <v>863183.26</v>
      </c>
      <c r="I440" s="36">
        <v>-3775056.94</v>
      </c>
      <c r="J440" s="36">
        <v>-2911873.68</v>
      </c>
      <c r="K440" s="36">
        <v>-863183.26</v>
      </c>
      <c r="L440" t="str">
        <f>_xlfn.XLOOKUP(A440,RAW!F:F,RAW!F:F)</f>
        <v>7926D</v>
      </c>
      <c r="M440" t="str">
        <f>_xlfn.XLOOKUP(A440,'GL014'!A:A,'GL014'!A:A)</f>
        <v>7926D</v>
      </c>
    </row>
    <row r="441" spans="1:13" x14ac:dyDescent="0.25">
      <c r="A441" t="s">
        <v>591</v>
      </c>
      <c r="B441" t="s">
        <v>1474</v>
      </c>
      <c r="C441" t="s">
        <v>1473</v>
      </c>
      <c r="D441" s="41">
        <v>3425056.94</v>
      </c>
      <c r="E441" s="41">
        <v>3254265.06</v>
      </c>
      <c r="F441" s="39" t="e">
        <f>_xlfn.XLOOKUP(A441,Working!F:F,Working!E:E)</f>
        <v>#N/A</v>
      </c>
      <c r="G441">
        <v>0</v>
      </c>
      <c r="H441" s="36">
        <v>170791.88</v>
      </c>
      <c r="I441" s="36">
        <v>-3425056.94</v>
      </c>
      <c r="J441" s="36">
        <v>-3254265.06</v>
      </c>
      <c r="K441" s="36">
        <v>-170791.88</v>
      </c>
      <c r="L441" t="str">
        <f>_xlfn.XLOOKUP(A441,RAW!F:F,RAW!F:F)</f>
        <v>7927D</v>
      </c>
      <c r="M441" t="str">
        <f>_xlfn.XLOOKUP(A441,'GL014'!A:A,'GL014'!A:A)</f>
        <v>7927D</v>
      </c>
    </row>
    <row r="442" spans="1:13" x14ac:dyDescent="0.25">
      <c r="A442" t="s">
        <v>594</v>
      </c>
      <c r="B442" t="s">
        <v>1472</v>
      </c>
      <c r="C442" t="s">
        <v>1471</v>
      </c>
      <c r="D442" s="41">
        <v>349653.27</v>
      </c>
      <c r="E442" s="41">
        <v>13568.26</v>
      </c>
      <c r="F442" s="39" t="e">
        <f>_xlfn.XLOOKUP(A442,Working!F:F,Working!E:E)</f>
        <v>#N/A</v>
      </c>
      <c r="G442">
        <v>0</v>
      </c>
      <c r="H442" s="36">
        <v>336085.01</v>
      </c>
      <c r="I442" s="36">
        <v>-349653.27</v>
      </c>
      <c r="J442" s="36">
        <v>-13568.26</v>
      </c>
      <c r="K442" s="36">
        <v>-336085.01</v>
      </c>
      <c r="L442" t="str">
        <f>_xlfn.XLOOKUP(A442,RAW!F:F,RAW!F:F)</f>
        <v>7928D</v>
      </c>
      <c r="M442" t="str">
        <f>_xlfn.XLOOKUP(A442,'GL014'!A:A,'GL014'!A:A)</f>
        <v>7928D</v>
      </c>
    </row>
    <row r="443" spans="1:13" x14ac:dyDescent="0.25">
      <c r="A443" t="s">
        <v>597</v>
      </c>
      <c r="B443" t="s">
        <v>1470</v>
      </c>
      <c r="C443" t="s">
        <v>1469</v>
      </c>
      <c r="D443" s="41">
        <v>369653.27</v>
      </c>
      <c r="E443" s="41">
        <v>29446.19</v>
      </c>
      <c r="F443" s="39" t="e">
        <f>_xlfn.XLOOKUP(A443,Working!F:F,Working!E:E)</f>
        <v>#N/A</v>
      </c>
      <c r="G443">
        <v>0</v>
      </c>
      <c r="H443" s="36">
        <v>340207.08</v>
      </c>
      <c r="I443" s="36">
        <v>-369653.27</v>
      </c>
      <c r="J443" s="36">
        <v>-29446.19</v>
      </c>
      <c r="K443" s="36">
        <v>-340207.08</v>
      </c>
      <c r="L443" t="str">
        <f>_xlfn.XLOOKUP(A443,RAW!F:F,RAW!F:F)</f>
        <v>7929D</v>
      </c>
      <c r="M443" t="str">
        <f>_xlfn.XLOOKUP(A443,'GL014'!A:A,'GL014'!A:A)</f>
        <v>7929D</v>
      </c>
    </row>
    <row r="444" spans="1:13" x14ac:dyDescent="0.25">
      <c r="A444" t="s">
        <v>603</v>
      </c>
      <c r="B444" t="s">
        <v>1468</v>
      </c>
      <c r="C444" t="s">
        <v>1467</v>
      </c>
      <c r="D444" s="41">
        <v>250000</v>
      </c>
      <c r="E444" s="41">
        <v>24820</v>
      </c>
      <c r="F444" s="39" t="e">
        <f>_xlfn.XLOOKUP(A444,Working!F:F,Working!E:E)</f>
        <v>#N/A</v>
      </c>
      <c r="G444">
        <v>0</v>
      </c>
      <c r="H444" s="36">
        <v>225180</v>
      </c>
      <c r="I444" s="36">
        <v>-250000</v>
      </c>
      <c r="J444" s="36">
        <v>-24820</v>
      </c>
      <c r="K444" s="36">
        <v>-225180</v>
      </c>
      <c r="L444" t="str">
        <f>_xlfn.XLOOKUP(A444,RAW!F:F,RAW!F:F)</f>
        <v>7931D</v>
      </c>
      <c r="M444" t="str">
        <f>_xlfn.XLOOKUP(A444,'GL014'!A:A,'GL014'!A:A)</f>
        <v>7931D</v>
      </c>
    </row>
    <row r="445" spans="1:13" x14ac:dyDescent="0.25">
      <c r="A445" t="s">
        <v>607</v>
      </c>
      <c r="B445" t="s">
        <v>1466</v>
      </c>
      <c r="C445" t="s">
        <v>1465</v>
      </c>
      <c r="D445" s="41">
        <v>142484</v>
      </c>
      <c r="E445" s="41">
        <v>126492.17</v>
      </c>
      <c r="F445" s="39" t="e">
        <f>_xlfn.XLOOKUP(A445,Working!F:F,Working!E:E)</f>
        <v>#N/A</v>
      </c>
      <c r="G445">
        <v>0</v>
      </c>
      <c r="H445" s="36">
        <v>15991.83</v>
      </c>
      <c r="I445" s="36">
        <v>-142484</v>
      </c>
      <c r="J445" s="36">
        <v>-126492.17</v>
      </c>
      <c r="K445" s="36">
        <v>-15991.83</v>
      </c>
      <c r="L445" t="str">
        <f>_xlfn.XLOOKUP(A445,RAW!F:F,RAW!F:F)</f>
        <v>7932D</v>
      </c>
      <c r="M445" t="str">
        <f>_xlfn.XLOOKUP(A445,'GL014'!A:A,'GL014'!A:A)</f>
        <v>7932D</v>
      </c>
    </row>
    <row r="446" spans="1:13" x14ac:dyDescent="0.25">
      <c r="A446" t="s">
        <v>611</v>
      </c>
      <c r="B446" t="s">
        <v>1464</v>
      </c>
      <c r="C446" t="s">
        <v>1463</v>
      </c>
      <c r="D446" s="41">
        <v>427806.79</v>
      </c>
      <c r="E446" s="41">
        <v>427806.79</v>
      </c>
      <c r="F446" s="39" t="e">
        <f>_xlfn.XLOOKUP(A446,Working!F:F,Working!E:E)</f>
        <v>#N/A</v>
      </c>
      <c r="G446">
        <v>0</v>
      </c>
      <c r="H446">
        <v>0</v>
      </c>
      <c r="I446" s="36">
        <v>-427806.79</v>
      </c>
      <c r="J446" s="36">
        <v>-427806.79</v>
      </c>
      <c r="K446">
        <v>0</v>
      </c>
      <c r="L446" t="str">
        <f>_xlfn.XLOOKUP(A446,RAW!F:F,RAW!F:F)</f>
        <v>7933D</v>
      </c>
      <c r="M446" t="str">
        <f>_xlfn.XLOOKUP(A446,'GL014'!A:A,'GL014'!A:A)</f>
        <v>7933D</v>
      </c>
    </row>
    <row r="447" spans="1:13" x14ac:dyDescent="0.25">
      <c r="A447" t="s">
        <v>620</v>
      </c>
      <c r="B447" t="s">
        <v>1462</v>
      </c>
      <c r="C447" t="s">
        <v>1461</v>
      </c>
      <c r="D447" s="41">
        <v>8452.56</v>
      </c>
      <c r="E447" s="41">
        <v>8452.56</v>
      </c>
      <c r="F447" s="39" t="e">
        <f>_xlfn.XLOOKUP(A447,Working!F:F,Working!E:E)</f>
        <v>#N/A</v>
      </c>
      <c r="G447">
        <v>0</v>
      </c>
      <c r="H447">
        <v>0</v>
      </c>
      <c r="I447" s="36">
        <v>-8452.56</v>
      </c>
      <c r="J447" s="36">
        <v>-8452.56</v>
      </c>
      <c r="K447">
        <v>0</v>
      </c>
      <c r="L447" t="str">
        <f>_xlfn.XLOOKUP(A447,RAW!F:F,RAW!F:F)</f>
        <v>7936D</v>
      </c>
      <c r="M447" t="str">
        <f>_xlfn.XLOOKUP(A447,'GL014'!A:A,'GL014'!A:A)</f>
        <v>7936D</v>
      </c>
    </row>
    <row r="448" spans="1:13" x14ac:dyDescent="0.25">
      <c r="A448" t="s">
        <v>623</v>
      </c>
      <c r="B448" t="s">
        <v>1460</v>
      </c>
      <c r="C448" t="s">
        <v>1459</v>
      </c>
      <c r="D448" s="41">
        <v>425000</v>
      </c>
      <c r="E448" s="41">
        <v>89803.88</v>
      </c>
      <c r="F448" s="39" t="e">
        <f>_xlfn.XLOOKUP(A448,Working!F:F,Working!E:E)</f>
        <v>#N/A</v>
      </c>
      <c r="G448">
        <v>0</v>
      </c>
      <c r="H448" s="36">
        <v>335196.12</v>
      </c>
      <c r="I448" s="36">
        <v>-425000</v>
      </c>
      <c r="J448" s="36">
        <v>-89803.88</v>
      </c>
      <c r="K448" s="36">
        <v>-335196.12</v>
      </c>
      <c r="L448" t="str">
        <f>_xlfn.XLOOKUP(A448,RAW!F:F,RAW!F:F)</f>
        <v>7937D</v>
      </c>
      <c r="M448" t="str">
        <f>_xlfn.XLOOKUP(A448,'GL014'!A:A,'GL014'!A:A)</f>
        <v>7937D</v>
      </c>
    </row>
    <row r="449" spans="1:13" x14ac:dyDescent="0.25">
      <c r="A449" t="s">
        <v>626</v>
      </c>
      <c r="B449" t="s">
        <v>1458</v>
      </c>
      <c r="C449" t="s">
        <v>1457</v>
      </c>
      <c r="D449" s="41">
        <v>231200</v>
      </c>
      <c r="E449" s="41">
        <v>111396.38</v>
      </c>
      <c r="F449" s="39" t="e">
        <f>_xlfn.XLOOKUP(A449,Working!F:F,Working!E:E)</f>
        <v>#N/A</v>
      </c>
      <c r="G449">
        <v>0</v>
      </c>
      <c r="H449" s="36">
        <v>119803.62</v>
      </c>
      <c r="I449" s="36">
        <v>-231200</v>
      </c>
      <c r="J449" s="36">
        <v>-111396.38</v>
      </c>
      <c r="K449" s="36">
        <v>-119803.62</v>
      </c>
      <c r="L449" t="str">
        <f>_xlfn.XLOOKUP(A449,RAW!F:F,RAW!F:F)</f>
        <v>7939D</v>
      </c>
      <c r="M449" t="str">
        <f>_xlfn.XLOOKUP(A449,'GL014'!A:A,'GL014'!A:A)</f>
        <v>7939D</v>
      </c>
    </row>
    <row r="450" spans="1:13" x14ac:dyDescent="0.25">
      <c r="A450" t="s">
        <v>629</v>
      </c>
      <c r="B450" t="s">
        <v>1456</v>
      </c>
      <c r="C450" t="s">
        <v>1455</v>
      </c>
      <c r="D450" s="41">
        <v>300000</v>
      </c>
      <c r="E450" s="41">
        <v>6464.51</v>
      </c>
      <c r="F450" s="39" t="e">
        <f>_xlfn.XLOOKUP(A450,Working!F:F,Working!E:E)</f>
        <v>#N/A</v>
      </c>
      <c r="G450">
        <v>0</v>
      </c>
      <c r="H450" s="36">
        <v>293535.49</v>
      </c>
      <c r="I450" s="36">
        <v>-300000</v>
      </c>
      <c r="J450" s="36">
        <v>-6464.51</v>
      </c>
      <c r="K450" s="36">
        <v>-293535.49</v>
      </c>
      <c r="L450" t="str">
        <f>_xlfn.XLOOKUP(A450,RAW!F:F,RAW!F:F)</f>
        <v>7940D</v>
      </c>
      <c r="M450" t="str">
        <f>_xlfn.XLOOKUP(A450,'GL014'!A:A,'GL014'!A:A)</f>
        <v>7940D</v>
      </c>
    </row>
    <row r="451" spans="1:13" x14ac:dyDescent="0.25">
      <c r="A451" t="s">
        <v>632</v>
      </c>
      <c r="B451" t="s">
        <v>1454</v>
      </c>
      <c r="C451" t="s">
        <v>1453</v>
      </c>
      <c r="D451" s="41">
        <v>150000</v>
      </c>
      <c r="E451" s="41">
        <v>63651.44</v>
      </c>
      <c r="F451" s="39" t="e">
        <f>_xlfn.XLOOKUP(A451,Working!F:F,Working!E:E)</f>
        <v>#N/A</v>
      </c>
      <c r="G451">
        <v>0</v>
      </c>
      <c r="H451" s="36">
        <v>86348.56</v>
      </c>
      <c r="I451" s="36">
        <v>-150000</v>
      </c>
      <c r="J451" s="36">
        <v>-63651.44</v>
      </c>
      <c r="K451" s="36">
        <v>-86348.56</v>
      </c>
      <c r="L451" t="str">
        <f>_xlfn.XLOOKUP(A451,RAW!F:F,RAW!F:F)</f>
        <v>7941D</v>
      </c>
      <c r="M451" t="str">
        <f>_xlfn.XLOOKUP(A451,'GL014'!A:A,'GL014'!A:A)</f>
        <v>7941D</v>
      </c>
    </row>
    <row r="452" spans="1:13" x14ac:dyDescent="0.25">
      <c r="A452" t="s">
        <v>635</v>
      </c>
      <c r="B452" t="s">
        <v>1452</v>
      </c>
      <c r="C452" t="s">
        <v>1451</v>
      </c>
      <c r="D452" s="41">
        <v>1750000</v>
      </c>
      <c r="E452" s="41">
        <v>95711.87</v>
      </c>
      <c r="F452" s="39" t="e">
        <f>_xlfn.XLOOKUP(A452,Working!F:F,Working!E:E)</f>
        <v>#N/A</v>
      </c>
      <c r="G452">
        <v>0</v>
      </c>
      <c r="H452" s="36">
        <v>1654288.13</v>
      </c>
      <c r="I452" s="36">
        <v>-1750000</v>
      </c>
      <c r="J452" s="36">
        <v>-95711.87</v>
      </c>
      <c r="K452" s="36">
        <v>-1654288.13</v>
      </c>
      <c r="L452" t="str">
        <f>_xlfn.XLOOKUP(A452,RAW!F:F,RAW!F:F)</f>
        <v>7943D</v>
      </c>
      <c r="M452" t="str">
        <f>_xlfn.XLOOKUP(A452,'GL014'!A:A,'GL014'!A:A)</f>
        <v>7943D</v>
      </c>
    </row>
    <row r="453" spans="1:13" x14ac:dyDescent="0.25">
      <c r="A453" t="s">
        <v>638</v>
      </c>
      <c r="B453" t="s">
        <v>1450</v>
      </c>
      <c r="C453" t="s">
        <v>1449</v>
      </c>
      <c r="D453" s="41">
        <v>2500000</v>
      </c>
      <c r="E453" s="41">
        <v>379746.51</v>
      </c>
      <c r="F453" s="39" t="e">
        <f>_xlfn.XLOOKUP(A453,Working!F:F,Working!E:E)</f>
        <v>#N/A</v>
      </c>
      <c r="G453">
        <v>0</v>
      </c>
      <c r="H453" s="36">
        <v>2120253.4900000002</v>
      </c>
      <c r="I453" s="36">
        <v>-2500000</v>
      </c>
      <c r="J453" s="36">
        <v>-379746.51</v>
      </c>
      <c r="K453" s="36">
        <v>-2120253.4900000002</v>
      </c>
      <c r="L453" t="str">
        <f>_xlfn.XLOOKUP(A453,RAW!F:F,RAW!F:F)</f>
        <v>7944D</v>
      </c>
      <c r="M453" t="str">
        <f>_xlfn.XLOOKUP(A453,'GL014'!A:A,'GL014'!A:A)</f>
        <v>7944D</v>
      </c>
    </row>
    <row r="454" spans="1:13" x14ac:dyDescent="0.25">
      <c r="A454" t="s">
        <v>641</v>
      </c>
      <c r="B454" t="s">
        <v>1448</v>
      </c>
      <c r="C454" t="s">
        <v>1447</v>
      </c>
      <c r="D454" s="41">
        <v>154700</v>
      </c>
      <c r="E454" s="41">
        <v>141196.95000000001</v>
      </c>
      <c r="F454" s="39" t="e">
        <f>_xlfn.XLOOKUP(A454,Working!F:F,Working!E:E)</f>
        <v>#N/A</v>
      </c>
      <c r="G454">
        <v>0</v>
      </c>
      <c r="H454" s="36">
        <v>13503.05</v>
      </c>
      <c r="I454" s="36">
        <v>-154700</v>
      </c>
      <c r="J454" s="36">
        <v>-141196.95000000001</v>
      </c>
      <c r="K454" s="36">
        <v>-13503.05</v>
      </c>
      <c r="L454" t="str">
        <f>_xlfn.XLOOKUP(A454,RAW!F:F,RAW!F:F)</f>
        <v>7946D</v>
      </c>
      <c r="M454" t="str">
        <f>_xlfn.XLOOKUP(A454,'GL014'!A:A,'GL014'!A:A)</f>
        <v>7946D</v>
      </c>
    </row>
    <row r="455" spans="1:13" x14ac:dyDescent="0.25">
      <c r="A455" t="s">
        <v>644</v>
      </c>
      <c r="B455" t="s">
        <v>1446</v>
      </c>
      <c r="C455" t="s">
        <v>1445</v>
      </c>
      <c r="D455" s="41">
        <v>600000</v>
      </c>
      <c r="E455" s="41">
        <v>23738.06</v>
      </c>
      <c r="F455" s="39" t="e">
        <f>_xlfn.XLOOKUP(A455,Working!F:F,Working!E:E)</f>
        <v>#N/A</v>
      </c>
      <c r="G455">
        <v>0</v>
      </c>
      <c r="H455" s="36">
        <v>576261.93999999994</v>
      </c>
      <c r="I455" s="36">
        <v>-600000</v>
      </c>
      <c r="J455" s="36">
        <v>-23738.06</v>
      </c>
      <c r="K455" s="36">
        <v>-576261.93999999994</v>
      </c>
      <c r="L455" t="str">
        <f>_xlfn.XLOOKUP(A455,RAW!F:F,RAW!F:F)</f>
        <v>7947D</v>
      </c>
      <c r="M455" t="str">
        <f>_xlfn.XLOOKUP(A455,'GL014'!A:A,'GL014'!A:A)</f>
        <v>7947D</v>
      </c>
    </row>
    <row r="456" spans="1:13" x14ac:dyDescent="0.25">
      <c r="A456" t="s">
        <v>647</v>
      </c>
      <c r="B456" t="s">
        <v>1444</v>
      </c>
      <c r="C456" t="s">
        <v>1443</v>
      </c>
      <c r="D456" s="41">
        <v>240000</v>
      </c>
      <c r="E456" s="41">
        <v>0</v>
      </c>
      <c r="F456" s="39" t="e">
        <f>_xlfn.XLOOKUP(A456,Working!F:F,Working!E:E)</f>
        <v>#N/A</v>
      </c>
      <c r="G456">
        <v>0</v>
      </c>
      <c r="H456" s="36">
        <v>240000</v>
      </c>
      <c r="I456" s="36">
        <v>-240000</v>
      </c>
      <c r="J456">
        <v>0</v>
      </c>
      <c r="K456" s="36">
        <v>-240000</v>
      </c>
      <c r="L456" t="str">
        <f>_xlfn.XLOOKUP(A456,RAW!F:F,RAW!F:F)</f>
        <v>7948D</v>
      </c>
      <c r="M456" t="str">
        <f>_xlfn.XLOOKUP(A456,'GL014'!A:A,'GL014'!A:A)</f>
        <v>7948D</v>
      </c>
    </row>
    <row r="457" spans="1:13" x14ac:dyDescent="0.25">
      <c r="A457" t="s">
        <v>650</v>
      </c>
      <c r="B457" t="s">
        <v>1442</v>
      </c>
      <c r="C457" t="s">
        <v>1441</v>
      </c>
      <c r="D457" s="41">
        <v>300000</v>
      </c>
      <c r="E457" s="41">
        <v>161731.69</v>
      </c>
      <c r="F457" s="39" t="e">
        <f>_xlfn.XLOOKUP(A457,Working!F:F,Working!E:E)</f>
        <v>#N/A</v>
      </c>
      <c r="G457">
        <v>0</v>
      </c>
      <c r="H457" s="36">
        <v>138268.31</v>
      </c>
      <c r="I457" s="36">
        <v>-300000</v>
      </c>
      <c r="J457" s="36">
        <v>-161731.69</v>
      </c>
      <c r="K457" s="36">
        <v>-138268.31</v>
      </c>
      <c r="L457" t="str">
        <f>_xlfn.XLOOKUP(A457,RAW!F:F,RAW!F:F)</f>
        <v>7949D</v>
      </c>
      <c r="M457" t="str">
        <f>_xlfn.XLOOKUP(A457,'GL014'!A:A,'GL014'!A:A)</f>
        <v>7949D</v>
      </c>
    </row>
    <row r="458" spans="1:13" x14ac:dyDescent="0.25">
      <c r="A458" t="s">
        <v>653</v>
      </c>
      <c r="B458" t="s">
        <v>1440</v>
      </c>
      <c r="C458" t="s">
        <v>1439</v>
      </c>
      <c r="D458" s="41">
        <v>335000</v>
      </c>
      <c r="E458" s="41">
        <v>30046.81</v>
      </c>
      <c r="F458" s="39" t="e">
        <f>_xlfn.XLOOKUP(A458,Working!F:F,Working!E:E)</f>
        <v>#N/A</v>
      </c>
      <c r="G458">
        <v>0</v>
      </c>
      <c r="H458" s="36">
        <v>304953.19</v>
      </c>
      <c r="I458" s="36">
        <v>-335000</v>
      </c>
      <c r="J458" s="36">
        <v>-30046.81</v>
      </c>
      <c r="K458" s="36">
        <v>-304953.19</v>
      </c>
      <c r="L458" t="str">
        <f>_xlfn.XLOOKUP(A458,RAW!F:F,RAW!F:F)</f>
        <v>7950D</v>
      </c>
      <c r="M458" t="str">
        <f>_xlfn.XLOOKUP(A458,'GL014'!A:A,'GL014'!A:A)</f>
        <v>7950D</v>
      </c>
    </row>
    <row r="459" spans="1:13" x14ac:dyDescent="0.25">
      <c r="A459" t="s">
        <v>656</v>
      </c>
      <c r="B459" t="s">
        <v>1438</v>
      </c>
      <c r="C459" t="s">
        <v>1437</v>
      </c>
      <c r="D459" s="41">
        <v>335000</v>
      </c>
      <c r="E459" s="41">
        <v>32326.92</v>
      </c>
      <c r="F459" s="39" t="e">
        <f>_xlfn.XLOOKUP(A459,Working!F:F,Working!E:E)</f>
        <v>#N/A</v>
      </c>
      <c r="G459">
        <v>0</v>
      </c>
      <c r="H459" s="36">
        <v>302673.08</v>
      </c>
      <c r="I459" s="36">
        <v>-335000</v>
      </c>
      <c r="J459" s="36">
        <v>-32326.92</v>
      </c>
      <c r="K459" s="36">
        <v>-302673.08</v>
      </c>
      <c r="L459" t="str">
        <f>_xlfn.XLOOKUP(A459,RAW!F:F,RAW!F:F)</f>
        <v>7952D</v>
      </c>
      <c r="M459" t="str">
        <f>_xlfn.XLOOKUP(A459,'GL014'!A:A,'GL014'!A:A)</f>
        <v>7952D</v>
      </c>
    </row>
    <row r="460" spans="1:13" x14ac:dyDescent="0.25">
      <c r="A460" t="s">
        <v>659</v>
      </c>
      <c r="B460" t="s">
        <v>1436</v>
      </c>
      <c r="C460" t="s">
        <v>1435</v>
      </c>
      <c r="D460" s="41">
        <v>345000</v>
      </c>
      <c r="E460" s="41">
        <v>35437.120000000003</v>
      </c>
      <c r="F460" s="39" t="e">
        <f>_xlfn.XLOOKUP(A460,Working!F:F,Working!E:E)</f>
        <v>#N/A</v>
      </c>
      <c r="G460">
        <v>0</v>
      </c>
      <c r="H460" s="36">
        <v>309562.88</v>
      </c>
      <c r="I460" s="36">
        <v>-345000</v>
      </c>
      <c r="J460" s="36">
        <v>-35437.120000000003</v>
      </c>
      <c r="K460" s="36">
        <v>-309562.88</v>
      </c>
      <c r="L460" t="str">
        <f>_xlfn.XLOOKUP(A460,RAW!F:F,RAW!F:F)</f>
        <v>7953D</v>
      </c>
      <c r="M460" t="str">
        <f>_xlfn.XLOOKUP(A460,'GL014'!A:A,'GL014'!A:A)</f>
        <v>7953D</v>
      </c>
    </row>
    <row r="461" spans="1:13" x14ac:dyDescent="0.25">
      <c r="A461" t="s">
        <v>662</v>
      </c>
      <c r="B461" t="s">
        <v>1434</v>
      </c>
      <c r="C461" t="s">
        <v>1433</v>
      </c>
      <c r="D461" s="41">
        <v>90000</v>
      </c>
      <c r="E461" s="41">
        <v>30562.41</v>
      </c>
      <c r="F461" s="39" t="e">
        <f>_xlfn.XLOOKUP(A461,Working!F:F,Working!E:E)</f>
        <v>#N/A</v>
      </c>
      <c r="G461">
        <v>0</v>
      </c>
      <c r="H461" s="36">
        <v>59437.59</v>
      </c>
      <c r="I461" s="36">
        <v>-90000</v>
      </c>
      <c r="J461" s="36">
        <v>-30562.41</v>
      </c>
      <c r="K461" s="36">
        <v>-59437.59</v>
      </c>
      <c r="L461" t="str">
        <f>_xlfn.XLOOKUP(A461,RAW!F:F,RAW!F:F)</f>
        <v>7954D</v>
      </c>
      <c r="M461" t="str">
        <f>_xlfn.XLOOKUP(A461,'GL014'!A:A,'GL014'!A:A)</f>
        <v>7954D</v>
      </c>
    </row>
    <row r="462" spans="1:13" x14ac:dyDescent="0.25">
      <c r="A462" t="s">
        <v>665</v>
      </c>
      <c r="B462" t="s">
        <v>1432</v>
      </c>
      <c r="C462" t="s">
        <v>1431</v>
      </c>
      <c r="D462" s="41">
        <v>335000</v>
      </c>
      <c r="E462" s="41">
        <v>30541.54</v>
      </c>
      <c r="F462" s="39" t="e">
        <f>_xlfn.XLOOKUP(A462,Working!F:F,Working!E:E)</f>
        <v>#N/A</v>
      </c>
      <c r="G462">
        <v>0</v>
      </c>
      <c r="H462" s="36">
        <v>304458.46000000002</v>
      </c>
      <c r="I462" s="36">
        <v>-335000</v>
      </c>
      <c r="J462" s="36">
        <v>-30541.54</v>
      </c>
      <c r="K462" s="36">
        <v>-304458.46000000002</v>
      </c>
      <c r="L462" t="str">
        <f>_xlfn.XLOOKUP(A462,RAW!F:F,RAW!F:F)</f>
        <v>7955D</v>
      </c>
      <c r="M462" t="str">
        <f>_xlfn.XLOOKUP(A462,'GL014'!A:A,'GL014'!A:A)</f>
        <v>7955D</v>
      </c>
    </row>
    <row r="463" spans="1:13" x14ac:dyDescent="0.25">
      <c r="A463" t="s">
        <v>668</v>
      </c>
      <c r="B463" t="s">
        <v>1430</v>
      </c>
      <c r="C463" t="s">
        <v>1429</v>
      </c>
      <c r="D463" s="41">
        <v>12014.92</v>
      </c>
      <c r="E463" s="41">
        <v>12014.92</v>
      </c>
      <c r="F463" s="39" t="e">
        <f>_xlfn.XLOOKUP(A463,Working!F:F,Working!E:E)</f>
        <v>#N/A</v>
      </c>
      <c r="G463">
        <v>0</v>
      </c>
      <c r="H463">
        <v>0</v>
      </c>
      <c r="I463" s="36">
        <v>-12014.92</v>
      </c>
      <c r="J463" s="36">
        <v>-12014.92</v>
      </c>
      <c r="K463">
        <v>0</v>
      </c>
      <c r="L463" t="str">
        <f>_xlfn.XLOOKUP(A463,RAW!F:F,RAW!F:F)</f>
        <v>7958D</v>
      </c>
      <c r="M463" t="str">
        <f>_xlfn.XLOOKUP(A463,'GL014'!A:A,'GL014'!A:A)</f>
        <v>7958D</v>
      </c>
    </row>
    <row r="464" spans="1:13" x14ac:dyDescent="0.25">
      <c r="A464" t="s">
        <v>671</v>
      </c>
      <c r="B464" t="s">
        <v>1428</v>
      </c>
      <c r="C464" t="s">
        <v>1427</v>
      </c>
      <c r="D464" s="41">
        <v>800000</v>
      </c>
      <c r="E464" s="41">
        <v>269121.39</v>
      </c>
      <c r="F464" s="39" t="e">
        <f>_xlfn.XLOOKUP(A464,Working!F:F,Working!E:E)</f>
        <v>#N/A</v>
      </c>
      <c r="G464">
        <v>0</v>
      </c>
      <c r="H464" s="36">
        <v>530878.61</v>
      </c>
      <c r="I464" s="36">
        <v>-800000</v>
      </c>
      <c r="J464" s="36">
        <v>-269121.39</v>
      </c>
      <c r="K464" s="36">
        <v>-530878.61</v>
      </c>
      <c r="L464" t="str">
        <f>_xlfn.XLOOKUP(A464,RAW!F:F,RAW!F:F)</f>
        <v>7959D</v>
      </c>
      <c r="M464" t="str">
        <f>_xlfn.XLOOKUP(A464,'GL014'!A:A,'GL014'!A:A)</f>
        <v>7959D</v>
      </c>
    </row>
    <row r="465" spans="1:13" x14ac:dyDescent="0.25">
      <c r="A465" t="s">
        <v>674</v>
      </c>
      <c r="B465" t="s">
        <v>1426</v>
      </c>
      <c r="C465" t="s">
        <v>1425</v>
      </c>
      <c r="D465" s="41">
        <v>170000</v>
      </c>
      <c r="E465" s="41">
        <v>147417.20000000001</v>
      </c>
      <c r="F465" s="39" t="e">
        <f>_xlfn.XLOOKUP(A465,Working!F:F,Working!E:E)</f>
        <v>#N/A</v>
      </c>
      <c r="G465">
        <v>0</v>
      </c>
      <c r="H465" s="36">
        <v>22582.799999999999</v>
      </c>
      <c r="I465" s="36">
        <v>-170000</v>
      </c>
      <c r="J465" s="36">
        <v>-147417.20000000001</v>
      </c>
      <c r="K465" s="36">
        <v>-22582.799999999999</v>
      </c>
      <c r="L465" t="str">
        <f>_xlfn.XLOOKUP(A465,RAW!F:F,RAW!F:F)</f>
        <v>7960D</v>
      </c>
      <c r="M465" t="str">
        <f>_xlfn.XLOOKUP(A465,'GL014'!A:A,'GL014'!A:A)</f>
        <v>7960D</v>
      </c>
    </row>
    <row r="466" spans="1:13" x14ac:dyDescent="0.25">
      <c r="A466" t="s">
        <v>677</v>
      </c>
      <c r="B466" t="s">
        <v>1424</v>
      </c>
      <c r="C466" t="s">
        <v>1423</v>
      </c>
      <c r="D466" s="41">
        <v>185000</v>
      </c>
      <c r="E466" s="41">
        <v>173897.17</v>
      </c>
      <c r="F466" s="39" t="e">
        <f>_xlfn.XLOOKUP(A466,Working!F:F,Working!E:E)</f>
        <v>#N/A</v>
      </c>
      <c r="G466">
        <v>0</v>
      </c>
      <c r="H466" s="36">
        <v>11102.83</v>
      </c>
      <c r="I466" s="36">
        <v>-185000</v>
      </c>
      <c r="J466" s="36">
        <v>-173897.17</v>
      </c>
      <c r="K466" s="36">
        <v>-11102.83</v>
      </c>
      <c r="L466" t="str">
        <f>_xlfn.XLOOKUP(A466,RAW!F:F,RAW!F:F)</f>
        <v>7961D</v>
      </c>
      <c r="M466" t="str">
        <f>_xlfn.XLOOKUP(A466,'GL014'!A:A,'GL014'!A:A)</f>
        <v>7961D</v>
      </c>
    </row>
    <row r="467" spans="1:13" x14ac:dyDescent="0.25">
      <c r="A467" t="s">
        <v>680</v>
      </c>
      <c r="B467" t="s">
        <v>1422</v>
      </c>
      <c r="C467" t="s">
        <v>1421</v>
      </c>
      <c r="D467" s="41">
        <v>85067.19</v>
      </c>
      <c r="E467" s="41">
        <v>85067.19</v>
      </c>
      <c r="F467" s="39" t="e">
        <f>_xlfn.XLOOKUP(A467,Working!F:F,Working!E:E)</f>
        <v>#N/A</v>
      </c>
      <c r="G467">
        <v>0</v>
      </c>
      <c r="H467">
        <v>0</v>
      </c>
      <c r="I467" s="36">
        <v>-85067.19</v>
      </c>
      <c r="J467" s="36">
        <v>-85067.19</v>
      </c>
      <c r="K467">
        <v>0</v>
      </c>
      <c r="L467" t="str">
        <f>_xlfn.XLOOKUP(A467,RAW!F:F,RAW!F:F)</f>
        <v>7962D</v>
      </c>
      <c r="M467" t="str">
        <f>_xlfn.XLOOKUP(A467,'GL014'!A:A,'GL014'!A:A)</f>
        <v>7962D</v>
      </c>
    </row>
    <row r="468" spans="1:13" x14ac:dyDescent="0.25">
      <c r="A468" t="s">
        <v>683</v>
      </c>
      <c r="B468" t="s">
        <v>1420</v>
      </c>
      <c r="C468" t="s">
        <v>1419</v>
      </c>
      <c r="D468" s="41">
        <v>44197.65</v>
      </c>
      <c r="E468" s="41">
        <v>44197.65</v>
      </c>
      <c r="F468" s="39" t="e">
        <f>_xlfn.XLOOKUP(A468,Working!F:F,Working!E:E)</f>
        <v>#N/A</v>
      </c>
      <c r="G468">
        <v>0</v>
      </c>
      <c r="H468">
        <v>0</v>
      </c>
      <c r="I468" s="36">
        <v>-44197.65</v>
      </c>
      <c r="J468" s="36">
        <v>-44197.65</v>
      </c>
      <c r="K468">
        <v>0</v>
      </c>
      <c r="L468" t="str">
        <f>_xlfn.XLOOKUP(A468,RAW!F:F,RAW!F:F)</f>
        <v>7963D</v>
      </c>
      <c r="M468" t="str">
        <f>_xlfn.XLOOKUP(A468,'GL014'!A:A,'GL014'!A:A)</f>
        <v>7963D</v>
      </c>
    </row>
    <row r="469" spans="1:13" x14ac:dyDescent="0.25">
      <c r="A469" t="s">
        <v>686</v>
      </c>
      <c r="B469" t="s">
        <v>1418</v>
      </c>
      <c r="C469" t="s">
        <v>1417</v>
      </c>
      <c r="D469" s="41">
        <v>81075.02</v>
      </c>
      <c r="E469" s="41">
        <v>81075.02</v>
      </c>
      <c r="F469" s="39" t="e">
        <f>_xlfn.XLOOKUP(A469,Working!F:F,Working!E:E)</f>
        <v>#N/A</v>
      </c>
      <c r="G469">
        <v>0</v>
      </c>
      <c r="H469">
        <v>0</v>
      </c>
      <c r="I469" s="36">
        <v>-81075.02</v>
      </c>
      <c r="J469" s="36">
        <v>-81075.02</v>
      </c>
      <c r="K469">
        <v>0</v>
      </c>
      <c r="L469" t="str">
        <f>_xlfn.XLOOKUP(A469,RAW!F:F,RAW!F:F)</f>
        <v>7964D</v>
      </c>
      <c r="M469" t="e">
        <f>_xlfn.XLOOKUP(A469,'GL014'!A:A,'GL014'!A:A)</f>
        <v>#N/A</v>
      </c>
    </row>
    <row r="470" spans="1:13" x14ac:dyDescent="0.25">
      <c r="A470" t="s">
        <v>689</v>
      </c>
      <c r="B470" t="s">
        <v>1416</v>
      </c>
      <c r="C470" t="s">
        <v>1415</v>
      </c>
      <c r="D470" s="41">
        <v>135802.35</v>
      </c>
      <c r="E470" s="41">
        <v>71116.75</v>
      </c>
      <c r="F470" s="39" t="e">
        <f>_xlfn.XLOOKUP(A470,Working!F:F,Working!E:E)</f>
        <v>#N/A</v>
      </c>
      <c r="G470">
        <v>0</v>
      </c>
      <c r="H470" s="36">
        <v>64685.599999999999</v>
      </c>
      <c r="I470" s="36">
        <v>-135802.35</v>
      </c>
      <c r="J470" s="36">
        <v>-71116.75</v>
      </c>
      <c r="K470" s="36">
        <v>-64685.599999999999</v>
      </c>
      <c r="L470" t="str">
        <f>_xlfn.XLOOKUP(A470,RAW!F:F,RAW!F:F)</f>
        <v>7965D</v>
      </c>
      <c r="M470" t="str">
        <f>_xlfn.XLOOKUP(A470,'GL014'!A:A,'GL014'!A:A)</f>
        <v>7965D</v>
      </c>
    </row>
    <row r="471" spans="1:13" x14ac:dyDescent="0.25">
      <c r="A471" t="s">
        <v>722</v>
      </c>
      <c r="B471" t="s">
        <v>1414</v>
      </c>
      <c r="C471" t="s">
        <v>1413</v>
      </c>
      <c r="D471" s="41">
        <v>142005.01999999999</v>
      </c>
      <c r="E471" s="41">
        <v>142005.01999999999</v>
      </c>
      <c r="F471" s="39" t="e">
        <f>_xlfn.XLOOKUP(A471,Working!F:F,Working!E:E)</f>
        <v>#N/A</v>
      </c>
      <c r="G471">
        <v>0</v>
      </c>
      <c r="H471">
        <v>0</v>
      </c>
      <c r="I471" s="36">
        <v>-142005.01999999999</v>
      </c>
      <c r="J471" s="36">
        <v>-142005.01999999999</v>
      </c>
      <c r="K471">
        <v>0</v>
      </c>
      <c r="L471" t="str">
        <f>_xlfn.XLOOKUP(A471,RAW!F:F,RAW!F:F)</f>
        <v>7973D</v>
      </c>
      <c r="M471" t="e">
        <f>_xlfn.XLOOKUP(A471,'GL014'!A:A,'GL014'!A:A)</f>
        <v>#N/A</v>
      </c>
    </row>
    <row r="472" spans="1:13" x14ac:dyDescent="0.25">
      <c r="A472" t="s">
        <v>725</v>
      </c>
      <c r="B472" t="s">
        <v>1412</v>
      </c>
      <c r="C472" t="s">
        <v>1411</v>
      </c>
      <c r="D472" s="41">
        <v>43659.95</v>
      </c>
      <c r="E472" s="41">
        <v>43659.95</v>
      </c>
      <c r="F472" s="39" t="e">
        <f>_xlfn.XLOOKUP(A472,Working!F:F,Working!E:E)</f>
        <v>#N/A</v>
      </c>
      <c r="G472">
        <v>0</v>
      </c>
      <c r="H472">
        <v>0</v>
      </c>
      <c r="I472" s="36">
        <v>-43659.95</v>
      </c>
      <c r="J472" s="36">
        <v>-43659.95</v>
      </c>
      <c r="K472">
        <v>0</v>
      </c>
      <c r="L472" t="str">
        <f>_xlfn.XLOOKUP(A472,RAW!F:F,RAW!F:F)</f>
        <v>7974D</v>
      </c>
      <c r="M472" t="e">
        <f>_xlfn.XLOOKUP(A472,'GL014'!A:A,'GL014'!A:A)</f>
        <v>#N/A</v>
      </c>
    </row>
    <row r="473" spans="1:13" hidden="1" x14ac:dyDescent="0.25">
      <c r="A473" t="s">
        <v>1410</v>
      </c>
      <c r="B473" t="s">
        <v>1409</v>
      </c>
      <c r="C473" t="s">
        <v>1408</v>
      </c>
      <c r="D473">
        <v>693.46</v>
      </c>
      <c r="E473">
        <v>693.46</v>
      </c>
      <c r="F473" s="39" t="e">
        <f>_xlfn.XLOOKUP(A473,Working!F:F,Working!E:E)</f>
        <v>#N/A</v>
      </c>
      <c r="G473">
        <v>0</v>
      </c>
      <c r="H473">
        <v>0</v>
      </c>
      <c r="I473">
        <v>-693.46</v>
      </c>
      <c r="J473">
        <v>-693.46</v>
      </c>
      <c r="K473">
        <v>0</v>
      </c>
      <c r="L473" t="e">
        <f>_xlfn.XLOOKUP(A473,RAW!F:F,RAW!F:F)</f>
        <v>#N/A</v>
      </c>
      <c r="M473" t="e">
        <f>_xlfn.XLOOKUP(A473,'GL014'!A:A,'GL014'!A:A)</f>
        <v>#N/A</v>
      </c>
    </row>
    <row r="474" spans="1:13" x14ac:dyDescent="0.25">
      <c r="A474" t="s">
        <v>728</v>
      </c>
      <c r="B474" t="s">
        <v>1407</v>
      </c>
      <c r="C474" t="s">
        <v>1406</v>
      </c>
      <c r="D474" s="41">
        <v>450000</v>
      </c>
      <c r="E474" s="41">
        <v>42262.68</v>
      </c>
      <c r="F474" s="39" t="e">
        <f>_xlfn.XLOOKUP(A474,Working!F:F,Working!E:E)</f>
        <v>#N/A</v>
      </c>
      <c r="G474">
        <v>0</v>
      </c>
      <c r="H474" s="36">
        <v>407737.32</v>
      </c>
      <c r="I474" s="36">
        <v>-450000</v>
      </c>
      <c r="J474" s="36">
        <v>-42262.68</v>
      </c>
      <c r="K474" s="36">
        <v>-407737.32</v>
      </c>
      <c r="L474" t="str">
        <f>_xlfn.XLOOKUP(A474,RAW!F:F,RAW!F:F)</f>
        <v>7976D</v>
      </c>
      <c r="M474" t="str">
        <f>_xlfn.XLOOKUP(A474,'GL014'!A:A,'GL014'!A:A)</f>
        <v>7976D</v>
      </c>
    </row>
    <row r="475" spans="1:13" x14ac:dyDescent="0.25">
      <c r="A475" t="s">
        <v>731</v>
      </c>
      <c r="B475" t="s">
        <v>1405</v>
      </c>
      <c r="C475" t="s">
        <v>1404</v>
      </c>
      <c r="D475" s="41">
        <v>1190000</v>
      </c>
      <c r="E475" s="41">
        <v>178782.24</v>
      </c>
      <c r="F475" s="39" t="e">
        <f>_xlfn.XLOOKUP(A475,Working!F:F,Working!E:E)</f>
        <v>#N/A</v>
      </c>
      <c r="G475">
        <v>0</v>
      </c>
      <c r="H475" s="36">
        <v>1011217.76</v>
      </c>
      <c r="I475" s="36">
        <v>-1190000</v>
      </c>
      <c r="J475" s="36">
        <v>-178782.24</v>
      </c>
      <c r="K475" s="36">
        <v>-1011217.76</v>
      </c>
      <c r="L475" t="str">
        <f>_xlfn.XLOOKUP(A475,RAW!F:F,RAW!F:F)</f>
        <v>7978D</v>
      </c>
      <c r="M475" t="str">
        <f>_xlfn.XLOOKUP(A475,'GL014'!A:A,'GL014'!A:A)</f>
        <v>7978D</v>
      </c>
    </row>
    <row r="476" spans="1:13" x14ac:dyDescent="0.25">
      <c r="A476" t="s">
        <v>734</v>
      </c>
      <c r="B476" t="s">
        <v>1403</v>
      </c>
      <c r="C476" t="s">
        <v>1402</v>
      </c>
      <c r="D476" s="41">
        <v>250000</v>
      </c>
      <c r="E476" s="41">
        <v>10911.3</v>
      </c>
      <c r="F476" s="39" t="e">
        <f>_xlfn.XLOOKUP(A476,Working!F:F,Working!E:E)</f>
        <v>#N/A</v>
      </c>
      <c r="G476">
        <v>0</v>
      </c>
      <c r="H476" s="36">
        <v>239088.7</v>
      </c>
      <c r="I476" s="36">
        <v>-250000</v>
      </c>
      <c r="J476" s="36">
        <v>-10911.3</v>
      </c>
      <c r="K476" s="36">
        <v>-239088.7</v>
      </c>
      <c r="L476" t="str">
        <f>_xlfn.XLOOKUP(A476,RAW!F:F,RAW!F:F)</f>
        <v>7979D</v>
      </c>
      <c r="M476" t="str">
        <f>_xlfn.XLOOKUP(A476,'GL014'!A:A,'GL014'!A:A)</f>
        <v>7979D</v>
      </c>
    </row>
    <row r="477" spans="1:13" x14ac:dyDescent="0.25">
      <c r="A477" t="s">
        <v>740</v>
      </c>
      <c r="B477" t="s">
        <v>1401</v>
      </c>
      <c r="C477" t="s">
        <v>1400</v>
      </c>
      <c r="D477" s="41">
        <v>357847.37</v>
      </c>
      <c r="E477" s="41">
        <v>37219.65</v>
      </c>
      <c r="F477" s="39" t="e">
        <f>_xlfn.XLOOKUP(A477,Working!F:F,Working!E:E)</f>
        <v>#N/A</v>
      </c>
      <c r="G477">
        <v>0</v>
      </c>
      <c r="H477" s="36">
        <v>320627.71999999997</v>
      </c>
      <c r="I477" s="36">
        <v>-357847.37</v>
      </c>
      <c r="J477" s="36">
        <v>-37219.65</v>
      </c>
      <c r="K477" s="36">
        <v>-320627.71999999997</v>
      </c>
      <c r="L477" t="str">
        <f>_xlfn.XLOOKUP(A477,RAW!F:F,RAW!F:F)</f>
        <v>7980D</v>
      </c>
      <c r="M477" t="str">
        <f>_xlfn.XLOOKUP(A477,'GL014'!A:A,'GL014'!A:A)</f>
        <v>7980D</v>
      </c>
    </row>
    <row r="478" spans="1:13" x14ac:dyDescent="0.25">
      <c r="A478" t="s">
        <v>737</v>
      </c>
      <c r="B478" t="s">
        <v>1399</v>
      </c>
      <c r="C478" t="s">
        <v>1398</v>
      </c>
      <c r="D478" s="41">
        <v>4300000</v>
      </c>
      <c r="E478" s="41">
        <v>3393745.04</v>
      </c>
      <c r="F478" s="39" t="e">
        <f>_xlfn.XLOOKUP(A478,Working!F:F,Working!E:E)</f>
        <v>#N/A</v>
      </c>
      <c r="G478">
        <v>0</v>
      </c>
      <c r="H478" s="36">
        <v>906254.96</v>
      </c>
      <c r="I478" s="36">
        <v>-4300000</v>
      </c>
      <c r="J478" s="36">
        <v>-3393745.04</v>
      </c>
      <c r="K478" s="36">
        <v>-906254.96</v>
      </c>
      <c r="L478" t="str">
        <f>_xlfn.XLOOKUP(A478,RAW!F:F,RAW!F:F)</f>
        <v>7981D</v>
      </c>
      <c r="M478" t="str">
        <f>_xlfn.XLOOKUP(A478,'GL014'!A:A,'GL014'!A:A)</f>
        <v>7981D</v>
      </c>
    </row>
    <row r="479" spans="1:13" hidden="1" x14ac:dyDescent="0.25">
      <c r="A479" t="s">
        <v>1397</v>
      </c>
      <c r="B479" t="s">
        <v>1396</v>
      </c>
      <c r="C479" t="s">
        <v>1395</v>
      </c>
      <c r="D479" s="36">
        <v>13032.78</v>
      </c>
      <c r="E479" s="36">
        <v>13032.78</v>
      </c>
      <c r="F479" s="39" t="e">
        <f>_xlfn.XLOOKUP(A479,Working!F:F,Working!E:E)</f>
        <v>#N/A</v>
      </c>
      <c r="G479">
        <v>0</v>
      </c>
      <c r="H479">
        <v>0</v>
      </c>
      <c r="I479" s="36">
        <v>-13032.78</v>
      </c>
      <c r="J479" s="36">
        <v>-13032.78</v>
      </c>
      <c r="K479">
        <v>0</v>
      </c>
      <c r="L479" t="e">
        <f>_xlfn.XLOOKUP(A479,RAW!F:F,RAW!F:F)</f>
        <v>#N/A</v>
      </c>
      <c r="M479" t="e">
        <f>_xlfn.XLOOKUP(A479,'GL014'!A:A,'GL014'!A:A)</f>
        <v>#N/A</v>
      </c>
    </row>
    <row r="480" spans="1:13" x14ac:dyDescent="0.25">
      <c r="A480" t="s">
        <v>713</v>
      </c>
      <c r="B480" t="s">
        <v>1394</v>
      </c>
      <c r="C480" t="s">
        <v>1393</v>
      </c>
      <c r="D480" s="41">
        <v>475000</v>
      </c>
      <c r="E480" s="41">
        <v>77708.399999999994</v>
      </c>
      <c r="F480" s="39" t="e">
        <f>_xlfn.XLOOKUP(A480,Working!F:F,Working!E:E)</f>
        <v>#N/A</v>
      </c>
      <c r="G480">
        <v>0</v>
      </c>
      <c r="H480" s="36">
        <v>397291.6</v>
      </c>
      <c r="I480" s="36">
        <v>-475000</v>
      </c>
      <c r="J480" s="36">
        <v>-77708.399999999994</v>
      </c>
      <c r="K480" s="36">
        <v>-397291.6</v>
      </c>
      <c r="L480" t="str">
        <f>_xlfn.XLOOKUP(A480,RAW!F:F,RAW!F:F)</f>
        <v>7986D</v>
      </c>
      <c r="M480" t="str">
        <f>_xlfn.XLOOKUP(A480,'GL014'!A:A,'GL014'!A:A)</f>
        <v>7986D</v>
      </c>
    </row>
    <row r="481" spans="1:13" x14ac:dyDescent="0.25">
      <c r="A481" t="s">
        <v>716</v>
      </c>
      <c r="B481" t="s">
        <v>1392</v>
      </c>
      <c r="C481" t="s">
        <v>1391</v>
      </c>
      <c r="D481" s="41">
        <v>5163963.79</v>
      </c>
      <c r="E481" s="41">
        <v>127697.9</v>
      </c>
      <c r="F481" s="39" t="e">
        <f>_xlfn.XLOOKUP(A481,Working!F:F,Working!E:E)</f>
        <v>#N/A</v>
      </c>
      <c r="G481">
        <v>0</v>
      </c>
      <c r="H481" s="36">
        <v>5036265.8899999997</v>
      </c>
      <c r="I481" s="36">
        <v>-5163963.79</v>
      </c>
      <c r="J481" s="36">
        <v>-127697.9</v>
      </c>
      <c r="K481" s="36">
        <v>-5036265.8899999997</v>
      </c>
      <c r="L481" t="str">
        <f>_xlfn.XLOOKUP(A481,RAW!F:F,RAW!F:F)</f>
        <v>7987D</v>
      </c>
      <c r="M481" t="str">
        <f>_xlfn.XLOOKUP(A481,'GL014'!A:A,'GL014'!A:A)</f>
        <v>7987D</v>
      </c>
    </row>
    <row r="482" spans="1:13" x14ac:dyDescent="0.25">
      <c r="A482" t="s">
        <v>719</v>
      </c>
      <c r="B482" t="s">
        <v>1390</v>
      </c>
      <c r="C482" t="s">
        <v>1389</v>
      </c>
      <c r="D482" s="41">
        <v>250000</v>
      </c>
      <c r="E482" s="41">
        <v>248998.44</v>
      </c>
      <c r="F482" s="39" t="e">
        <f>_xlfn.XLOOKUP(A482,Working!F:F,Working!E:E)</f>
        <v>#N/A</v>
      </c>
      <c r="G482">
        <v>0</v>
      </c>
      <c r="H482" s="36">
        <v>1001.56</v>
      </c>
      <c r="I482" s="36">
        <v>-250000</v>
      </c>
      <c r="J482" s="36">
        <v>-248998.44</v>
      </c>
      <c r="K482" s="36">
        <v>-1001.56</v>
      </c>
      <c r="L482" t="str">
        <f>_xlfn.XLOOKUP(A482,RAW!F:F,RAW!F:F)</f>
        <v>7988D</v>
      </c>
      <c r="M482" t="str">
        <f>_xlfn.XLOOKUP(A482,'GL014'!A:A,'GL014'!A:A)</f>
        <v>7988D</v>
      </c>
    </row>
    <row r="483" spans="1:13" x14ac:dyDescent="0.25">
      <c r="A483" t="s">
        <v>746</v>
      </c>
      <c r="B483" t="s">
        <v>1388</v>
      </c>
      <c r="C483" t="s">
        <v>1387</v>
      </c>
      <c r="D483" s="41">
        <v>200000</v>
      </c>
      <c r="E483" s="41">
        <v>3012.36</v>
      </c>
      <c r="F483" s="39" t="e">
        <f>_xlfn.XLOOKUP(A483,Working!F:F,Working!E:E)</f>
        <v>#N/A</v>
      </c>
      <c r="G483">
        <v>0</v>
      </c>
      <c r="H483" s="36">
        <v>196987.64</v>
      </c>
      <c r="I483" s="36">
        <v>-200000</v>
      </c>
      <c r="J483" s="36">
        <v>-3012.36</v>
      </c>
      <c r="K483" s="36">
        <v>-196987.64</v>
      </c>
      <c r="L483" t="str">
        <f>_xlfn.XLOOKUP(A483,RAW!F:F,RAW!F:F)</f>
        <v>7989D</v>
      </c>
      <c r="M483" t="str">
        <f>_xlfn.XLOOKUP(A483,'GL014'!A:A,'GL014'!A:A)</f>
        <v>7989D</v>
      </c>
    </row>
    <row r="484" spans="1:13" x14ac:dyDescent="0.25">
      <c r="A484" t="s">
        <v>749</v>
      </c>
      <c r="B484" t="s">
        <v>1386</v>
      </c>
      <c r="C484" t="s">
        <v>1385</v>
      </c>
      <c r="D484" s="41">
        <v>200000</v>
      </c>
      <c r="E484" s="41">
        <v>3263.39</v>
      </c>
      <c r="F484" s="39" t="e">
        <f>_xlfn.XLOOKUP(A484,Working!F:F,Working!E:E)</f>
        <v>#N/A</v>
      </c>
      <c r="G484">
        <v>0</v>
      </c>
      <c r="H484" s="36">
        <v>196736.61</v>
      </c>
      <c r="I484" s="36">
        <v>-200000</v>
      </c>
      <c r="J484" s="36">
        <v>-3263.39</v>
      </c>
      <c r="K484" s="36">
        <v>-196736.61</v>
      </c>
      <c r="L484" t="str">
        <f>_xlfn.XLOOKUP(A484,RAW!F:F,RAW!F:F)</f>
        <v>7990D</v>
      </c>
      <c r="M484" t="str">
        <f>_xlfn.XLOOKUP(A484,'GL014'!A:A,'GL014'!A:A)</f>
        <v>7990D</v>
      </c>
    </row>
    <row r="485" spans="1:13" x14ac:dyDescent="0.25">
      <c r="A485" t="s">
        <v>752</v>
      </c>
      <c r="B485" t="s">
        <v>1384</v>
      </c>
      <c r="C485" t="s">
        <v>1383</v>
      </c>
      <c r="D485" s="41">
        <v>343033.93</v>
      </c>
      <c r="E485" s="41">
        <v>343033.93</v>
      </c>
      <c r="F485" s="39" t="e">
        <f>_xlfn.XLOOKUP(A485,Working!F:F,Working!E:E)</f>
        <v>#N/A</v>
      </c>
      <c r="G485">
        <v>0</v>
      </c>
      <c r="H485">
        <v>0</v>
      </c>
      <c r="I485" s="36">
        <v>-343033.93</v>
      </c>
      <c r="J485" s="36">
        <v>-343033.93</v>
      </c>
      <c r="K485">
        <v>0</v>
      </c>
      <c r="L485" t="str">
        <f>_xlfn.XLOOKUP(A485,RAW!F:F,RAW!F:F)</f>
        <v>7991D</v>
      </c>
      <c r="M485" t="str">
        <f>_xlfn.XLOOKUP(A485,'GL014'!A:A,'GL014'!A:A)</f>
        <v>7991D</v>
      </c>
    </row>
    <row r="486" spans="1:13" x14ac:dyDescent="0.25">
      <c r="A486" t="s">
        <v>772</v>
      </c>
      <c r="B486" t="s">
        <v>1382</v>
      </c>
      <c r="C486" t="s">
        <v>1381</v>
      </c>
      <c r="D486" s="41">
        <v>850000</v>
      </c>
      <c r="E486" s="41">
        <v>22908.93</v>
      </c>
      <c r="F486" s="39" t="e">
        <f>_xlfn.XLOOKUP(A486,Working!F:F,Working!E:E)</f>
        <v>#N/A</v>
      </c>
      <c r="G486">
        <v>0</v>
      </c>
      <c r="H486" s="36">
        <v>827091.07</v>
      </c>
      <c r="I486" s="36">
        <v>-850000</v>
      </c>
      <c r="J486" s="36">
        <v>-22908.93</v>
      </c>
      <c r="K486" s="36">
        <v>-827091.07</v>
      </c>
      <c r="L486" t="str">
        <f>_xlfn.XLOOKUP(A486,RAW!F:F,RAW!F:F)</f>
        <v>7998D</v>
      </c>
      <c r="M486" t="str">
        <f>_xlfn.XLOOKUP(A486,'GL014'!A:A,'GL014'!A:A)</f>
        <v>7998D</v>
      </c>
    </row>
    <row r="487" spans="1:13" x14ac:dyDescent="0.25">
      <c r="A487" t="s">
        <v>775</v>
      </c>
      <c r="B487" t="s">
        <v>1380</v>
      </c>
      <c r="C487" t="s">
        <v>1379</v>
      </c>
      <c r="D487" s="41">
        <v>630000</v>
      </c>
      <c r="E487" s="41">
        <v>106761.07</v>
      </c>
      <c r="F487" s="39" t="e">
        <f>_xlfn.XLOOKUP(A487,Working!F:F,Working!E:E)</f>
        <v>#N/A</v>
      </c>
      <c r="G487">
        <v>0</v>
      </c>
      <c r="H487" s="36">
        <v>523238.93</v>
      </c>
      <c r="I487" s="36">
        <v>-630000</v>
      </c>
      <c r="J487" s="36">
        <v>-106761.07</v>
      </c>
      <c r="K487" s="36">
        <v>-523238.93</v>
      </c>
      <c r="L487" t="str">
        <f>_xlfn.XLOOKUP(A487,RAW!F:F,RAW!F:F)</f>
        <v>7999D</v>
      </c>
      <c r="M487" t="str">
        <f>_xlfn.XLOOKUP(A487,'GL014'!A:A,'GL014'!A:A)</f>
        <v>7999D</v>
      </c>
    </row>
    <row r="488" spans="1:13" x14ac:dyDescent="0.25">
      <c r="A488" t="s">
        <v>784</v>
      </c>
      <c r="B488" t="s">
        <v>1378</v>
      </c>
      <c r="C488" t="s">
        <v>1377</v>
      </c>
      <c r="D488" s="41">
        <v>500000</v>
      </c>
      <c r="E488" s="41">
        <v>5020.55</v>
      </c>
      <c r="F488" s="39" t="e">
        <f>_xlfn.XLOOKUP(A488,Working!F:F,Working!E:E)</f>
        <v>#N/A</v>
      </c>
      <c r="G488">
        <v>0</v>
      </c>
      <c r="H488" s="36">
        <v>494979.45</v>
      </c>
      <c r="I488" s="36">
        <v>-500000</v>
      </c>
      <c r="J488" s="36">
        <v>-5020.55</v>
      </c>
      <c r="K488" s="36">
        <v>-494979.45</v>
      </c>
      <c r="L488" t="str">
        <f>_xlfn.XLOOKUP(A488,RAW!F:F,RAW!F:F)</f>
        <v>7A02D</v>
      </c>
      <c r="M488" t="str">
        <f>_xlfn.XLOOKUP(A488,'GL014'!A:A,'GL014'!A:A)</f>
        <v>7A02D</v>
      </c>
    </row>
    <row r="489" spans="1:13" x14ac:dyDescent="0.25">
      <c r="A489" t="s">
        <v>787</v>
      </c>
      <c r="B489" t="s">
        <v>1376</v>
      </c>
      <c r="C489" t="s">
        <v>1375</v>
      </c>
      <c r="D489" s="41">
        <v>100000</v>
      </c>
      <c r="E489" s="41">
        <v>22185.9</v>
      </c>
      <c r="F489" s="39" t="e">
        <f>_xlfn.XLOOKUP(A489,Working!F:F,Working!E:E)</f>
        <v>#N/A</v>
      </c>
      <c r="G489">
        <v>0</v>
      </c>
      <c r="H489" s="36">
        <v>77814.100000000006</v>
      </c>
      <c r="I489" s="36">
        <v>-100000</v>
      </c>
      <c r="J489" s="36">
        <v>-22185.9</v>
      </c>
      <c r="K489" s="36">
        <v>-77814.100000000006</v>
      </c>
      <c r="L489" t="str">
        <f>_xlfn.XLOOKUP(A489,RAW!F:F,RAW!F:F)</f>
        <v>7A03D</v>
      </c>
      <c r="M489" t="str">
        <f>_xlfn.XLOOKUP(A489,'GL014'!A:A,'GL014'!A:A)</f>
        <v>7A03D</v>
      </c>
    </row>
    <row r="490" spans="1:13" x14ac:dyDescent="0.25">
      <c r="A490" t="s">
        <v>790</v>
      </c>
      <c r="B490" t="s">
        <v>1374</v>
      </c>
      <c r="C490" t="s">
        <v>1373</v>
      </c>
      <c r="D490" s="41">
        <v>600000</v>
      </c>
      <c r="E490" s="41">
        <v>65326.7</v>
      </c>
      <c r="F490" s="39" t="e">
        <f>_xlfn.XLOOKUP(A490,Working!F:F,Working!E:E)</f>
        <v>#N/A</v>
      </c>
      <c r="G490">
        <v>0</v>
      </c>
      <c r="H490" s="36">
        <v>534673.30000000005</v>
      </c>
      <c r="I490" s="36">
        <v>-600000</v>
      </c>
      <c r="J490" s="36">
        <v>-65326.7</v>
      </c>
      <c r="K490" s="36">
        <v>-534673.30000000005</v>
      </c>
      <c r="L490" t="str">
        <f>_xlfn.XLOOKUP(A490,RAW!F:F,RAW!F:F)</f>
        <v>7A04D</v>
      </c>
      <c r="M490" t="str">
        <f>_xlfn.XLOOKUP(A490,'GL014'!A:A,'GL014'!A:A)</f>
        <v>7A04D</v>
      </c>
    </row>
    <row r="491" spans="1:13" x14ac:dyDescent="0.25">
      <c r="A491" t="s">
        <v>796</v>
      </c>
      <c r="B491" t="s">
        <v>1372</v>
      </c>
      <c r="C491" t="s">
        <v>1371</v>
      </c>
      <c r="D491" s="41">
        <v>600000</v>
      </c>
      <c r="E491" s="41">
        <v>34431.660000000003</v>
      </c>
      <c r="F491" s="39" t="e">
        <f>_xlfn.XLOOKUP(A491,Working!F:F,Working!E:E)</f>
        <v>#N/A</v>
      </c>
      <c r="G491">
        <v>0</v>
      </c>
      <c r="H491" s="36">
        <v>565568.34</v>
      </c>
      <c r="I491" s="36">
        <v>-600000</v>
      </c>
      <c r="J491" s="36">
        <v>-34431.660000000003</v>
      </c>
      <c r="K491" s="36">
        <v>-565568.34</v>
      </c>
      <c r="L491" t="str">
        <f>_xlfn.XLOOKUP(A491,RAW!F:F,RAW!F:F)</f>
        <v>7A11D</v>
      </c>
      <c r="M491" t="str">
        <f>_xlfn.XLOOKUP(A491,'GL014'!A:A,'GL014'!A:A)</f>
        <v>7A11D</v>
      </c>
    </row>
    <row r="492" spans="1:13" x14ac:dyDescent="0.25">
      <c r="A492" t="s">
        <v>799</v>
      </c>
      <c r="B492" t="s">
        <v>1370</v>
      </c>
      <c r="C492" t="s">
        <v>1369</v>
      </c>
      <c r="D492" s="41">
        <v>600000</v>
      </c>
      <c r="E492" s="41">
        <v>26638.23</v>
      </c>
      <c r="F492" s="39" t="e">
        <f>_xlfn.XLOOKUP(A492,Working!F:F,Working!E:E)</f>
        <v>#N/A</v>
      </c>
      <c r="G492">
        <v>0</v>
      </c>
      <c r="H492" s="36">
        <v>573361.77</v>
      </c>
      <c r="I492" s="36">
        <v>-600000</v>
      </c>
      <c r="J492" s="36">
        <v>-26638.23</v>
      </c>
      <c r="K492" s="36">
        <v>-573361.77</v>
      </c>
      <c r="L492" t="str">
        <f>_xlfn.XLOOKUP(A492,RAW!F:F,RAW!F:F)</f>
        <v>7A12D</v>
      </c>
      <c r="M492" t="str">
        <f>_xlfn.XLOOKUP(A492,'GL014'!A:A,'GL014'!A:A)</f>
        <v>7A12D</v>
      </c>
    </row>
    <row r="493" spans="1:13" x14ac:dyDescent="0.25">
      <c r="A493" t="s">
        <v>802</v>
      </c>
      <c r="B493" t="s">
        <v>1368</v>
      </c>
      <c r="C493" t="s">
        <v>1367</v>
      </c>
      <c r="D493" s="41">
        <v>200000</v>
      </c>
      <c r="E493" s="41">
        <v>3012.36</v>
      </c>
      <c r="F493" s="39" t="e">
        <f>_xlfn.XLOOKUP(A493,Working!F:F,Working!E:E)</f>
        <v>#N/A</v>
      </c>
      <c r="G493">
        <v>0</v>
      </c>
      <c r="H493" s="36">
        <v>196987.64</v>
      </c>
      <c r="I493" s="36">
        <v>-200000</v>
      </c>
      <c r="J493" s="36">
        <v>-3012.36</v>
      </c>
      <c r="K493" s="36">
        <v>-196987.64</v>
      </c>
      <c r="L493" t="str">
        <f>_xlfn.XLOOKUP(A493,RAW!F:F,RAW!F:F)</f>
        <v>7A14D</v>
      </c>
      <c r="M493" t="str">
        <f>_xlfn.XLOOKUP(A493,'GL014'!A:A,'GL014'!A:A)</f>
        <v>7A14D</v>
      </c>
    </row>
    <row r="494" spans="1:13" x14ac:dyDescent="0.25">
      <c r="A494" t="s">
        <v>805</v>
      </c>
      <c r="B494" t="s">
        <v>1366</v>
      </c>
      <c r="C494" t="s">
        <v>1365</v>
      </c>
      <c r="D494" s="41">
        <v>450000</v>
      </c>
      <c r="E494" s="41">
        <v>15781.17</v>
      </c>
      <c r="F494" s="39" t="e">
        <f>_xlfn.XLOOKUP(A494,Working!F:F,Working!E:E)</f>
        <v>#N/A</v>
      </c>
      <c r="G494">
        <v>0</v>
      </c>
      <c r="H494" s="36">
        <v>434218.83</v>
      </c>
      <c r="I494" s="36">
        <v>-450000</v>
      </c>
      <c r="J494" s="36">
        <v>-15781.17</v>
      </c>
      <c r="K494" s="36">
        <v>-434218.83</v>
      </c>
      <c r="L494" t="str">
        <f>_xlfn.XLOOKUP(A494,RAW!F:F,RAW!F:F)</f>
        <v>7A15D</v>
      </c>
      <c r="M494" t="str">
        <f>_xlfn.XLOOKUP(A494,'GL014'!A:A,'GL014'!A:A)</f>
        <v>7A15D</v>
      </c>
    </row>
    <row r="495" spans="1:13" x14ac:dyDescent="0.25">
      <c r="A495" t="s">
        <v>808</v>
      </c>
      <c r="B495" t="s">
        <v>1364</v>
      </c>
      <c r="C495" t="s">
        <v>1363</v>
      </c>
      <c r="D495" s="41">
        <v>150000</v>
      </c>
      <c r="E495" s="41">
        <v>137145.72</v>
      </c>
      <c r="F495" s="39" t="e">
        <f>_xlfn.XLOOKUP(A495,Working!F:F,Working!E:E)</f>
        <v>#N/A</v>
      </c>
      <c r="G495">
        <v>0</v>
      </c>
      <c r="H495" s="36">
        <v>12854.28</v>
      </c>
      <c r="I495" s="36">
        <v>-150000</v>
      </c>
      <c r="J495" s="36">
        <v>-137145.72</v>
      </c>
      <c r="K495" s="36">
        <v>-12854.28</v>
      </c>
      <c r="L495" t="str">
        <f>_xlfn.XLOOKUP(A495,RAW!F:F,RAW!F:F)</f>
        <v>7A21D</v>
      </c>
      <c r="M495" t="str">
        <f>_xlfn.XLOOKUP(A495,'GL014'!A:A,'GL014'!A:A)</f>
        <v>7A21D</v>
      </c>
    </row>
    <row r="496" spans="1:13" x14ac:dyDescent="0.25">
      <c r="A496" t="s">
        <v>811</v>
      </c>
      <c r="B496" t="s">
        <v>1362</v>
      </c>
      <c r="C496" t="s">
        <v>1361</v>
      </c>
      <c r="D496" s="41">
        <v>6024.68</v>
      </c>
      <c r="E496" s="41">
        <v>6024.68</v>
      </c>
      <c r="F496" s="39" t="e">
        <f>_xlfn.XLOOKUP(A496,Working!F:F,Working!E:E)</f>
        <v>#N/A</v>
      </c>
      <c r="G496">
        <v>0</v>
      </c>
      <c r="H496">
        <v>0</v>
      </c>
      <c r="I496" s="36">
        <v>-6024.68</v>
      </c>
      <c r="J496" s="36">
        <v>-6024.68</v>
      </c>
      <c r="K496">
        <v>0</v>
      </c>
      <c r="L496" t="str">
        <f>_xlfn.XLOOKUP(A496,RAW!F:F,RAW!F:F)</f>
        <v>7A22D</v>
      </c>
      <c r="M496" t="str">
        <f>_xlfn.XLOOKUP(A496,'GL014'!A:A,'GL014'!A:A)</f>
        <v>7A22D</v>
      </c>
    </row>
    <row r="497" spans="1:13" x14ac:dyDescent="0.25">
      <c r="A497" t="s">
        <v>814</v>
      </c>
      <c r="B497" t="s">
        <v>1360</v>
      </c>
      <c r="C497" t="s">
        <v>1359</v>
      </c>
      <c r="D497" s="41">
        <v>500975.32</v>
      </c>
      <c r="E497" s="41">
        <v>17321.07</v>
      </c>
      <c r="F497" s="39" t="e">
        <f>_xlfn.XLOOKUP(A497,Working!F:F,Working!E:E)</f>
        <v>#N/A</v>
      </c>
      <c r="G497">
        <v>0</v>
      </c>
      <c r="H497" s="36">
        <v>483654.25</v>
      </c>
      <c r="I497" s="36">
        <v>-500975.32</v>
      </c>
      <c r="J497" s="36">
        <v>-17321.07</v>
      </c>
      <c r="K497" s="36">
        <v>-483654.25</v>
      </c>
      <c r="L497" t="str">
        <f>_xlfn.XLOOKUP(A497,RAW!F:F,RAW!F:F)</f>
        <v>7A23D</v>
      </c>
      <c r="M497" t="str">
        <f>_xlfn.XLOOKUP(A497,'GL014'!A:A,'GL014'!A:A)</f>
        <v>7A23D</v>
      </c>
    </row>
    <row r="498" spans="1:13" x14ac:dyDescent="0.25">
      <c r="A498" t="s">
        <v>817</v>
      </c>
      <c r="B498" t="s">
        <v>1358</v>
      </c>
      <c r="C498" t="s">
        <v>1357</v>
      </c>
      <c r="D498" s="41">
        <v>43000</v>
      </c>
      <c r="E498" s="41">
        <v>0</v>
      </c>
      <c r="F498" s="39" t="e">
        <f>_xlfn.XLOOKUP(A498,Working!F:F,Working!E:E)</f>
        <v>#N/A</v>
      </c>
      <c r="G498">
        <v>0</v>
      </c>
      <c r="H498" s="36">
        <v>43000</v>
      </c>
      <c r="I498" s="36">
        <v>-43000</v>
      </c>
      <c r="J498">
        <v>0</v>
      </c>
      <c r="K498" s="36">
        <v>-43000</v>
      </c>
      <c r="L498" t="str">
        <f>_xlfn.XLOOKUP(A498,RAW!F:F,RAW!F:F)</f>
        <v>7A24D</v>
      </c>
      <c r="M498" t="str">
        <f>_xlfn.XLOOKUP(A498,'GL014'!A:A,'GL014'!A:A)</f>
        <v>7A24D</v>
      </c>
    </row>
    <row r="499" spans="1:13" x14ac:dyDescent="0.25">
      <c r="A499" t="s">
        <v>820</v>
      </c>
      <c r="B499" t="s">
        <v>1356</v>
      </c>
      <c r="C499" t="s">
        <v>1355</v>
      </c>
      <c r="D499" s="41">
        <v>500000</v>
      </c>
      <c r="E499" s="41">
        <v>0</v>
      </c>
      <c r="F499" s="39" t="e">
        <f>_xlfn.XLOOKUP(A499,Working!F:F,Working!E:E)</f>
        <v>#N/A</v>
      </c>
      <c r="G499">
        <v>0</v>
      </c>
      <c r="H499" s="36">
        <v>500000</v>
      </c>
      <c r="I499" s="36">
        <v>-500000</v>
      </c>
      <c r="J499">
        <v>0</v>
      </c>
      <c r="K499" s="36">
        <v>-500000</v>
      </c>
      <c r="L499" t="str">
        <f>_xlfn.XLOOKUP(A499,RAW!F:F,RAW!F:F)</f>
        <v>7A26D</v>
      </c>
      <c r="M499" t="str">
        <f>_xlfn.XLOOKUP(A499,'GL014'!A:A,'GL014'!A:A)</f>
        <v>7A26D</v>
      </c>
    </row>
    <row r="500" spans="1:13" x14ac:dyDescent="0.25">
      <c r="A500" t="s">
        <v>823</v>
      </c>
      <c r="B500" t="s">
        <v>1354</v>
      </c>
      <c r="C500" t="s">
        <v>1353</v>
      </c>
      <c r="D500" s="41">
        <v>1000000</v>
      </c>
      <c r="E500" s="41">
        <v>0</v>
      </c>
      <c r="F500" s="39" t="e">
        <f>_xlfn.XLOOKUP(A500,Working!F:F,Working!E:E)</f>
        <v>#N/A</v>
      </c>
      <c r="G500">
        <v>0</v>
      </c>
      <c r="H500" s="36">
        <v>1000000</v>
      </c>
      <c r="I500" s="36">
        <v>-1000000</v>
      </c>
      <c r="J500">
        <v>0</v>
      </c>
      <c r="K500" s="36">
        <v>-1000000</v>
      </c>
      <c r="L500" t="str">
        <f>_xlfn.XLOOKUP(A500,RAW!F:F,RAW!F:F)</f>
        <v>7A27D</v>
      </c>
      <c r="M500" t="str">
        <f>_xlfn.XLOOKUP(A500,'GL014'!A:A,'GL014'!A:A)</f>
        <v>7A27D</v>
      </c>
    </row>
    <row r="501" spans="1:13" x14ac:dyDescent="0.25">
      <c r="A501" t="s">
        <v>826</v>
      </c>
      <c r="B501" t="s">
        <v>1352</v>
      </c>
      <c r="C501" t="s">
        <v>1351</v>
      </c>
      <c r="D501" s="41">
        <v>305000</v>
      </c>
      <c r="E501" s="41">
        <v>11927.14</v>
      </c>
      <c r="F501" s="39" t="e">
        <f>_xlfn.XLOOKUP(A501,Working!F:F,Working!E:E)</f>
        <v>#N/A</v>
      </c>
      <c r="G501">
        <v>0</v>
      </c>
      <c r="H501" s="36">
        <v>293072.86</v>
      </c>
      <c r="I501" s="36">
        <v>-305000</v>
      </c>
      <c r="J501" s="36">
        <v>-11927.14</v>
      </c>
      <c r="K501" s="36">
        <v>-293072.86</v>
      </c>
      <c r="L501" t="str">
        <f>_xlfn.XLOOKUP(A501,RAW!F:F,RAW!F:F)</f>
        <v>7A29D</v>
      </c>
      <c r="M501" t="str">
        <f>_xlfn.XLOOKUP(A501,'GL014'!A:A,'GL014'!A:A)</f>
        <v>7A29D</v>
      </c>
    </row>
    <row r="502" spans="1:13" x14ac:dyDescent="0.25">
      <c r="A502" t="s">
        <v>829</v>
      </c>
      <c r="B502" t="s">
        <v>1350</v>
      </c>
      <c r="C502" t="s">
        <v>1349</v>
      </c>
      <c r="D502" s="41">
        <v>5165000</v>
      </c>
      <c r="E502" s="41">
        <v>155830.12</v>
      </c>
      <c r="F502" s="39" t="e">
        <f>_xlfn.XLOOKUP(A502,Working!F:F,Working!E:E)</f>
        <v>#N/A</v>
      </c>
      <c r="G502">
        <v>0</v>
      </c>
      <c r="H502" s="36">
        <v>5009169.88</v>
      </c>
      <c r="I502" s="36">
        <v>-5165000</v>
      </c>
      <c r="J502" s="36">
        <v>-155830.12</v>
      </c>
      <c r="K502" s="36">
        <v>-5009169.88</v>
      </c>
      <c r="L502" t="str">
        <f>_xlfn.XLOOKUP(A502,RAW!F:F,RAW!F:F)</f>
        <v>7A30D</v>
      </c>
      <c r="M502" t="str">
        <f>_xlfn.XLOOKUP(A502,'GL014'!A:A,'GL014'!A:A)</f>
        <v>7A30D</v>
      </c>
    </row>
    <row r="503" spans="1:13" x14ac:dyDescent="0.25">
      <c r="A503" t="s">
        <v>832</v>
      </c>
      <c r="B503" t="s">
        <v>1348</v>
      </c>
      <c r="C503" t="s">
        <v>1347</v>
      </c>
      <c r="D503" s="41">
        <v>800000</v>
      </c>
      <c r="E503" s="41">
        <v>57915.31</v>
      </c>
      <c r="F503" s="39" t="e">
        <f>_xlfn.XLOOKUP(A503,Working!F:F,Working!E:E)</f>
        <v>#N/A</v>
      </c>
      <c r="G503">
        <v>0</v>
      </c>
      <c r="H503" s="36">
        <v>742084.69</v>
      </c>
      <c r="I503" s="36">
        <v>-800000</v>
      </c>
      <c r="J503" s="36">
        <v>-57915.31</v>
      </c>
      <c r="K503" s="36">
        <v>-742084.69</v>
      </c>
      <c r="L503" t="str">
        <f>_xlfn.XLOOKUP(A503,RAW!F:F,RAW!F:F)</f>
        <v>7A31D</v>
      </c>
      <c r="M503" t="str">
        <f>_xlfn.XLOOKUP(A503,'GL014'!A:A,'GL014'!A:A)</f>
        <v>7A31D</v>
      </c>
    </row>
    <row r="504" spans="1:13" x14ac:dyDescent="0.25">
      <c r="A504" t="s">
        <v>838</v>
      </c>
      <c r="B504" t="s">
        <v>1346</v>
      </c>
      <c r="C504" t="s">
        <v>1345</v>
      </c>
      <c r="D504" s="41">
        <v>450000</v>
      </c>
      <c r="E504" s="41">
        <v>201493.52</v>
      </c>
      <c r="F504" s="39" t="e">
        <f>_xlfn.XLOOKUP(A504,Working!F:F,Working!E:E)</f>
        <v>#N/A</v>
      </c>
      <c r="G504">
        <v>0</v>
      </c>
      <c r="H504" s="36">
        <v>248506.48</v>
      </c>
      <c r="I504" s="36">
        <v>-450000</v>
      </c>
      <c r="J504" s="36">
        <v>-201493.52</v>
      </c>
      <c r="K504" s="36">
        <v>-248506.48</v>
      </c>
      <c r="L504" t="str">
        <f>_xlfn.XLOOKUP(A504,RAW!F:F,RAW!F:F)</f>
        <v>7A33D</v>
      </c>
      <c r="M504" t="str">
        <f>_xlfn.XLOOKUP(A504,'GL014'!A:A,'GL014'!A:A)</f>
        <v>7A33D</v>
      </c>
    </row>
    <row r="505" spans="1:13" x14ac:dyDescent="0.25">
      <c r="A505" t="s">
        <v>841</v>
      </c>
      <c r="B505" t="s">
        <v>1344</v>
      </c>
      <c r="C505" t="s">
        <v>1343</v>
      </c>
      <c r="D505" s="41">
        <v>4500000</v>
      </c>
      <c r="E505" s="41">
        <v>0</v>
      </c>
      <c r="F505" s="39" t="e">
        <f>_xlfn.XLOOKUP(A505,Working!F:F,Working!E:E)</f>
        <v>#N/A</v>
      </c>
      <c r="G505">
        <v>0</v>
      </c>
      <c r="H505" s="36">
        <v>4500000</v>
      </c>
      <c r="I505" s="36">
        <v>-4500000</v>
      </c>
      <c r="J505">
        <v>0</v>
      </c>
      <c r="K505" s="36">
        <v>-4500000</v>
      </c>
      <c r="L505" t="str">
        <f>_xlfn.XLOOKUP(A505,RAW!F:F,RAW!F:F)</f>
        <v>7A34D</v>
      </c>
      <c r="M505" t="str">
        <f>_xlfn.XLOOKUP(A505,'GL014'!A:A,'GL014'!A:A)</f>
        <v>7A34D</v>
      </c>
    </row>
    <row r="506" spans="1:13" x14ac:dyDescent="0.25">
      <c r="A506" t="s">
        <v>844</v>
      </c>
      <c r="B506" t="s">
        <v>1342</v>
      </c>
      <c r="C506" t="s">
        <v>1341</v>
      </c>
      <c r="D506" s="41">
        <v>260630.09</v>
      </c>
      <c r="E506" s="41">
        <v>246698.08</v>
      </c>
      <c r="F506" s="39" t="e">
        <f>_xlfn.XLOOKUP(A506,Working!F:F,Working!E:E)</f>
        <v>#N/A</v>
      </c>
      <c r="G506">
        <v>0</v>
      </c>
      <c r="H506" s="36">
        <v>13932.01</v>
      </c>
      <c r="I506" s="36">
        <v>-260630.09</v>
      </c>
      <c r="J506" s="36">
        <v>-246698.08</v>
      </c>
      <c r="K506" s="36">
        <v>-13932.01</v>
      </c>
      <c r="L506" t="str">
        <f>_xlfn.XLOOKUP(A506,RAW!F:F,RAW!F:F)</f>
        <v>7A35D</v>
      </c>
      <c r="M506" t="str">
        <f>_xlfn.XLOOKUP(A506,'GL014'!A:A,'GL014'!A:A)</f>
        <v>7A35D</v>
      </c>
    </row>
    <row r="507" spans="1:13" x14ac:dyDescent="0.25">
      <c r="A507" t="s">
        <v>847</v>
      </c>
      <c r="B507" t="s">
        <v>1340</v>
      </c>
      <c r="C507" t="s">
        <v>1339</v>
      </c>
      <c r="D507" s="41">
        <v>110000</v>
      </c>
      <c r="E507" s="41">
        <v>18016.07</v>
      </c>
      <c r="F507" s="39" t="e">
        <f>_xlfn.XLOOKUP(A507,Working!F:F,Working!E:E)</f>
        <v>#N/A</v>
      </c>
      <c r="G507">
        <v>0</v>
      </c>
      <c r="H507" s="36">
        <v>91983.93</v>
      </c>
      <c r="I507" s="36">
        <v>-110000</v>
      </c>
      <c r="J507" s="36">
        <v>-18016.07</v>
      </c>
      <c r="K507" s="36">
        <v>-91983.93</v>
      </c>
      <c r="L507" t="str">
        <f>_xlfn.XLOOKUP(A507,RAW!F:F,RAW!F:F)</f>
        <v>7A36D</v>
      </c>
      <c r="M507" t="str">
        <f>_xlfn.XLOOKUP(A507,'GL014'!A:A,'GL014'!A:A)</f>
        <v>7A36D</v>
      </c>
    </row>
    <row r="508" spans="1:13" x14ac:dyDescent="0.25">
      <c r="A508" t="s">
        <v>850</v>
      </c>
      <c r="B508" t="s">
        <v>1338</v>
      </c>
      <c r="C508" t="s">
        <v>1337</v>
      </c>
      <c r="D508" s="41">
        <v>100000</v>
      </c>
      <c r="E508" s="41">
        <v>18483.38</v>
      </c>
      <c r="F508" s="39" t="e">
        <f>_xlfn.XLOOKUP(A508,Working!F:F,Working!E:E)</f>
        <v>#N/A</v>
      </c>
      <c r="G508">
        <v>0</v>
      </c>
      <c r="H508" s="36">
        <v>81516.62</v>
      </c>
      <c r="I508" s="36">
        <v>-100000</v>
      </c>
      <c r="J508" s="36">
        <v>-18483.38</v>
      </c>
      <c r="K508" s="36">
        <v>-81516.62</v>
      </c>
      <c r="L508" t="str">
        <f>_xlfn.XLOOKUP(A508,RAW!F:F,RAW!F:F)</f>
        <v>7A37D</v>
      </c>
      <c r="M508" t="str">
        <f>_xlfn.XLOOKUP(A508,'GL014'!A:A,'GL014'!A:A)</f>
        <v>7A37D</v>
      </c>
    </row>
    <row r="509" spans="1:13" x14ac:dyDescent="0.25">
      <c r="A509" t="s">
        <v>853</v>
      </c>
      <c r="B509" t="s">
        <v>1336</v>
      </c>
      <c r="C509" t="s">
        <v>1335</v>
      </c>
      <c r="D509" s="41">
        <v>75000</v>
      </c>
      <c r="E509" s="41">
        <v>7248.45</v>
      </c>
      <c r="F509" s="39" t="e">
        <f>_xlfn.XLOOKUP(A509,Working!F:F,Working!E:E)</f>
        <v>#N/A</v>
      </c>
      <c r="G509">
        <v>0</v>
      </c>
      <c r="H509" s="36">
        <v>67751.55</v>
      </c>
      <c r="I509" s="36">
        <v>-75000</v>
      </c>
      <c r="J509" s="36">
        <v>-7248.45</v>
      </c>
      <c r="K509" s="36">
        <v>-67751.55</v>
      </c>
      <c r="L509" t="str">
        <f>_xlfn.XLOOKUP(A509,RAW!F:F,RAW!F:F)</f>
        <v>7A38D</v>
      </c>
      <c r="M509" t="str">
        <f>_xlfn.XLOOKUP(A509,'GL014'!A:A,'GL014'!A:A)</f>
        <v>7A38D</v>
      </c>
    </row>
    <row r="510" spans="1:13" x14ac:dyDescent="0.25">
      <c r="A510" t="s">
        <v>856</v>
      </c>
      <c r="B510" t="s">
        <v>1334</v>
      </c>
      <c r="C510" t="s">
        <v>1333</v>
      </c>
      <c r="D510" s="41">
        <v>1000000</v>
      </c>
      <c r="E510" s="41">
        <v>14559.64</v>
      </c>
      <c r="F510" s="39" t="e">
        <f>_xlfn.XLOOKUP(A510,Working!F:F,Working!E:E)</f>
        <v>#N/A</v>
      </c>
      <c r="G510">
        <v>0</v>
      </c>
      <c r="H510" s="36">
        <v>985440.36</v>
      </c>
      <c r="I510" s="36">
        <v>-1000000</v>
      </c>
      <c r="J510" s="36">
        <v>-14559.64</v>
      </c>
      <c r="K510" s="36">
        <v>-985440.36</v>
      </c>
      <c r="L510" t="str">
        <f>_xlfn.XLOOKUP(A510,RAW!F:F,RAW!F:F)</f>
        <v>7A39D</v>
      </c>
      <c r="M510" t="str">
        <f>_xlfn.XLOOKUP(A510,'GL014'!A:A,'GL014'!A:A)</f>
        <v>7A39D</v>
      </c>
    </row>
    <row r="511" spans="1:13" x14ac:dyDescent="0.25">
      <c r="A511" t="s">
        <v>859</v>
      </c>
      <c r="B511" t="s">
        <v>1332</v>
      </c>
      <c r="C511" t="s">
        <v>1331</v>
      </c>
      <c r="D511" s="41">
        <v>9485189.25</v>
      </c>
      <c r="E511" s="41">
        <v>112478.54</v>
      </c>
      <c r="F511" s="39" t="e">
        <f>_xlfn.XLOOKUP(A511,Working!F:F,Working!E:E)</f>
        <v>#N/A</v>
      </c>
      <c r="G511">
        <v>0</v>
      </c>
      <c r="H511" s="36">
        <v>9372710.7100000009</v>
      </c>
      <c r="I511" s="36">
        <v>-9485189.25</v>
      </c>
      <c r="J511" s="36">
        <v>-112478.54</v>
      </c>
      <c r="K511" s="36">
        <v>-9372710.7100000009</v>
      </c>
      <c r="L511" t="str">
        <f>_xlfn.XLOOKUP(A511,RAW!F:F,RAW!F:F)</f>
        <v>7A40D</v>
      </c>
      <c r="M511" t="str">
        <f>_xlfn.XLOOKUP(A511,'GL014'!A:A,'GL014'!A:A)</f>
        <v>7A40D</v>
      </c>
    </row>
    <row r="512" spans="1:13" x14ac:dyDescent="0.25">
      <c r="A512" t="s">
        <v>862</v>
      </c>
      <c r="B512" t="s">
        <v>1330</v>
      </c>
      <c r="C512" t="s">
        <v>1329</v>
      </c>
      <c r="D512" s="41">
        <v>650000</v>
      </c>
      <c r="E512" s="41">
        <v>335423.03000000003</v>
      </c>
      <c r="F512" s="39" t="e">
        <f>_xlfn.XLOOKUP(A512,Working!F:F,Working!E:E)</f>
        <v>#N/A</v>
      </c>
      <c r="G512">
        <v>0</v>
      </c>
      <c r="H512" s="36">
        <v>314576.96999999997</v>
      </c>
      <c r="I512" s="36">
        <v>-650000</v>
      </c>
      <c r="J512" s="36">
        <v>-335423.03000000003</v>
      </c>
      <c r="K512" s="36">
        <v>-314576.96999999997</v>
      </c>
      <c r="L512" t="str">
        <f>_xlfn.XLOOKUP(A512,RAW!F:F,RAW!F:F)</f>
        <v>7A41D</v>
      </c>
      <c r="M512" t="str">
        <f>_xlfn.XLOOKUP(A512,'GL014'!A:A,'GL014'!A:A)</f>
        <v>7A41D</v>
      </c>
    </row>
    <row r="513" spans="1:13" x14ac:dyDescent="0.25">
      <c r="A513" t="s">
        <v>865</v>
      </c>
      <c r="B513" t="s">
        <v>1328</v>
      </c>
      <c r="C513" t="s">
        <v>1327</v>
      </c>
      <c r="D513" s="41">
        <v>920000</v>
      </c>
      <c r="E513" s="41">
        <v>396864.27</v>
      </c>
      <c r="F513" s="39" t="e">
        <f>_xlfn.XLOOKUP(A513,Working!F:F,Working!E:E)</f>
        <v>#N/A</v>
      </c>
      <c r="G513">
        <v>0</v>
      </c>
      <c r="H513" s="36">
        <v>523135.73</v>
      </c>
      <c r="I513" s="36">
        <v>-920000</v>
      </c>
      <c r="J513" s="36">
        <v>-396864.27</v>
      </c>
      <c r="K513" s="36">
        <v>-523135.73</v>
      </c>
      <c r="L513" t="str">
        <f>_xlfn.XLOOKUP(A513,RAW!F:F,RAW!F:F)</f>
        <v>7A42D</v>
      </c>
      <c r="M513" t="str">
        <f>_xlfn.XLOOKUP(A513,'GL014'!A:A,'GL014'!A:A)</f>
        <v>7A42D</v>
      </c>
    </row>
    <row r="514" spans="1:13" x14ac:dyDescent="0.25">
      <c r="A514" t="s">
        <v>868</v>
      </c>
      <c r="B514" t="s">
        <v>1326</v>
      </c>
      <c r="C514" t="s">
        <v>1325</v>
      </c>
      <c r="D514" s="41">
        <v>3087985.08</v>
      </c>
      <c r="E514" s="41">
        <v>891824.43</v>
      </c>
      <c r="F514" s="39" t="e">
        <f>_xlfn.XLOOKUP(A514,Working!F:F,Working!E:E)</f>
        <v>#N/A</v>
      </c>
      <c r="G514">
        <v>0</v>
      </c>
      <c r="H514" s="36">
        <v>2196160.65</v>
      </c>
      <c r="I514" s="36">
        <v>-3087985.08</v>
      </c>
      <c r="J514" s="36">
        <v>-891824.43</v>
      </c>
      <c r="K514" s="36">
        <v>-2196160.65</v>
      </c>
      <c r="L514" t="str">
        <f>_xlfn.XLOOKUP(A514,RAW!F:F,RAW!F:F)</f>
        <v>7A43D</v>
      </c>
      <c r="M514" t="str">
        <f>_xlfn.XLOOKUP(A514,'GL014'!A:A,'GL014'!A:A)</f>
        <v>7A43D</v>
      </c>
    </row>
    <row r="515" spans="1:13" x14ac:dyDescent="0.25">
      <c r="A515" t="s">
        <v>874</v>
      </c>
      <c r="B515" t="s">
        <v>1324</v>
      </c>
      <c r="C515" t="s">
        <v>1323</v>
      </c>
      <c r="D515" s="41">
        <v>11100000</v>
      </c>
      <c r="E515" s="41">
        <v>1037499.26</v>
      </c>
      <c r="F515" s="39" t="e">
        <f>_xlfn.XLOOKUP(A515,Working!F:F,Working!E:E)</f>
        <v>#N/A</v>
      </c>
      <c r="G515">
        <v>0</v>
      </c>
      <c r="H515" s="36">
        <v>10062500.74</v>
      </c>
      <c r="I515" s="36">
        <v>-11100000</v>
      </c>
      <c r="J515" s="36">
        <v>-1037499.26</v>
      </c>
      <c r="K515" s="36">
        <v>-10062500.74</v>
      </c>
      <c r="L515" t="str">
        <f>_xlfn.XLOOKUP(A515,RAW!F:F,RAW!F:F)</f>
        <v>7A45D</v>
      </c>
      <c r="M515" t="str">
        <f>_xlfn.XLOOKUP(A515,'GL014'!A:A,'GL014'!A:A)</f>
        <v>7A45D</v>
      </c>
    </row>
    <row r="516" spans="1:13" x14ac:dyDescent="0.25">
      <c r="A516" t="s">
        <v>876</v>
      </c>
      <c r="B516" t="s">
        <v>1322</v>
      </c>
      <c r="C516" t="s">
        <v>1321</v>
      </c>
      <c r="D516" s="41">
        <v>500000</v>
      </c>
      <c r="E516" s="41">
        <v>30156.34</v>
      </c>
      <c r="F516" s="39" t="e">
        <f>_xlfn.XLOOKUP(A516,Working!F:F,Working!E:E)</f>
        <v>#N/A</v>
      </c>
      <c r="G516">
        <v>0</v>
      </c>
      <c r="H516" s="36">
        <v>469843.66</v>
      </c>
      <c r="I516" s="36">
        <v>-500000</v>
      </c>
      <c r="J516" s="36">
        <v>-30156.34</v>
      </c>
      <c r="K516" s="36">
        <v>-469843.66</v>
      </c>
      <c r="L516" t="str">
        <f>_xlfn.XLOOKUP(A516,RAW!F:F,RAW!F:F)</f>
        <v>7A46D</v>
      </c>
      <c r="M516" t="str">
        <f>_xlfn.XLOOKUP(A516,'GL014'!A:A,'GL014'!A:A)</f>
        <v>7A46D</v>
      </c>
    </row>
    <row r="517" spans="1:13" x14ac:dyDescent="0.25">
      <c r="A517" t="s">
        <v>879</v>
      </c>
      <c r="B517" t="s">
        <v>1320</v>
      </c>
      <c r="C517" t="s">
        <v>1319</v>
      </c>
      <c r="D517" s="41">
        <v>542009.15</v>
      </c>
      <c r="E517" s="41">
        <v>68634.240000000005</v>
      </c>
      <c r="F517" s="39" t="e">
        <f>_xlfn.XLOOKUP(A517,Working!F:F,Working!E:E)</f>
        <v>#N/A</v>
      </c>
      <c r="G517">
        <v>0</v>
      </c>
      <c r="H517" s="36">
        <v>473374.91</v>
      </c>
      <c r="I517" s="36">
        <v>-542009.15</v>
      </c>
      <c r="J517" s="36">
        <v>-68634.240000000005</v>
      </c>
      <c r="K517" s="36">
        <v>-473374.91</v>
      </c>
      <c r="L517" t="str">
        <f>_xlfn.XLOOKUP(A517,RAW!F:F,RAW!F:F)</f>
        <v>7A47D</v>
      </c>
      <c r="M517" t="str">
        <f>_xlfn.XLOOKUP(A517,'GL014'!A:A,'GL014'!A:A)</f>
        <v>7A47D</v>
      </c>
    </row>
    <row r="518" spans="1:13" x14ac:dyDescent="0.25">
      <c r="A518" t="s">
        <v>882</v>
      </c>
      <c r="B518" t="s">
        <v>1318</v>
      </c>
      <c r="C518" t="s">
        <v>1317</v>
      </c>
      <c r="D518" s="41">
        <v>848807.2</v>
      </c>
      <c r="E518" s="41">
        <v>78339.98</v>
      </c>
      <c r="F518" s="39" t="e">
        <f>_xlfn.XLOOKUP(A518,Working!F:F,Working!E:E)</f>
        <v>#N/A</v>
      </c>
      <c r="G518">
        <v>0</v>
      </c>
      <c r="H518" s="36">
        <v>770467.22</v>
      </c>
      <c r="I518" s="36">
        <v>-848807.2</v>
      </c>
      <c r="J518" s="36">
        <v>-78339.98</v>
      </c>
      <c r="K518" s="36">
        <v>-770467.22</v>
      </c>
      <c r="L518" t="str">
        <f>_xlfn.XLOOKUP(A518,RAW!F:F,RAW!F:F)</f>
        <v>7A48D</v>
      </c>
      <c r="M518" t="str">
        <f>_xlfn.XLOOKUP(A518,'GL014'!A:A,'GL014'!A:A)</f>
        <v>7A48D</v>
      </c>
    </row>
    <row r="519" spans="1:13" x14ac:dyDescent="0.25">
      <c r="A519" t="s">
        <v>888</v>
      </c>
      <c r="B519" t="s">
        <v>1316</v>
      </c>
      <c r="C519" t="s">
        <v>1315</v>
      </c>
      <c r="D519" s="41">
        <v>1500000</v>
      </c>
      <c r="E519" s="41">
        <v>2496.91</v>
      </c>
      <c r="F519" s="39" t="e">
        <f>_xlfn.XLOOKUP(A519,Working!F:F,Working!E:E)</f>
        <v>#N/A</v>
      </c>
      <c r="G519">
        <v>0</v>
      </c>
      <c r="H519" s="36">
        <v>1497503.09</v>
      </c>
      <c r="I519" s="36">
        <v>-1500000</v>
      </c>
      <c r="J519" s="36">
        <v>-2496.91</v>
      </c>
      <c r="K519" s="36">
        <v>-1497503.09</v>
      </c>
      <c r="L519" t="str">
        <f>_xlfn.XLOOKUP(A519,RAW!F:F,RAW!F:F)</f>
        <v>7A50D</v>
      </c>
      <c r="M519" t="str">
        <f>_xlfn.XLOOKUP(A519,'GL014'!A:A,'GL014'!A:A)</f>
        <v>7A50D</v>
      </c>
    </row>
    <row r="520" spans="1:13" x14ac:dyDescent="0.25">
      <c r="A520" t="s">
        <v>891</v>
      </c>
      <c r="B520" t="s">
        <v>1314</v>
      </c>
      <c r="C520" t="s">
        <v>1313</v>
      </c>
      <c r="D520" s="41">
        <v>350000</v>
      </c>
      <c r="E520" s="41">
        <v>12748.81</v>
      </c>
      <c r="F520" s="39" t="e">
        <f>_xlfn.XLOOKUP(A520,Working!F:F,Working!E:E)</f>
        <v>#N/A</v>
      </c>
      <c r="G520">
        <v>0</v>
      </c>
      <c r="H520" s="36">
        <v>337251.19</v>
      </c>
      <c r="I520" s="36">
        <v>-350000</v>
      </c>
      <c r="J520" s="36">
        <v>-12748.81</v>
      </c>
      <c r="K520" s="36">
        <v>-337251.19</v>
      </c>
      <c r="L520" t="str">
        <f>_xlfn.XLOOKUP(A520,RAW!F:F,RAW!F:F)</f>
        <v>7A51D</v>
      </c>
      <c r="M520" t="str">
        <f>_xlfn.XLOOKUP(A520,'GL014'!A:A,'GL014'!A:A)</f>
        <v>7A51D</v>
      </c>
    </row>
    <row r="521" spans="1:13" x14ac:dyDescent="0.25">
      <c r="A521" t="s">
        <v>900</v>
      </c>
      <c r="B521" t="s">
        <v>1312</v>
      </c>
      <c r="C521" t="s">
        <v>1311</v>
      </c>
      <c r="D521" s="41">
        <v>500000</v>
      </c>
      <c r="E521" s="41">
        <v>0</v>
      </c>
      <c r="F521" s="39" t="e">
        <f>_xlfn.XLOOKUP(A521,Working!F:F,Working!E:E)</f>
        <v>#N/A</v>
      </c>
      <c r="G521">
        <v>0</v>
      </c>
      <c r="H521" s="36">
        <v>500000</v>
      </c>
      <c r="I521" s="36">
        <v>-500000</v>
      </c>
      <c r="J521">
        <v>0</v>
      </c>
      <c r="K521" s="36">
        <v>-500000</v>
      </c>
      <c r="L521" t="str">
        <f>_xlfn.XLOOKUP(A521,RAW!F:F,RAW!F:F)</f>
        <v>7A63D</v>
      </c>
      <c r="M521" t="str">
        <f>_xlfn.XLOOKUP(A521,'GL014'!A:A,'GL014'!A:A)</f>
        <v>7A63D</v>
      </c>
    </row>
    <row r="522" spans="1:13" x14ac:dyDescent="0.25">
      <c r="A522" t="s">
        <v>903</v>
      </c>
      <c r="B522" t="s">
        <v>1310</v>
      </c>
      <c r="C522" t="s">
        <v>1309</v>
      </c>
      <c r="D522" s="41">
        <v>500000</v>
      </c>
      <c r="E522" s="41">
        <v>0</v>
      </c>
      <c r="F522" s="39" t="e">
        <f>_xlfn.XLOOKUP(A522,Working!F:F,Working!E:E)</f>
        <v>#N/A</v>
      </c>
      <c r="G522">
        <v>0</v>
      </c>
      <c r="H522" s="36">
        <v>500000</v>
      </c>
      <c r="I522" s="36">
        <v>-500000</v>
      </c>
      <c r="J522">
        <v>0</v>
      </c>
      <c r="K522" s="36">
        <v>-500000</v>
      </c>
      <c r="L522" t="str">
        <f>_xlfn.XLOOKUP(A522,RAW!F:F,RAW!F:F)</f>
        <v>7A64D</v>
      </c>
      <c r="M522" t="str">
        <f>_xlfn.XLOOKUP(A522,'GL014'!A:A,'GL014'!A:A)</f>
        <v>7A64D</v>
      </c>
    </row>
    <row r="523" spans="1:13" x14ac:dyDescent="0.25">
      <c r="A523" t="s">
        <v>43</v>
      </c>
      <c r="B523" t="s">
        <v>2182</v>
      </c>
      <c r="C523" t="s">
        <v>2181</v>
      </c>
      <c r="D523" s="42">
        <f>139557681.92+42155738.22</f>
        <v>181713420.13999999</v>
      </c>
      <c r="E523" s="42">
        <f>122568631.53+42155738.22</f>
        <v>164724369.75</v>
      </c>
      <c r="F523" s="39">
        <f>_xlfn.XLOOKUP(A523,Working!F:F,Working!E:E)</f>
        <v>1015029</v>
      </c>
      <c r="G523">
        <v>0</v>
      </c>
      <c r="H523" s="36">
        <v>16989050.390000001</v>
      </c>
      <c r="I523" s="36">
        <v>-139557681.91999999</v>
      </c>
      <c r="J523" s="36">
        <v>-122568631.53</v>
      </c>
      <c r="K523" s="36">
        <v>-16989050.390000001</v>
      </c>
      <c r="L523" t="str">
        <f>_xlfn.XLOOKUP(A523,Working!F:F,Working!F:F)</f>
        <v>7312M</v>
      </c>
      <c r="M523" t="str">
        <f>_xlfn.XLOOKUP(A523,'GL014'!A:A,'GL014'!A:A)</f>
        <v>7312M</v>
      </c>
    </row>
    <row r="524" spans="1:13" hidden="1" x14ac:dyDescent="0.25">
      <c r="A524">
        <v>73600</v>
      </c>
      <c r="B524" t="s">
        <v>2180</v>
      </c>
      <c r="C524" t="s">
        <v>2179</v>
      </c>
      <c r="D524" s="36">
        <v>222677.33</v>
      </c>
      <c r="E524" s="36">
        <v>48302911.700000003</v>
      </c>
      <c r="F524" s="39" t="e">
        <f>_xlfn.XLOOKUP(A524,Working!F:F,Working!E:E)</f>
        <v>#N/A</v>
      </c>
      <c r="G524">
        <v>0</v>
      </c>
      <c r="H524" s="36">
        <v>-48080234.369999997</v>
      </c>
      <c r="I524">
        <v>0</v>
      </c>
      <c r="J524" s="36">
        <v>-48290594.460000001</v>
      </c>
      <c r="K524" s="36">
        <v>48290594.460000001</v>
      </c>
      <c r="L524" t="e">
        <f>_xlfn.XLOOKUP(A524,Working!F:F,Working!F:F)</f>
        <v>#N/A</v>
      </c>
      <c r="M524" t="e">
        <f>_xlfn.XLOOKUP(A524,'GL014'!A:A,'GL014'!A:A)</f>
        <v>#N/A</v>
      </c>
    </row>
    <row r="525" spans="1:13" hidden="1" x14ac:dyDescent="0.25">
      <c r="A525" t="s">
        <v>1308</v>
      </c>
      <c r="B525" t="s">
        <v>2178</v>
      </c>
      <c r="C525" t="s">
        <v>2177</v>
      </c>
      <c r="D525" s="36">
        <v>238931.33</v>
      </c>
      <c r="E525" s="36">
        <v>238931.33</v>
      </c>
      <c r="F525" s="39" t="e">
        <f>_xlfn.XLOOKUP(A525,Working!F:F,Working!E:E)</f>
        <v>#N/A</v>
      </c>
      <c r="G525">
        <v>0</v>
      </c>
      <c r="H525">
        <v>0</v>
      </c>
      <c r="I525" s="36">
        <v>-238931.33</v>
      </c>
      <c r="J525" s="36">
        <v>-238931.33</v>
      </c>
      <c r="K525">
        <v>0</v>
      </c>
      <c r="L525" t="e">
        <f>_xlfn.XLOOKUP(A525,Working!F:F,Working!F:F)</f>
        <v>#N/A</v>
      </c>
      <c r="M525" t="e">
        <f>_xlfn.XLOOKUP(A525,'GL014'!A:A,'GL014'!A:A)</f>
        <v>#N/A</v>
      </c>
    </row>
    <row r="526" spans="1:13" hidden="1" x14ac:dyDescent="0.25">
      <c r="A526" t="s">
        <v>1307</v>
      </c>
      <c r="B526" t="s">
        <v>2176</v>
      </c>
      <c r="C526" t="s">
        <v>2175</v>
      </c>
      <c r="D526" s="36">
        <v>4864972.9000000004</v>
      </c>
      <c r="E526" s="36">
        <v>4864972.9000000004</v>
      </c>
      <c r="F526" s="39" t="e">
        <f>_xlfn.XLOOKUP(A526,Working!F:F,Working!E:E)</f>
        <v>#N/A</v>
      </c>
      <c r="G526">
        <v>0</v>
      </c>
      <c r="H526">
        <v>0</v>
      </c>
      <c r="I526" s="36">
        <v>-4864972.9000000004</v>
      </c>
      <c r="J526" s="36">
        <v>-4864972.9000000004</v>
      </c>
      <c r="K526">
        <v>0</v>
      </c>
      <c r="L526" t="e">
        <f>_xlfn.XLOOKUP(A526,Working!F:F,Working!F:F)</f>
        <v>#N/A</v>
      </c>
      <c r="M526" t="e">
        <f>_xlfn.XLOOKUP(A526,'GL014'!A:A,'GL014'!A:A)</f>
        <v>#N/A</v>
      </c>
    </row>
    <row r="527" spans="1:13" hidden="1" x14ac:dyDescent="0.25">
      <c r="A527" t="s">
        <v>1306</v>
      </c>
      <c r="B527" t="s">
        <v>2174</v>
      </c>
      <c r="C527" t="s">
        <v>2173</v>
      </c>
      <c r="D527" s="36">
        <v>24511136.75</v>
      </c>
      <c r="E527" s="36">
        <v>24511136.75</v>
      </c>
      <c r="F527" s="39" t="e">
        <f>_xlfn.XLOOKUP(A527,Working!F:F,Working!E:E)</f>
        <v>#N/A</v>
      </c>
      <c r="G527">
        <v>0</v>
      </c>
      <c r="H527">
        <v>0</v>
      </c>
      <c r="I527" s="36">
        <v>-24511136.75</v>
      </c>
      <c r="J527" s="36">
        <v>-24511136.75</v>
      </c>
      <c r="K527">
        <v>0</v>
      </c>
      <c r="L527" t="e">
        <f>_xlfn.XLOOKUP(A527,Working!F:F,Working!F:F)</f>
        <v>#N/A</v>
      </c>
      <c r="M527" t="e">
        <f>_xlfn.XLOOKUP(A527,'GL014'!A:A,'GL014'!A:A)</f>
        <v>#N/A</v>
      </c>
    </row>
    <row r="528" spans="1:13" hidden="1" x14ac:dyDescent="0.25">
      <c r="A528" t="s">
        <v>1305</v>
      </c>
      <c r="B528" t="s">
        <v>2172</v>
      </c>
      <c r="C528" t="s">
        <v>2171</v>
      </c>
      <c r="D528" s="36">
        <v>833119.8</v>
      </c>
      <c r="E528" s="36">
        <v>833119.8</v>
      </c>
      <c r="F528" s="39" t="e">
        <f>_xlfn.XLOOKUP(A528,Working!F:F,Working!E:E)</f>
        <v>#N/A</v>
      </c>
      <c r="G528">
        <v>0</v>
      </c>
      <c r="H528">
        <v>0</v>
      </c>
      <c r="I528" s="36">
        <v>-833119.8</v>
      </c>
      <c r="J528" s="36">
        <v>-833119.8</v>
      </c>
      <c r="K528">
        <v>0</v>
      </c>
      <c r="L528" t="e">
        <f>_xlfn.XLOOKUP(A528,Working!F:F,Working!F:F)</f>
        <v>#N/A</v>
      </c>
      <c r="M528" t="e">
        <f>_xlfn.XLOOKUP(A528,'GL014'!A:A,'GL014'!A:A)</f>
        <v>#N/A</v>
      </c>
    </row>
    <row r="529" spans="1:13" x14ac:dyDescent="0.25">
      <c r="A529" t="s">
        <v>101</v>
      </c>
      <c r="B529" t="s">
        <v>1140</v>
      </c>
      <c r="C529" t="s">
        <v>2170</v>
      </c>
      <c r="D529" s="41">
        <v>75995000</v>
      </c>
      <c r="E529" s="41">
        <v>73074831.680000007</v>
      </c>
      <c r="F529" s="39">
        <f>_xlfn.XLOOKUP(A529,Working!F:F,Working!E:E)</f>
        <v>1021148</v>
      </c>
      <c r="G529">
        <v>0</v>
      </c>
      <c r="H529" s="36">
        <v>2920168.32</v>
      </c>
      <c r="I529" s="36">
        <v>-75995000</v>
      </c>
      <c r="J529" s="36">
        <v>-73074831.680000007</v>
      </c>
      <c r="K529" s="36">
        <v>-2920168.32</v>
      </c>
      <c r="L529" t="str">
        <f>_xlfn.XLOOKUP(A529,Working!F:F,Working!F:F)</f>
        <v>7529H</v>
      </c>
      <c r="M529" t="str">
        <f>_xlfn.XLOOKUP(A529,'GL014'!A:A,'GL014'!A:A)</f>
        <v>7529H</v>
      </c>
    </row>
    <row r="530" spans="1:13" hidden="1" x14ac:dyDescent="0.25">
      <c r="A530" t="s">
        <v>1304</v>
      </c>
      <c r="B530" t="s">
        <v>2169</v>
      </c>
      <c r="C530" t="s">
        <v>2168</v>
      </c>
      <c r="D530" s="36">
        <v>6881612.3700000001</v>
      </c>
      <c r="E530" s="36">
        <v>6881612.3700000001</v>
      </c>
      <c r="F530" s="39" t="e">
        <f>_xlfn.XLOOKUP(A530,Working!F:F,Working!E:E)</f>
        <v>#N/A</v>
      </c>
      <c r="G530">
        <v>0</v>
      </c>
      <c r="H530">
        <v>0</v>
      </c>
      <c r="I530" s="36">
        <v>-6881612.3700000001</v>
      </c>
      <c r="J530" s="36">
        <v>-6881612.3700000001</v>
      </c>
      <c r="K530">
        <v>0</v>
      </c>
      <c r="L530" t="e">
        <f>_xlfn.XLOOKUP(A530,Working!F:F,Working!F:F)</f>
        <v>#N/A</v>
      </c>
      <c r="M530" t="e">
        <f>_xlfn.XLOOKUP(A530,'GL014'!A:A,'GL014'!A:A)</f>
        <v>#N/A</v>
      </c>
    </row>
    <row r="531" spans="1:13" x14ac:dyDescent="0.25">
      <c r="A531" t="s">
        <v>282</v>
      </c>
      <c r="B531" t="s">
        <v>1082</v>
      </c>
      <c r="C531" t="s">
        <v>2167</v>
      </c>
      <c r="D531" s="41">
        <v>27600000</v>
      </c>
      <c r="E531" s="41">
        <v>26131461.379999999</v>
      </c>
      <c r="F531" s="39">
        <f>_xlfn.XLOOKUP(A531,Working!F:F,Working!E:E)</f>
        <v>1023557</v>
      </c>
      <c r="G531">
        <v>0</v>
      </c>
      <c r="H531" s="36">
        <v>1468538.62</v>
      </c>
      <c r="I531" s="36">
        <v>-27600000</v>
      </c>
      <c r="J531" s="36">
        <v>-26131461.379999999</v>
      </c>
      <c r="K531" s="36">
        <v>-1468538.62</v>
      </c>
      <c r="L531" t="str">
        <f>_xlfn.XLOOKUP(A531,Working!F:F,Working!F:F)</f>
        <v>7750H</v>
      </c>
      <c r="M531" t="str">
        <f>_xlfn.XLOOKUP(A531,'GL014'!A:A,'GL014'!A:A)</f>
        <v>7750H</v>
      </c>
    </row>
    <row r="532" spans="1:13" x14ac:dyDescent="0.25">
      <c r="A532" t="s">
        <v>341</v>
      </c>
      <c r="B532" t="s">
        <v>1169</v>
      </c>
      <c r="C532" t="s">
        <v>2166</v>
      </c>
      <c r="D532" s="41">
        <v>8280000</v>
      </c>
      <c r="E532" s="41">
        <v>1090188.33</v>
      </c>
      <c r="F532" s="39">
        <f>_xlfn.XLOOKUP(A532,Working!F:F,Working!E:E)</f>
        <v>1023736</v>
      </c>
      <c r="G532">
        <v>0</v>
      </c>
      <c r="H532" s="36">
        <v>7189811.6699999999</v>
      </c>
      <c r="I532" s="36">
        <v>-8280000</v>
      </c>
      <c r="J532" s="36">
        <v>-1090188.33</v>
      </c>
      <c r="K532" s="36">
        <v>-7189811.6699999999</v>
      </c>
      <c r="L532" t="str">
        <f>_xlfn.XLOOKUP(A532,Working!F:F,Working!F:F)</f>
        <v>7798H</v>
      </c>
      <c r="M532" t="str">
        <f>_xlfn.XLOOKUP(A532,'GL014'!A:A,'GL014'!A:A)</f>
        <v>7798H</v>
      </c>
    </row>
    <row r="533" spans="1:13" x14ac:dyDescent="0.25">
      <c r="A533" t="s">
        <v>344</v>
      </c>
      <c r="B533" t="s">
        <v>1168</v>
      </c>
      <c r="C533" t="s">
        <v>2165</v>
      </c>
      <c r="D533" s="41">
        <v>28063699</v>
      </c>
      <c r="E533" s="41">
        <v>5327852.3099999996</v>
      </c>
      <c r="F533" s="39">
        <f>_xlfn.XLOOKUP(A533,Working!F:F,Working!E:E)</f>
        <v>1023737</v>
      </c>
      <c r="G533">
        <v>0</v>
      </c>
      <c r="H533" s="36">
        <v>22735846.690000001</v>
      </c>
      <c r="I533" s="36">
        <v>-28063699</v>
      </c>
      <c r="J533" s="36">
        <v>-5327852.3099999996</v>
      </c>
      <c r="K533" s="36">
        <v>-22735846.690000001</v>
      </c>
      <c r="L533" t="str">
        <f>_xlfn.XLOOKUP(A533,Working!F:F,Working!F:F)</f>
        <v>7799H</v>
      </c>
      <c r="M533" t="str">
        <f>_xlfn.XLOOKUP(A533,'GL014'!A:A,'GL014'!A:A)</f>
        <v>7799H</v>
      </c>
    </row>
    <row r="534" spans="1:13" x14ac:dyDescent="0.25">
      <c r="A534" t="s">
        <v>373</v>
      </c>
      <c r="B534" t="s">
        <v>1157</v>
      </c>
      <c r="C534" t="s">
        <v>2164</v>
      </c>
      <c r="D534" s="41">
        <v>28750000</v>
      </c>
      <c r="E534" s="41">
        <v>15073950.939999999</v>
      </c>
      <c r="F534" s="39">
        <f>_xlfn.XLOOKUP(A534,Working!F:F,Working!E:E)</f>
        <v>1024603</v>
      </c>
      <c r="G534">
        <v>0</v>
      </c>
      <c r="H534" s="36">
        <v>13676049.060000001</v>
      </c>
      <c r="I534" s="36">
        <v>-28750000</v>
      </c>
      <c r="J534" s="36">
        <v>-15073950.939999999</v>
      </c>
      <c r="K534" s="36">
        <v>-13676049.060000001</v>
      </c>
      <c r="L534" t="str">
        <f>_xlfn.XLOOKUP(A534,Working!F:F,Working!F:F)</f>
        <v>7843H</v>
      </c>
      <c r="M534" t="str">
        <f>_xlfn.XLOOKUP(A534,'GL014'!A:A,'GL014'!A:A)</f>
        <v>7843H</v>
      </c>
    </row>
    <row r="535" spans="1:13" x14ac:dyDescent="0.25">
      <c r="A535" t="s">
        <v>376</v>
      </c>
      <c r="B535" t="s">
        <v>1061</v>
      </c>
      <c r="C535" t="s">
        <v>2163</v>
      </c>
      <c r="D535" s="41">
        <v>127100000</v>
      </c>
      <c r="E535" s="41">
        <v>110681404.56</v>
      </c>
      <c r="F535" s="39">
        <f>_xlfn.XLOOKUP(A535,Working!F:F,Working!E:E)</f>
        <v>1024604</v>
      </c>
      <c r="G535">
        <v>0</v>
      </c>
      <c r="H535" s="36">
        <v>16418595.439999999</v>
      </c>
      <c r="I535" s="36">
        <v>-127100000</v>
      </c>
      <c r="J535" s="36">
        <v>-110681404.56</v>
      </c>
      <c r="K535" s="36">
        <v>-16418595.439999999</v>
      </c>
      <c r="L535" t="str">
        <f>_xlfn.XLOOKUP(A535,Working!F:F,Working!F:F)</f>
        <v>7844H</v>
      </c>
      <c r="M535" t="str">
        <f>_xlfn.XLOOKUP(A535,'GL014'!A:A,'GL014'!A:A)</f>
        <v>7844H</v>
      </c>
    </row>
    <row r="536" spans="1:13" x14ac:dyDescent="0.25">
      <c r="A536" t="s">
        <v>573</v>
      </c>
      <c r="B536" t="s">
        <v>1167</v>
      </c>
      <c r="C536" t="s">
        <v>2162</v>
      </c>
      <c r="D536" s="41">
        <v>28720000</v>
      </c>
      <c r="E536" s="41">
        <v>223993.63</v>
      </c>
      <c r="F536" s="39">
        <f>_xlfn.XLOOKUP(A536,Working!F:F,Working!E:E)</f>
        <v>1025925</v>
      </c>
      <c r="G536">
        <v>0</v>
      </c>
      <c r="H536" s="36">
        <v>28496006.370000001</v>
      </c>
      <c r="I536" s="36">
        <v>-28720000</v>
      </c>
      <c r="J536" s="36">
        <v>-223993.63</v>
      </c>
      <c r="K536" s="36">
        <v>-28496006.370000001</v>
      </c>
      <c r="L536" t="str">
        <f>_xlfn.XLOOKUP(A536,Working!F:F,Working!F:F)</f>
        <v>7920H</v>
      </c>
      <c r="M536" t="str">
        <f>_xlfn.XLOOKUP(A536,'GL014'!A:A,'GL014'!A:A)</f>
        <v>7920H</v>
      </c>
    </row>
    <row r="537" spans="1:13" x14ac:dyDescent="0.25">
      <c r="A537" t="s">
        <v>576</v>
      </c>
      <c r="B537" t="s">
        <v>1166</v>
      </c>
      <c r="C537" t="s">
        <v>2161</v>
      </c>
      <c r="D537" s="41">
        <v>1000000</v>
      </c>
      <c r="E537" s="41">
        <v>136563.10999999999</v>
      </c>
      <c r="F537" s="39">
        <f>_xlfn.XLOOKUP(A537,Working!F:F,Working!E:E)</f>
        <v>1025926</v>
      </c>
      <c r="G537">
        <v>0</v>
      </c>
      <c r="H537" s="36">
        <v>863436.89</v>
      </c>
      <c r="I537" s="36">
        <v>-1000000</v>
      </c>
      <c r="J537" s="36">
        <v>-136563.10999999999</v>
      </c>
      <c r="K537" s="36">
        <v>-863436.89</v>
      </c>
      <c r="L537" t="str">
        <f>_xlfn.XLOOKUP(A537,Working!F:F,Working!F:F)</f>
        <v>7921H</v>
      </c>
      <c r="M537" t="str">
        <f>_xlfn.XLOOKUP(A537,'GL014'!A:A,'GL014'!A:A)</f>
        <v>7921H</v>
      </c>
    </row>
    <row r="538" spans="1:13" hidden="1" x14ac:dyDescent="0.25">
      <c r="A538" t="s">
        <v>1303</v>
      </c>
      <c r="B538" t="s">
        <v>2160</v>
      </c>
      <c r="C538" t="s">
        <v>2159</v>
      </c>
      <c r="D538" s="36">
        <v>15140836.689999999</v>
      </c>
      <c r="E538" s="36">
        <v>15137417.289999999</v>
      </c>
      <c r="F538" s="39" t="e">
        <f>_xlfn.XLOOKUP(A538,Working!F:F,Working!E:E)</f>
        <v>#N/A</v>
      </c>
      <c r="G538">
        <v>0</v>
      </c>
      <c r="H538" s="36">
        <v>3419.4</v>
      </c>
      <c r="I538" s="36">
        <v>-15140836.689999999</v>
      </c>
      <c r="J538" s="36">
        <v>-15144256.09</v>
      </c>
      <c r="K538" s="36">
        <v>3419.4</v>
      </c>
      <c r="L538" t="e">
        <f>_xlfn.XLOOKUP(A538,Working!F:F,Working!F:F)</f>
        <v>#N/A</v>
      </c>
      <c r="M538" t="e">
        <f>_xlfn.XLOOKUP(A538,'GL014'!A:A,'GL014'!A:A)</f>
        <v>#N/A</v>
      </c>
    </row>
    <row r="539" spans="1:13" hidden="1" x14ac:dyDescent="0.25">
      <c r="A539" t="s">
        <v>1302</v>
      </c>
      <c r="B539" t="s">
        <v>2158</v>
      </c>
      <c r="C539" t="s">
        <v>2157</v>
      </c>
      <c r="D539" s="36">
        <v>3653756.6</v>
      </c>
      <c r="E539" s="36">
        <v>3653756.6</v>
      </c>
      <c r="F539" s="39" t="e">
        <f>_xlfn.XLOOKUP(A539,Working!F:F,Working!E:E)</f>
        <v>#N/A</v>
      </c>
      <c r="G539">
        <v>0</v>
      </c>
      <c r="H539">
        <v>0</v>
      </c>
      <c r="I539" s="36">
        <v>-3653756.6</v>
      </c>
      <c r="J539" s="36">
        <v>-3653756.6</v>
      </c>
      <c r="K539">
        <v>0</v>
      </c>
      <c r="L539" t="e">
        <f>_xlfn.XLOOKUP(A539,Working!F:F,Working!F:F)</f>
        <v>#N/A</v>
      </c>
      <c r="M539" t="e">
        <f>_xlfn.XLOOKUP(A539,'GL014'!A:A,'GL014'!A:A)</f>
        <v>#N/A</v>
      </c>
    </row>
    <row r="540" spans="1:13" hidden="1" x14ac:dyDescent="0.25">
      <c r="A540" t="s">
        <v>1301</v>
      </c>
      <c r="B540" t="s">
        <v>2156</v>
      </c>
      <c r="C540" t="s">
        <v>2155</v>
      </c>
      <c r="D540" s="36">
        <v>239614605.15000001</v>
      </c>
      <c r="E540" s="36">
        <v>239614605.15000001</v>
      </c>
      <c r="F540" s="39" t="e">
        <f>_xlfn.XLOOKUP(A540,Working!F:F,Working!E:E)</f>
        <v>#N/A</v>
      </c>
      <c r="G540">
        <v>0</v>
      </c>
      <c r="H540">
        <v>0</v>
      </c>
      <c r="I540" s="36">
        <v>-239614605.15000001</v>
      </c>
      <c r="J540" s="36">
        <v>-239614605.15000001</v>
      </c>
      <c r="K540">
        <v>0</v>
      </c>
      <c r="L540" t="e">
        <f>_xlfn.XLOOKUP(A540,Working!F:F,Working!F:F)</f>
        <v>#N/A</v>
      </c>
      <c r="M540" t="e">
        <f>_xlfn.XLOOKUP(A540,'GL014'!A:A,'GL014'!A:A)</f>
        <v>#N/A</v>
      </c>
    </row>
    <row r="541" spans="1:13" hidden="1" x14ac:dyDescent="0.25">
      <c r="A541" t="s">
        <v>1300</v>
      </c>
      <c r="B541" t="s">
        <v>2154</v>
      </c>
      <c r="C541" t="s">
        <v>2153</v>
      </c>
      <c r="D541" s="36">
        <v>685700.45</v>
      </c>
      <c r="E541" s="36">
        <v>685700.45</v>
      </c>
      <c r="F541" s="39" t="e">
        <f>_xlfn.XLOOKUP(A541,Working!F:F,Working!E:E)</f>
        <v>#N/A</v>
      </c>
      <c r="G541">
        <v>0</v>
      </c>
      <c r="H541">
        <v>0</v>
      </c>
      <c r="I541" s="36">
        <v>-685700.45</v>
      </c>
      <c r="J541" s="36">
        <v>-685700.45</v>
      </c>
      <c r="K541">
        <v>0</v>
      </c>
      <c r="L541" t="e">
        <f>_xlfn.XLOOKUP(A541,Working!F:F,Working!F:F)</f>
        <v>#N/A</v>
      </c>
      <c r="M541" t="e">
        <f>_xlfn.XLOOKUP(A541,'GL014'!A:A,'GL014'!A:A)</f>
        <v>#N/A</v>
      </c>
    </row>
    <row r="542" spans="1:13" hidden="1" x14ac:dyDescent="0.25">
      <c r="A542" t="s">
        <v>1299</v>
      </c>
      <c r="B542" t="s">
        <v>2152</v>
      </c>
      <c r="C542" t="s">
        <v>2151</v>
      </c>
      <c r="D542" s="36">
        <v>1239501</v>
      </c>
      <c r="E542" s="36">
        <v>1239501</v>
      </c>
      <c r="F542" s="39" t="e">
        <f>_xlfn.XLOOKUP(A542,Working!F:F,Working!E:E)</f>
        <v>#N/A</v>
      </c>
      <c r="G542">
        <v>0</v>
      </c>
      <c r="H542">
        <v>0</v>
      </c>
      <c r="I542" s="36">
        <v>-1239501</v>
      </c>
      <c r="J542" s="36">
        <v>-1239501</v>
      </c>
      <c r="K542">
        <v>0</v>
      </c>
      <c r="L542" t="e">
        <f>_xlfn.XLOOKUP(A542,Working!F:F,Working!F:F)</f>
        <v>#N/A</v>
      </c>
      <c r="M542" t="e">
        <f>_xlfn.XLOOKUP(A542,'GL014'!A:A,'GL014'!A:A)</f>
        <v>#N/A</v>
      </c>
    </row>
    <row r="543" spans="1:13" hidden="1" x14ac:dyDescent="0.25">
      <c r="A543" t="s">
        <v>1298</v>
      </c>
      <c r="B543" t="s">
        <v>2150</v>
      </c>
      <c r="C543" t="s">
        <v>2149</v>
      </c>
      <c r="D543" s="36">
        <v>183538.37</v>
      </c>
      <c r="E543" s="36">
        <v>183538.37</v>
      </c>
      <c r="F543" s="39" t="e">
        <f>_xlfn.XLOOKUP(A543,Working!F:F,Working!E:E)</f>
        <v>#N/A</v>
      </c>
      <c r="G543">
        <v>0</v>
      </c>
      <c r="H543">
        <v>0</v>
      </c>
      <c r="I543" s="36">
        <v>-183538.37</v>
      </c>
      <c r="J543" s="36">
        <v>-183538.37</v>
      </c>
      <c r="K543">
        <v>0</v>
      </c>
      <c r="L543" t="e">
        <f>_xlfn.XLOOKUP(A543,Working!F:F,Working!F:F)</f>
        <v>#N/A</v>
      </c>
      <c r="M543" t="e">
        <f>_xlfn.XLOOKUP(A543,'GL014'!A:A,'GL014'!A:A)</f>
        <v>#N/A</v>
      </c>
    </row>
    <row r="544" spans="1:13" hidden="1" x14ac:dyDescent="0.25">
      <c r="A544">
        <v>74150</v>
      </c>
      <c r="B544" t="s">
        <v>2148</v>
      </c>
      <c r="C544" t="s">
        <v>2147</v>
      </c>
      <c r="D544" s="36">
        <v>-145237212.61000001</v>
      </c>
      <c r="E544" s="36">
        <v>289937926.49000001</v>
      </c>
      <c r="F544" s="39" t="e">
        <f>_xlfn.XLOOKUP(A544,Working!F:F,Working!E:E)</f>
        <v>#N/A</v>
      </c>
      <c r="G544">
        <v>0</v>
      </c>
      <c r="H544" s="36">
        <v>-435175139.10000002</v>
      </c>
      <c r="I544" s="36">
        <v>149113901.74000001</v>
      </c>
      <c r="J544" s="36">
        <v>-288489668.97000003</v>
      </c>
      <c r="K544" s="36">
        <v>437603570.70999998</v>
      </c>
      <c r="L544" t="e">
        <f>_xlfn.XLOOKUP(A544,Working!F:F,Working!F:F)</f>
        <v>#N/A</v>
      </c>
      <c r="M544" t="e">
        <f>_xlfn.XLOOKUP(A544,'GL014'!A:A,'GL014'!A:A)</f>
        <v>#N/A</v>
      </c>
    </row>
    <row r="545" spans="1:13" hidden="1" x14ac:dyDescent="0.25">
      <c r="A545" t="s">
        <v>1297</v>
      </c>
      <c r="B545" t="s">
        <v>2146</v>
      </c>
      <c r="C545" t="s">
        <v>2145</v>
      </c>
      <c r="D545" s="36">
        <v>38439638.840000004</v>
      </c>
      <c r="E545" s="36">
        <v>38439638.840000004</v>
      </c>
      <c r="F545" s="39" t="e">
        <f>_xlfn.XLOOKUP(A545,Working!F:F,Working!E:E)</f>
        <v>#N/A</v>
      </c>
      <c r="G545">
        <v>0</v>
      </c>
      <c r="H545">
        <v>0</v>
      </c>
      <c r="I545" s="36">
        <v>-38439638.840000004</v>
      </c>
      <c r="J545" s="36">
        <v>-38439638.840000004</v>
      </c>
      <c r="K545">
        <v>0</v>
      </c>
      <c r="L545" t="e">
        <f>_xlfn.XLOOKUP(A545,Working!F:F,Working!F:F)</f>
        <v>#N/A</v>
      </c>
      <c r="M545" t="e">
        <f>_xlfn.XLOOKUP(A545,'GL014'!A:A,'GL014'!A:A)</f>
        <v>#N/A</v>
      </c>
    </row>
    <row r="546" spans="1:13" hidden="1" x14ac:dyDescent="0.25">
      <c r="A546" t="s">
        <v>1296</v>
      </c>
      <c r="B546" t="s">
        <v>2144</v>
      </c>
      <c r="C546" t="s">
        <v>2143</v>
      </c>
      <c r="D546" s="36">
        <v>124674</v>
      </c>
      <c r="E546" s="36">
        <v>124674</v>
      </c>
      <c r="F546" s="39" t="e">
        <f>_xlfn.XLOOKUP(A546,Working!F:F,Working!E:E)</f>
        <v>#N/A</v>
      </c>
      <c r="G546">
        <v>0</v>
      </c>
      <c r="H546">
        <v>0</v>
      </c>
      <c r="I546" s="36">
        <v>-124674</v>
      </c>
      <c r="J546" s="36">
        <v>-124674</v>
      </c>
      <c r="K546">
        <v>0</v>
      </c>
      <c r="L546" t="e">
        <f>_xlfn.XLOOKUP(A546,Working!F:F,Working!F:F)</f>
        <v>#N/A</v>
      </c>
      <c r="M546" t="e">
        <f>_xlfn.XLOOKUP(A546,'GL014'!A:A,'GL014'!A:A)</f>
        <v>#N/A</v>
      </c>
    </row>
    <row r="547" spans="1:13" hidden="1" x14ac:dyDescent="0.25">
      <c r="A547" t="s">
        <v>1295</v>
      </c>
      <c r="B547" t="s">
        <v>2142</v>
      </c>
      <c r="C547" t="s">
        <v>2141</v>
      </c>
      <c r="D547" s="36">
        <v>428491.72</v>
      </c>
      <c r="E547" s="36">
        <v>428491.72</v>
      </c>
      <c r="F547" s="39" t="e">
        <f>_xlfn.XLOOKUP(A547,Working!F:F,Working!E:E)</f>
        <v>#N/A</v>
      </c>
      <c r="G547">
        <v>0</v>
      </c>
      <c r="H547">
        <v>0</v>
      </c>
      <c r="I547" s="36">
        <v>-428491.72</v>
      </c>
      <c r="J547" s="36">
        <v>-428491.72</v>
      </c>
      <c r="K547">
        <v>0</v>
      </c>
      <c r="L547" t="e">
        <f>_xlfn.XLOOKUP(A547,Working!F:F,Working!F:F)</f>
        <v>#N/A</v>
      </c>
      <c r="M547" t="e">
        <f>_xlfn.XLOOKUP(A547,'GL014'!A:A,'GL014'!A:A)</f>
        <v>#N/A</v>
      </c>
    </row>
    <row r="548" spans="1:13" hidden="1" x14ac:dyDescent="0.25">
      <c r="A548" t="s">
        <v>1294</v>
      </c>
      <c r="B548" t="s">
        <v>2140</v>
      </c>
      <c r="C548" t="s">
        <v>2139</v>
      </c>
      <c r="D548" s="36">
        <v>2922298.22</v>
      </c>
      <c r="E548" s="36">
        <v>2922298.22</v>
      </c>
      <c r="F548" s="39" t="e">
        <f>_xlfn.XLOOKUP(A548,Working!F:F,Working!E:E)</f>
        <v>#N/A</v>
      </c>
      <c r="G548">
        <v>0</v>
      </c>
      <c r="H548">
        <v>0</v>
      </c>
      <c r="I548" s="36">
        <v>-2922298.22</v>
      </c>
      <c r="J548" s="36">
        <v>-2922298.22</v>
      </c>
      <c r="K548">
        <v>0</v>
      </c>
      <c r="L548" t="e">
        <f>_xlfn.XLOOKUP(A548,Working!F:F,Working!F:F)</f>
        <v>#N/A</v>
      </c>
      <c r="M548" t="e">
        <f>_xlfn.XLOOKUP(A548,'GL014'!A:A,'GL014'!A:A)</f>
        <v>#N/A</v>
      </c>
    </row>
    <row r="549" spans="1:13" hidden="1" x14ac:dyDescent="0.25">
      <c r="A549" t="s">
        <v>1293</v>
      </c>
      <c r="B549" t="s">
        <v>2138</v>
      </c>
      <c r="C549" t="s">
        <v>2137</v>
      </c>
      <c r="D549" s="36">
        <v>107441465.34999999</v>
      </c>
      <c r="E549" s="36">
        <v>107441465.34999999</v>
      </c>
      <c r="F549" s="39" t="e">
        <f>_xlfn.XLOOKUP(A549,Working!F:F,Working!E:E)</f>
        <v>#N/A</v>
      </c>
      <c r="G549">
        <v>0</v>
      </c>
      <c r="H549">
        <v>0</v>
      </c>
      <c r="I549" s="36">
        <v>-107441465.34999999</v>
      </c>
      <c r="J549" s="36">
        <v>-107441465.34999999</v>
      </c>
      <c r="K549">
        <v>0</v>
      </c>
      <c r="L549" t="e">
        <f>_xlfn.XLOOKUP(A549,Working!F:F,Working!F:F)</f>
        <v>#N/A</v>
      </c>
      <c r="M549" t="e">
        <f>_xlfn.XLOOKUP(A549,'GL014'!A:A,'GL014'!A:A)</f>
        <v>#N/A</v>
      </c>
    </row>
    <row r="550" spans="1:13" x14ac:dyDescent="0.25">
      <c r="A550" t="s">
        <v>60</v>
      </c>
      <c r="B550" t="s">
        <v>1147</v>
      </c>
      <c r="C550" t="s">
        <v>2136</v>
      </c>
      <c r="D550" s="41">
        <v>35867093</v>
      </c>
      <c r="E550" s="41">
        <v>32578731.600000001</v>
      </c>
      <c r="F550" s="39">
        <f>_xlfn.XLOOKUP(A550,Working!F:F,Working!E:E)</f>
        <v>1019587</v>
      </c>
      <c r="G550">
        <v>0</v>
      </c>
      <c r="H550" s="36">
        <v>3288361.4</v>
      </c>
      <c r="I550" s="36">
        <v>-35867093</v>
      </c>
      <c r="J550" s="36">
        <v>-32578731.600000001</v>
      </c>
      <c r="K550" s="36">
        <v>-3288361.4</v>
      </c>
      <c r="L550" t="str">
        <f>_xlfn.XLOOKUP(A550,Working!F:F,Working!F:F)</f>
        <v>7497J</v>
      </c>
      <c r="M550" t="str">
        <f>_xlfn.XLOOKUP(A550,'GL014'!A:A,'GL014'!A:A)</f>
        <v>7497J</v>
      </c>
    </row>
    <row r="551" spans="1:13" hidden="1" x14ac:dyDescent="0.25">
      <c r="A551" t="s">
        <v>1292</v>
      </c>
      <c r="B551" t="s">
        <v>2135</v>
      </c>
      <c r="C551" t="s">
        <v>2134</v>
      </c>
      <c r="D551" s="36">
        <v>33239644.489999998</v>
      </c>
      <c r="E551" s="36">
        <v>33239644.489999998</v>
      </c>
      <c r="F551" s="39" t="e">
        <f>_xlfn.XLOOKUP(A551,Working!F:F,Working!E:E)</f>
        <v>#N/A</v>
      </c>
      <c r="G551">
        <v>0</v>
      </c>
      <c r="H551">
        <v>0</v>
      </c>
      <c r="I551" s="36">
        <v>-33239644.489999998</v>
      </c>
      <c r="J551" s="36">
        <v>-33239644.489999998</v>
      </c>
      <c r="K551">
        <v>0</v>
      </c>
      <c r="L551" t="e">
        <f>_xlfn.XLOOKUP(A551,Working!F:F,Working!F:F)</f>
        <v>#N/A</v>
      </c>
      <c r="M551" t="e">
        <f>_xlfn.XLOOKUP(A551,'GL014'!A:A,'GL014'!A:A)</f>
        <v>#N/A</v>
      </c>
    </row>
    <row r="552" spans="1:13" hidden="1" x14ac:dyDescent="0.25">
      <c r="A552" t="s">
        <v>1291</v>
      </c>
      <c r="B552" t="s">
        <v>2133</v>
      </c>
      <c r="C552" t="s">
        <v>2132</v>
      </c>
      <c r="D552" s="36">
        <v>506730.45</v>
      </c>
      <c r="E552" s="36">
        <v>506730.45</v>
      </c>
      <c r="F552" s="39" t="e">
        <f>_xlfn.XLOOKUP(A552,Working!F:F,Working!E:E)</f>
        <v>#N/A</v>
      </c>
      <c r="G552">
        <v>0</v>
      </c>
      <c r="H552">
        <v>0</v>
      </c>
      <c r="I552" s="36">
        <v>-506730.45</v>
      </c>
      <c r="J552" s="36">
        <v>-506730.45</v>
      </c>
      <c r="K552">
        <v>0</v>
      </c>
      <c r="L552" t="e">
        <f>_xlfn.XLOOKUP(A552,Working!F:F,Working!F:F)</f>
        <v>#N/A</v>
      </c>
      <c r="M552" t="e">
        <f>_xlfn.XLOOKUP(A552,'GL014'!A:A,'GL014'!A:A)</f>
        <v>#N/A</v>
      </c>
    </row>
    <row r="553" spans="1:13" hidden="1" x14ac:dyDescent="0.25">
      <c r="A553" t="s">
        <v>1290</v>
      </c>
      <c r="B553" t="s">
        <v>2131</v>
      </c>
      <c r="C553" t="s">
        <v>2130</v>
      </c>
      <c r="D553" s="36">
        <v>1065091.52</v>
      </c>
      <c r="E553" s="36">
        <v>1065091.52</v>
      </c>
      <c r="F553" s="39" t="e">
        <f>_xlfn.XLOOKUP(A553,Working!F:F,Working!E:E)</f>
        <v>#N/A</v>
      </c>
      <c r="G553">
        <v>0</v>
      </c>
      <c r="H553">
        <v>0</v>
      </c>
      <c r="I553" s="36">
        <v>-1065091.52</v>
      </c>
      <c r="J553" s="36">
        <v>-1065091.52</v>
      </c>
      <c r="K553">
        <v>0</v>
      </c>
      <c r="L553" t="e">
        <f>_xlfn.XLOOKUP(A553,Working!F:F,Working!F:F)</f>
        <v>#N/A</v>
      </c>
      <c r="M553" t="e">
        <f>_xlfn.XLOOKUP(A553,'GL014'!A:A,'GL014'!A:A)</f>
        <v>#N/A</v>
      </c>
    </row>
    <row r="554" spans="1:13" hidden="1" x14ac:dyDescent="0.25">
      <c r="A554" t="s">
        <v>1289</v>
      </c>
      <c r="B554" t="s">
        <v>2129</v>
      </c>
      <c r="C554" t="s">
        <v>2128</v>
      </c>
      <c r="D554" s="36">
        <v>48431427.899999999</v>
      </c>
      <c r="E554" s="36">
        <v>48431427.899999999</v>
      </c>
      <c r="F554" s="39" t="e">
        <f>_xlfn.XLOOKUP(A554,Working!F:F,Working!E:E)</f>
        <v>#N/A</v>
      </c>
      <c r="G554">
        <v>0</v>
      </c>
      <c r="H554">
        <v>0</v>
      </c>
      <c r="I554" s="36">
        <v>-48431427.899999999</v>
      </c>
      <c r="J554" s="36">
        <v>-48431427.899999999</v>
      </c>
      <c r="K554">
        <v>0</v>
      </c>
      <c r="L554" t="e">
        <f>_xlfn.XLOOKUP(A554,Working!F:F,Working!F:F)</f>
        <v>#N/A</v>
      </c>
      <c r="M554" t="e">
        <f>_xlfn.XLOOKUP(A554,'GL014'!A:A,'GL014'!A:A)</f>
        <v>#N/A</v>
      </c>
    </row>
    <row r="555" spans="1:13" x14ac:dyDescent="0.25">
      <c r="A555" t="s">
        <v>87</v>
      </c>
      <c r="B555" t="s">
        <v>1142</v>
      </c>
      <c r="C555" t="s">
        <v>2127</v>
      </c>
      <c r="D555" s="41">
        <v>210580000</v>
      </c>
      <c r="E555" s="41">
        <v>209546856.25999999</v>
      </c>
      <c r="F555" s="39">
        <f>_xlfn.XLOOKUP(A555,Working!F:F,Working!E:E)</f>
        <v>1021131</v>
      </c>
      <c r="G555">
        <v>0</v>
      </c>
      <c r="H555" s="36">
        <v>1033143.74</v>
      </c>
      <c r="I555" s="36">
        <v>-210580000</v>
      </c>
      <c r="J555" s="36">
        <v>-209546856.25999999</v>
      </c>
      <c r="K555" s="36">
        <v>-1033143.74</v>
      </c>
      <c r="L555" t="str">
        <f>_xlfn.XLOOKUP(A555,Working!F:F,Working!F:F)</f>
        <v>7521J</v>
      </c>
      <c r="M555" t="str">
        <f>_xlfn.XLOOKUP(A555,'GL014'!A:A,'GL014'!A:A)</f>
        <v>7521J</v>
      </c>
    </row>
    <row r="556" spans="1:13" hidden="1" x14ac:dyDescent="0.25">
      <c r="A556" t="s">
        <v>1288</v>
      </c>
      <c r="B556" t="s">
        <v>2126</v>
      </c>
      <c r="C556" t="s">
        <v>2125</v>
      </c>
      <c r="D556" s="36">
        <v>18517482.09</v>
      </c>
      <c r="E556" s="36">
        <v>18517482.09</v>
      </c>
      <c r="F556" s="39" t="e">
        <f>_xlfn.XLOOKUP(A556,Working!F:F,Working!E:E)</f>
        <v>#N/A</v>
      </c>
      <c r="G556">
        <v>0</v>
      </c>
      <c r="H556">
        <v>0</v>
      </c>
      <c r="I556" s="36">
        <v>-18517482.09</v>
      </c>
      <c r="J556" s="36">
        <v>-18517482.09</v>
      </c>
      <c r="K556">
        <v>0</v>
      </c>
      <c r="L556" t="e">
        <f>_xlfn.XLOOKUP(A556,Working!F:F,Working!F:F)</f>
        <v>#N/A</v>
      </c>
      <c r="M556" t="e">
        <f>_xlfn.XLOOKUP(A556,'GL014'!A:A,'GL014'!A:A)</f>
        <v>#N/A</v>
      </c>
    </row>
    <row r="557" spans="1:13" hidden="1" x14ac:dyDescent="0.25">
      <c r="A557" t="s">
        <v>1287</v>
      </c>
      <c r="B557" t="s">
        <v>2124</v>
      </c>
      <c r="C557" t="s">
        <v>2123</v>
      </c>
      <c r="D557" s="36">
        <v>6965020.2300000004</v>
      </c>
      <c r="E557" s="36">
        <v>6965020.2300000004</v>
      </c>
      <c r="F557" s="39" t="e">
        <f>_xlfn.XLOOKUP(A557,Working!F:F,Working!E:E)</f>
        <v>#N/A</v>
      </c>
      <c r="G557">
        <v>0</v>
      </c>
      <c r="H557">
        <v>0</v>
      </c>
      <c r="I557" s="36">
        <v>-6965020.2300000004</v>
      </c>
      <c r="J557" s="36">
        <v>-6965020.2300000004</v>
      </c>
      <c r="K557">
        <v>0</v>
      </c>
      <c r="L557" t="e">
        <f>_xlfn.XLOOKUP(A557,Working!F:F,Working!F:F)</f>
        <v>#N/A</v>
      </c>
      <c r="M557" t="e">
        <f>_xlfn.XLOOKUP(A557,'GL014'!A:A,'GL014'!A:A)</f>
        <v>#N/A</v>
      </c>
    </row>
    <row r="558" spans="1:13" hidden="1" x14ac:dyDescent="0.25">
      <c r="A558" t="s">
        <v>1286</v>
      </c>
      <c r="B558" t="s">
        <v>2122</v>
      </c>
      <c r="C558" t="s">
        <v>2121</v>
      </c>
      <c r="D558" s="36">
        <v>2181334.4300000002</v>
      </c>
      <c r="E558" s="36">
        <v>2181334.4300000002</v>
      </c>
      <c r="F558" s="39" t="e">
        <f>_xlfn.XLOOKUP(A558,Working!F:F,Working!E:E)</f>
        <v>#N/A</v>
      </c>
      <c r="G558">
        <v>0</v>
      </c>
      <c r="H558">
        <v>0</v>
      </c>
      <c r="I558" s="36">
        <v>-2181334.4300000002</v>
      </c>
      <c r="J558" s="36">
        <v>-2181334.4300000002</v>
      </c>
      <c r="K558">
        <v>0</v>
      </c>
      <c r="L558" t="e">
        <f>_xlfn.XLOOKUP(A558,Working!F:F,Working!F:F)</f>
        <v>#N/A</v>
      </c>
      <c r="M558" t="e">
        <f>_xlfn.XLOOKUP(A558,'GL014'!A:A,'GL014'!A:A)</f>
        <v>#N/A</v>
      </c>
    </row>
    <row r="559" spans="1:13" hidden="1" x14ac:dyDescent="0.25">
      <c r="A559" t="s">
        <v>1285</v>
      </c>
      <c r="B559" t="s">
        <v>2120</v>
      </c>
      <c r="C559" t="s">
        <v>2119</v>
      </c>
      <c r="D559" s="36">
        <v>381337.31</v>
      </c>
      <c r="E559" s="36">
        <v>381337.31</v>
      </c>
      <c r="F559" s="39" t="e">
        <f>_xlfn.XLOOKUP(A559,Working!F:F,Working!E:E)</f>
        <v>#N/A</v>
      </c>
      <c r="G559">
        <v>0</v>
      </c>
      <c r="H559">
        <v>0</v>
      </c>
      <c r="I559" s="36">
        <v>-381337.31</v>
      </c>
      <c r="J559" s="36">
        <v>-381337.31</v>
      </c>
      <c r="K559">
        <v>0</v>
      </c>
      <c r="L559" t="e">
        <f>_xlfn.XLOOKUP(A559,Working!F:F,Working!F:F)</f>
        <v>#N/A</v>
      </c>
      <c r="M559" t="e">
        <f>_xlfn.XLOOKUP(A559,'GL014'!A:A,'GL014'!A:A)</f>
        <v>#N/A</v>
      </c>
    </row>
    <row r="560" spans="1:13" hidden="1" x14ac:dyDescent="0.25">
      <c r="A560" t="s">
        <v>1284</v>
      </c>
      <c r="B560" t="s">
        <v>2118</v>
      </c>
      <c r="C560" t="s">
        <v>2117</v>
      </c>
      <c r="D560" s="36">
        <v>7622768.3099999996</v>
      </c>
      <c r="E560" s="36">
        <v>7622768.3099999996</v>
      </c>
      <c r="F560" s="39" t="e">
        <f>_xlfn.XLOOKUP(A560,Working!F:F,Working!E:E)</f>
        <v>#N/A</v>
      </c>
      <c r="G560">
        <v>0</v>
      </c>
      <c r="H560">
        <v>0</v>
      </c>
      <c r="I560" s="36">
        <v>-7622768.3099999996</v>
      </c>
      <c r="J560" s="36">
        <v>-7622768.3099999996</v>
      </c>
      <c r="K560">
        <v>0</v>
      </c>
      <c r="L560" t="e">
        <f>_xlfn.XLOOKUP(A560,Working!F:F,Working!F:F)</f>
        <v>#N/A</v>
      </c>
      <c r="M560" t="e">
        <f>_xlfn.XLOOKUP(A560,'GL014'!A:A,'GL014'!A:A)</f>
        <v>#N/A</v>
      </c>
    </row>
    <row r="561" spans="1:13" hidden="1" x14ac:dyDescent="0.25">
      <c r="A561" t="s">
        <v>1283</v>
      </c>
      <c r="B561" t="s">
        <v>2116</v>
      </c>
      <c r="C561" t="s">
        <v>2115</v>
      </c>
      <c r="D561" s="36">
        <v>147859.78</v>
      </c>
      <c r="E561" s="36">
        <v>147859.78</v>
      </c>
      <c r="F561" s="39" t="e">
        <f>_xlfn.XLOOKUP(A561,Working!F:F,Working!E:E)</f>
        <v>#N/A</v>
      </c>
      <c r="G561">
        <v>0</v>
      </c>
      <c r="H561">
        <v>0</v>
      </c>
      <c r="I561" s="36">
        <v>-147859.78</v>
      </c>
      <c r="J561" s="36">
        <v>-147859.78</v>
      </c>
      <c r="K561">
        <v>0</v>
      </c>
      <c r="L561" t="e">
        <f>_xlfn.XLOOKUP(A561,Working!F:F,Working!F:F)</f>
        <v>#N/A</v>
      </c>
      <c r="M561" t="e">
        <f>_xlfn.XLOOKUP(A561,'GL014'!A:A,'GL014'!A:A)</f>
        <v>#N/A</v>
      </c>
    </row>
    <row r="562" spans="1:13" hidden="1" x14ac:dyDescent="0.25">
      <c r="A562" t="s">
        <v>1282</v>
      </c>
      <c r="B562" t="s">
        <v>2114</v>
      </c>
      <c r="C562" t="s">
        <v>2113</v>
      </c>
      <c r="D562" s="36">
        <v>1590144.89</v>
      </c>
      <c r="E562" s="36">
        <v>1590144.89</v>
      </c>
      <c r="F562" s="39" t="e">
        <f>_xlfn.XLOOKUP(A562,Working!F:F,Working!E:E)</f>
        <v>#N/A</v>
      </c>
      <c r="G562">
        <v>0</v>
      </c>
      <c r="H562">
        <v>0</v>
      </c>
      <c r="I562" s="36">
        <v>-1590144.89</v>
      </c>
      <c r="J562" s="36">
        <v>-1590144.89</v>
      </c>
      <c r="K562">
        <v>0</v>
      </c>
      <c r="L562" t="e">
        <f>_xlfn.XLOOKUP(A562,Working!F:F,Working!F:F)</f>
        <v>#N/A</v>
      </c>
      <c r="M562" t="e">
        <f>_xlfn.XLOOKUP(A562,'GL014'!A:A,'GL014'!A:A)</f>
        <v>#N/A</v>
      </c>
    </row>
    <row r="563" spans="1:13" hidden="1" x14ac:dyDescent="0.25">
      <c r="A563" t="s">
        <v>1281</v>
      </c>
      <c r="B563" t="s">
        <v>2112</v>
      </c>
      <c r="C563" t="s">
        <v>2111</v>
      </c>
      <c r="D563" s="36">
        <v>3214000</v>
      </c>
      <c r="E563" s="36">
        <v>3214000</v>
      </c>
      <c r="F563" s="39" t="e">
        <f>_xlfn.XLOOKUP(A563,Working!F:F,Working!E:E)</f>
        <v>#N/A</v>
      </c>
      <c r="G563">
        <v>0</v>
      </c>
      <c r="H563">
        <v>0</v>
      </c>
      <c r="I563" s="36">
        <v>-3214000</v>
      </c>
      <c r="J563" s="36">
        <v>-3214000</v>
      </c>
      <c r="K563">
        <v>0</v>
      </c>
      <c r="L563" t="e">
        <f>_xlfn.XLOOKUP(A563,Working!F:F,Working!F:F)</f>
        <v>#N/A</v>
      </c>
      <c r="M563" t="e">
        <f>_xlfn.XLOOKUP(A563,'GL014'!A:A,'GL014'!A:A)</f>
        <v>#N/A</v>
      </c>
    </row>
    <row r="564" spans="1:13" x14ac:dyDescent="0.25">
      <c r="A564" t="s">
        <v>707</v>
      </c>
      <c r="B564" t="s">
        <v>1030</v>
      </c>
      <c r="C564" t="s">
        <v>2110</v>
      </c>
      <c r="D564" s="41">
        <v>7000000</v>
      </c>
      <c r="E564" s="41">
        <v>393883.16</v>
      </c>
      <c r="F564" s="39">
        <f>_xlfn.XLOOKUP(A564,Working!F:F,Working!E:E)</f>
        <v>1026160</v>
      </c>
      <c r="G564">
        <v>0</v>
      </c>
      <c r="H564" s="36">
        <v>6606116.8399999999</v>
      </c>
      <c r="I564" s="36">
        <v>-7000000</v>
      </c>
      <c r="J564" s="36">
        <v>-393883.16</v>
      </c>
      <c r="K564" s="36">
        <v>-6606116.8399999999</v>
      </c>
      <c r="L564" t="str">
        <f>_xlfn.XLOOKUP(A564,Working!F:F,Working!F:F)</f>
        <v>7971J</v>
      </c>
      <c r="M564" t="str">
        <f>_xlfn.XLOOKUP(A564,'GL014'!A:A,'GL014'!A:A)</f>
        <v>7971J</v>
      </c>
    </row>
    <row r="565" spans="1:13" x14ac:dyDescent="0.25">
      <c r="A565" t="s">
        <v>710</v>
      </c>
      <c r="B565" t="s">
        <v>1029</v>
      </c>
      <c r="C565" t="s">
        <v>1896</v>
      </c>
      <c r="D565" s="41">
        <v>2000000</v>
      </c>
      <c r="E565" s="41">
        <v>766754.34</v>
      </c>
      <c r="F565" s="39">
        <f>_xlfn.XLOOKUP(A565,Working!F:F,Working!E:E)</f>
        <v>1026161</v>
      </c>
      <c r="G565">
        <v>0</v>
      </c>
      <c r="H565" s="36">
        <v>1233245.6599999999</v>
      </c>
      <c r="I565" s="36">
        <v>-2000000</v>
      </c>
      <c r="J565" s="36">
        <v>-766754.34</v>
      </c>
      <c r="K565" s="36">
        <v>-1233245.6599999999</v>
      </c>
      <c r="L565" t="str">
        <f>_xlfn.XLOOKUP(A565,Working!F:F,Working!F:F)</f>
        <v>7972J</v>
      </c>
      <c r="M565" t="str">
        <f>_xlfn.XLOOKUP(A565,'GL014'!A:A,'GL014'!A:A)</f>
        <v>7972J</v>
      </c>
    </row>
    <row r="566" spans="1:13" x14ac:dyDescent="0.25">
      <c r="A566" t="s">
        <v>763</v>
      </c>
      <c r="B566" t="s">
        <v>1022</v>
      </c>
      <c r="C566" t="s">
        <v>2109</v>
      </c>
      <c r="D566" s="41">
        <v>250000</v>
      </c>
      <c r="E566" s="41">
        <v>90063.78</v>
      </c>
      <c r="F566" s="39">
        <f>_xlfn.XLOOKUP(A566,Working!F:F,Working!E:E)</f>
        <v>1026821</v>
      </c>
      <c r="G566">
        <v>0</v>
      </c>
      <c r="H566" s="36">
        <v>159936.22</v>
      </c>
      <c r="I566" s="36">
        <v>-250000</v>
      </c>
      <c r="J566" s="36">
        <v>-90063.78</v>
      </c>
      <c r="K566" s="36">
        <v>-159936.22</v>
      </c>
      <c r="L566" t="str">
        <f>_xlfn.XLOOKUP(A566,Working!F:F,Working!F:F)</f>
        <v>7995J</v>
      </c>
      <c r="M566" t="str">
        <f>_xlfn.XLOOKUP(A566,'GL014'!A:A,'GL014'!A:A)</f>
        <v>7995J</v>
      </c>
    </row>
    <row r="567" spans="1:13" x14ac:dyDescent="0.25">
      <c r="A567" t="s">
        <v>766</v>
      </c>
      <c r="B567" t="s">
        <v>1021</v>
      </c>
      <c r="C567" t="s">
        <v>2108</v>
      </c>
      <c r="D567" s="41">
        <v>150000</v>
      </c>
      <c r="E567" s="41">
        <v>16869.87</v>
      </c>
      <c r="F567" s="39">
        <f>_xlfn.XLOOKUP(A567,Working!F:F,Working!E:E)</f>
        <v>1026822</v>
      </c>
      <c r="G567">
        <v>0</v>
      </c>
      <c r="H567" s="36">
        <v>133130.13</v>
      </c>
      <c r="I567" s="36">
        <v>-150000</v>
      </c>
      <c r="J567" s="36">
        <v>-16869.87</v>
      </c>
      <c r="K567" s="36">
        <v>-133130.13</v>
      </c>
      <c r="L567" t="str">
        <f>_xlfn.XLOOKUP(A567,Working!F:F,Working!F:F)</f>
        <v>7996J</v>
      </c>
      <c r="M567" t="str">
        <f>_xlfn.XLOOKUP(A567,'GL014'!A:A,'GL014'!A:A)</f>
        <v>7996J</v>
      </c>
    </row>
    <row r="568" spans="1:13" hidden="1" x14ac:dyDescent="0.25">
      <c r="A568" t="s">
        <v>1259</v>
      </c>
      <c r="B568" t="s">
        <v>1258</v>
      </c>
      <c r="C568" t="s">
        <v>1257</v>
      </c>
      <c r="D568" s="36">
        <v>9928521.1500000004</v>
      </c>
      <c r="E568" s="36">
        <v>9928521.1500000004</v>
      </c>
      <c r="F568" s="39" t="e">
        <f>_xlfn.XLOOKUP(A568,Working!F:F,Working!E:E)</f>
        <v>#N/A</v>
      </c>
      <c r="G568">
        <v>0</v>
      </c>
      <c r="H568">
        <v>0</v>
      </c>
      <c r="I568" s="36">
        <v>-9928521.1500000004</v>
      </c>
      <c r="J568" s="36">
        <v>-9928521.1500000004</v>
      </c>
      <c r="K568">
        <v>0</v>
      </c>
      <c r="L568" t="e">
        <f>_xlfn.XLOOKUP(A568,Working!F:F,Working!F:F)</f>
        <v>#N/A</v>
      </c>
      <c r="M568" t="e">
        <f>_xlfn.XLOOKUP(A568,'GL014'!A:A,'GL014'!A:A)</f>
        <v>#N/A</v>
      </c>
    </row>
    <row r="569" spans="1:13" hidden="1" x14ac:dyDescent="0.25">
      <c r="A569" t="s">
        <v>1256</v>
      </c>
      <c r="B569" t="s">
        <v>1255</v>
      </c>
      <c r="C569" t="s">
        <v>1254</v>
      </c>
      <c r="D569" s="36">
        <v>3554214.79</v>
      </c>
      <c r="E569" s="36">
        <v>3554153.29</v>
      </c>
      <c r="F569" s="39" t="e">
        <f>_xlfn.XLOOKUP(A569,Working!F:F,Working!E:E)</f>
        <v>#N/A</v>
      </c>
      <c r="G569">
        <v>0</v>
      </c>
      <c r="H569">
        <v>61.5</v>
      </c>
      <c r="I569" s="36">
        <v>-3553853.29</v>
      </c>
      <c r="J569" s="36">
        <v>-3553853.29</v>
      </c>
      <c r="K569">
        <v>0</v>
      </c>
      <c r="L569" t="e">
        <f>_xlfn.XLOOKUP(A569,Working!F:F,Working!F:F)</f>
        <v>#N/A</v>
      </c>
      <c r="M569" t="e">
        <f>_xlfn.XLOOKUP(A569,'GL014'!A:A,'GL014'!A:A)</f>
        <v>#N/A</v>
      </c>
    </row>
    <row r="570" spans="1:13" hidden="1" x14ac:dyDescent="0.25">
      <c r="A570" t="s">
        <v>1253</v>
      </c>
      <c r="B570" t="s">
        <v>1252</v>
      </c>
      <c r="C570" t="s">
        <v>1251</v>
      </c>
      <c r="D570" s="36">
        <v>4174950.6</v>
      </c>
      <c r="E570" s="36">
        <v>4174950.6</v>
      </c>
      <c r="F570" s="39" t="e">
        <f>_xlfn.XLOOKUP(A570,Working!F:F,Working!E:E)</f>
        <v>#N/A</v>
      </c>
      <c r="G570">
        <v>0</v>
      </c>
      <c r="H570">
        <v>0</v>
      </c>
      <c r="I570" s="36">
        <v>-4174950.6</v>
      </c>
      <c r="J570" s="36">
        <v>-4174950.6</v>
      </c>
      <c r="K570">
        <v>0</v>
      </c>
      <c r="L570" t="e">
        <f>_xlfn.XLOOKUP(A570,Working!F:F,Working!F:F)</f>
        <v>#N/A</v>
      </c>
      <c r="M570" t="e">
        <f>_xlfn.XLOOKUP(A570,'GL014'!A:A,'GL014'!A:A)</f>
        <v>#N/A</v>
      </c>
    </row>
    <row r="571" spans="1:13" hidden="1" x14ac:dyDescent="0.25">
      <c r="A571" t="s">
        <v>1250</v>
      </c>
      <c r="B571" t="s">
        <v>1249</v>
      </c>
      <c r="C571" t="s">
        <v>1248</v>
      </c>
      <c r="D571">
        <v>0</v>
      </c>
      <c r="E571">
        <v>0</v>
      </c>
      <c r="F571" s="39" t="e">
        <f>_xlfn.XLOOKUP(A571,Working!F:F,Working!E:E)</f>
        <v>#N/A</v>
      </c>
      <c r="G571">
        <v>0</v>
      </c>
      <c r="H571">
        <v>0</v>
      </c>
      <c r="I571">
        <v>0</v>
      </c>
      <c r="J571" s="36">
        <v>-72333.41</v>
      </c>
      <c r="K571" s="36">
        <v>72333.41</v>
      </c>
      <c r="L571" t="e">
        <f>_xlfn.XLOOKUP(A571,Working!F:F,Working!F:F)</f>
        <v>#N/A</v>
      </c>
      <c r="M571" t="e">
        <f>_xlfn.XLOOKUP(A571,'GL014'!A:A,'GL014'!A:A)</f>
        <v>#N/A</v>
      </c>
    </row>
    <row r="572" spans="1:13" hidden="1" x14ac:dyDescent="0.25">
      <c r="A572" t="s">
        <v>1247</v>
      </c>
      <c r="B572" t="s">
        <v>1246</v>
      </c>
      <c r="C572" t="s">
        <v>1245</v>
      </c>
      <c r="D572" s="36">
        <v>8843059.7599999998</v>
      </c>
      <c r="E572" s="36">
        <v>8843059.7599999998</v>
      </c>
      <c r="F572" s="39" t="e">
        <f>_xlfn.XLOOKUP(A572,Working!F:F,Working!E:E)</f>
        <v>#N/A</v>
      </c>
      <c r="G572">
        <v>0</v>
      </c>
      <c r="H572">
        <v>0</v>
      </c>
      <c r="I572" s="36">
        <v>-8843059.7599999998</v>
      </c>
      <c r="J572" s="36">
        <v>-8770726.3499999996</v>
      </c>
      <c r="K572" s="36">
        <v>-72333.41</v>
      </c>
      <c r="L572" t="e">
        <f>_xlfn.XLOOKUP(A572,Working!F:F,Working!F:F)</f>
        <v>#N/A</v>
      </c>
      <c r="M572" t="e">
        <f>_xlfn.XLOOKUP(A572,'GL014'!A:A,'GL014'!A:A)</f>
        <v>#N/A</v>
      </c>
    </row>
    <row r="573" spans="1:13" hidden="1" x14ac:dyDescent="0.25">
      <c r="A573">
        <v>74700</v>
      </c>
      <c r="B573" t="s">
        <v>2105</v>
      </c>
      <c r="C573" t="s">
        <v>2104</v>
      </c>
      <c r="D573" s="36">
        <v>-6846059.7999999998</v>
      </c>
      <c r="E573" s="36">
        <v>51481899.829999998</v>
      </c>
      <c r="F573" s="39" t="e">
        <f>_xlfn.XLOOKUP(A573,Working!F:F,Working!E:E)</f>
        <v>#N/A</v>
      </c>
      <c r="G573">
        <v>0</v>
      </c>
      <c r="H573" s="36">
        <v>-58327959.630000003</v>
      </c>
      <c r="I573" s="36">
        <v>6864120.0899999999</v>
      </c>
      <c r="J573" s="36">
        <v>-51524968.149999999</v>
      </c>
      <c r="K573" s="36">
        <v>58389088.240000002</v>
      </c>
      <c r="L573" t="e">
        <f>_xlfn.XLOOKUP(A573,Working!F:F,Working!F:F)</f>
        <v>#N/A</v>
      </c>
      <c r="M573" t="e">
        <f>_xlfn.XLOOKUP(A573,'GL014'!A:A,'GL014'!A:A)</f>
        <v>#N/A</v>
      </c>
    </row>
    <row r="574" spans="1:13" hidden="1" x14ac:dyDescent="0.25">
      <c r="A574" t="s">
        <v>1244</v>
      </c>
      <c r="B574" t="s">
        <v>1243</v>
      </c>
      <c r="C574" t="s">
        <v>1242</v>
      </c>
      <c r="D574" s="36">
        <v>13116680.98</v>
      </c>
      <c r="E574" s="36">
        <v>13116680.98</v>
      </c>
      <c r="F574" s="39" t="e">
        <f>_xlfn.XLOOKUP(A574,Working!F:F,Working!E:E)</f>
        <v>#N/A</v>
      </c>
      <c r="G574">
        <v>0</v>
      </c>
      <c r="H574">
        <v>0</v>
      </c>
      <c r="I574" s="36">
        <v>-13116680.98</v>
      </c>
      <c r="J574" s="36">
        <v>-13116680.98</v>
      </c>
      <c r="K574">
        <v>0</v>
      </c>
      <c r="L574" t="e">
        <f>_xlfn.XLOOKUP(A574,Working!F:F,Working!F:F)</f>
        <v>#N/A</v>
      </c>
      <c r="M574" t="e">
        <f>_xlfn.XLOOKUP(A574,'GL014'!A:A,'GL014'!A:A)</f>
        <v>#N/A</v>
      </c>
    </row>
    <row r="575" spans="1:13" x14ac:dyDescent="0.25">
      <c r="A575" t="s">
        <v>68</v>
      </c>
      <c r="B575" t="s">
        <v>1241</v>
      </c>
      <c r="C575" t="s">
        <v>1240</v>
      </c>
      <c r="D575" s="41">
        <v>22830000</v>
      </c>
      <c r="E575" s="41">
        <v>6744060.4800000004</v>
      </c>
      <c r="F575" s="39">
        <f>_xlfn.XLOOKUP(A575,Working!F:F,Working!E:E)</f>
        <v>1020105</v>
      </c>
      <c r="G575">
        <v>0</v>
      </c>
      <c r="H575" s="36">
        <v>16085939.52</v>
      </c>
      <c r="I575" s="36">
        <v>-22830000</v>
      </c>
      <c r="J575" s="36">
        <v>-6744060.4800000004</v>
      </c>
      <c r="K575" s="36">
        <v>-16085939.52</v>
      </c>
      <c r="L575" t="str">
        <f>_xlfn.XLOOKUP(A575,Working!F:F,Working!F:F)</f>
        <v>7505L</v>
      </c>
      <c r="M575" t="str">
        <f>_xlfn.XLOOKUP(A575,'GL014'!A:A,'GL014'!A:A)</f>
        <v>7505L</v>
      </c>
    </row>
    <row r="576" spans="1:13" hidden="1" x14ac:dyDescent="0.25">
      <c r="A576" t="s">
        <v>1239</v>
      </c>
      <c r="B576" t="s">
        <v>1238</v>
      </c>
      <c r="C576" t="s">
        <v>1237</v>
      </c>
      <c r="D576" s="36">
        <v>1578167.22</v>
      </c>
      <c r="E576" s="36">
        <v>1578167.22</v>
      </c>
      <c r="F576" s="39" t="e">
        <f>_xlfn.XLOOKUP(A576,Working!F:F,Working!E:E)</f>
        <v>#N/A</v>
      </c>
      <c r="G576">
        <v>0</v>
      </c>
      <c r="H576">
        <v>0</v>
      </c>
      <c r="I576" s="36">
        <v>-1578167.22</v>
      </c>
      <c r="J576" s="36">
        <v>-1578167.22</v>
      </c>
      <c r="K576">
        <v>0</v>
      </c>
      <c r="L576" t="e">
        <f>_xlfn.XLOOKUP(A576,Working!F:F,Working!F:F)</f>
        <v>#N/A</v>
      </c>
      <c r="M576" t="e">
        <f>_xlfn.XLOOKUP(A576,'GL014'!A:A,'GL014'!A:A)</f>
        <v>#N/A</v>
      </c>
    </row>
    <row r="577" spans="1:13" x14ac:dyDescent="0.25">
      <c r="A577" t="s">
        <v>73</v>
      </c>
      <c r="B577" t="s">
        <v>1236</v>
      </c>
      <c r="C577" t="s">
        <v>1235</v>
      </c>
      <c r="D577" s="41">
        <v>3928420</v>
      </c>
      <c r="E577" s="41">
        <v>163236.88</v>
      </c>
      <c r="F577" s="39">
        <f>_xlfn.XLOOKUP(A577,Working!F:F,Working!E:E)</f>
        <v>1020253</v>
      </c>
      <c r="G577">
        <v>0</v>
      </c>
      <c r="H577" s="36">
        <v>3765183.12</v>
      </c>
      <c r="I577" s="36">
        <v>-3928420</v>
      </c>
      <c r="J577" s="36">
        <v>-163236.88</v>
      </c>
      <c r="K577" s="36">
        <v>-3765183.12</v>
      </c>
      <c r="L577" t="str">
        <f>_xlfn.XLOOKUP(A577,Working!F:F,Working!F:F)</f>
        <v>7509L</v>
      </c>
      <c r="M577" t="str">
        <f>_xlfn.XLOOKUP(A577,'GL014'!A:A,'GL014'!A:A)</f>
        <v>7509L</v>
      </c>
    </row>
    <row r="578" spans="1:13" x14ac:dyDescent="0.25">
      <c r="A578" t="s">
        <v>121</v>
      </c>
      <c r="B578" t="s">
        <v>1234</v>
      </c>
      <c r="C578" t="s">
        <v>1233</v>
      </c>
      <c r="D578" s="41">
        <v>17189590.280000001</v>
      </c>
      <c r="E578" s="41">
        <v>17189590.280000001</v>
      </c>
      <c r="F578" s="39">
        <f>_xlfn.XLOOKUP(A578,Working!F:F,Working!E:E)</f>
        <v>1021160</v>
      </c>
      <c r="G578">
        <v>0</v>
      </c>
      <c r="H578">
        <v>0</v>
      </c>
      <c r="I578" s="36">
        <v>-17189590.280000001</v>
      </c>
      <c r="J578" s="36">
        <v>-17189590.280000001</v>
      </c>
      <c r="K578">
        <v>0</v>
      </c>
      <c r="L578" t="str">
        <f>_xlfn.XLOOKUP(A578,Working!F:F,Working!F:F)</f>
        <v>7541L</v>
      </c>
      <c r="M578" t="str">
        <f>_xlfn.XLOOKUP(A578,'GL014'!A:A,'GL014'!A:A)</f>
        <v>7541L</v>
      </c>
    </row>
    <row r="579" spans="1:13" hidden="1" x14ac:dyDescent="0.25">
      <c r="A579" t="s">
        <v>1232</v>
      </c>
      <c r="B579" t="s">
        <v>1231</v>
      </c>
      <c r="C579" t="s">
        <v>1230</v>
      </c>
      <c r="D579" s="36">
        <v>4293521.7</v>
      </c>
      <c r="E579" s="36">
        <v>4293521.7</v>
      </c>
      <c r="F579" s="39" t="e">
        <f>_xlfn.XLOOKUP(A579,Working!F:F,Working!E:E)</f>
        <v>#N/A</v>
      </c>
      <c r="G579">
        <v>0</v>
      </c>
      <c r="H579">
        <v>0</v>
      </c>
      <c r="I579" s="36">
        <v>-4293521.7</v>
      </c>
      <c r="J579" s="36">
        <v>-4293521.7</v>
      </c>
      <c r="K579">
        <v>0</v>
      </c>
      <c r="L579" t="e">
        <f>_xlfn.XLOOKUP(A579,Working!F:F,Working!F:F)</f>
        <v>#N/A</v>
      </c>
      <c r="M579" t="e">
        <f>_xlfn.XLOOKUP(A579,'GL014'!A:A,'GL014'!A:A)</f>
        <v>#N/A</v>
      </c>
    </row>
    <row r="580" spans="1:13" x14ac:dyDescent="0.25">
      <c r="A580" t="s">
        <v>189</v>
      </c>
      <c r="B580" t="s">
        <v>1229</v>
      </c>
      <c r="C580" t="s">
        <v>1228</v>
      </c>
      <c r="D580" s="41">
        <v>6850000</v>
      </c>
      <c r="E580" s="41">
        <v>6234880.75</v>
      </c>
      <c r="F580" s="39">
        <f>_xlfn.XLOOKUP(A580,Working!F:F,Working!E:E)</f>
        <v>1021916</v>
      </c>
      <c r="G580">
        <v>0</v>
      </c>
      <c r="H580" s="36">
        <v>615119.25</v>
      </c>
      <c r="I580" s="36">
        <v>-6850000</v>
      </c>
      <c r="J580" s="36">
        <v>-6234880.75</v>
      </c>
      <c r="K580" s="36">
        <v>-615119.25</v>
      </c>
      <c r="L580" t="str">
        <f>_xlfn.XLOOKUP(A580,Working!F:F,Working!F:F)</f>
        <v>7580L</v>
      </c>
      <c r="M580" t="str">
        <f>_xlfn.XLOOKUP(A580,'GL014'!A:A,'GL014'!A:A)</f>
        <v>7580L</v>
      </c>
    </row>
    <row r="581" spans="1:13" x14ac:dyDescent="0.25">
      <c r="A581" t="s">
        <v>193</v>
      </c>
      <c r="B581" t="s">
        <v>1227</v>
      </c>
      <c r="C581" t="s">
        <v>1226</v>
      </c>
      <c r="D581" s="41">
        <v>1765564.48</v>
      </c>
      <c r="E581" s="41">
        <v>1765564.48</v>
      </c>
      <c r="F581" s="39">
        <f>_xlfn.XLOOKUP(A581,Working!F:F,Working!E:E)</f>
        <v>1021917</v>
      </c>
      <c r="G581">
        <v>0</v>
      </c>
      <c r="H581">
        <v>0</v>
      </c>
      <c r="I581" s="36">
        <v>-1765564.48</v>
      </c>
      <c r="J581" s="36">
        <v>-1765564.48</v>
      </c>
      <c r="K581">
        <v>0</v>
      </c>
      <c r="L581" t="str">
        <f>_xlfn.XLOOKUP(A581,Working!F:F,Working!F:F)</f>
        <v>7581L</v>
      </c>
      <c r="M581" t="str">
        <f>_xlfn.XLOOKUP(A581,'GL014'!A:A,'GL014'!A:A)</f>
        <v>7581L</v>
      </c>
    </row>
    <row r="582" spans="1:13" x14ac:dyDescent="0.25">
      <c r="A582" t="s">
        <v>378</v>
      </c>
      <c r="B582" t="s">
        <v>1225</v>
      </c>
      <c r="C582" t="s">
        <v>1224</v>
      </c>
      <c r="D582" s="41">
        <v>300000</v>
      </c>
      <c r="E582" s="41">
        <v>44292.69</v>
      </c>
      <c r="F582" s="39">
        <f>_xlfn.XLOOKUP(A582,Working!F:F,Working!E:E)</f>
        <v>1024605</v>
      </c>
      <c r="G582">
        <v>0</v>
      </c>
      <c r="H582" s="36">
        <v>255707.31</v>
      </c>
      <c r="I582" s="36">
        <v>-300000</v>
      </c>
      <c r="J582" s="36">
        <v>-44292.69</v>
      </c>
      <c r="K582" s="36">
        <v>-255707.31</v>
      </c>
      <c r="L582" t="str">
        <f>_xlfn.XLOOKUP(A582,Working!F:F,Working!F:F)</f>
        <v>7845L</v>
      </c>
      <c r="M582" t="str">
        <f>_xlfn.XLOOKUP(A582,'GL014'!A:A,'GL014'!A:A)</f>
        <v>7845L</v>
      </c>
    </row>
    <row r="584" spans="1:13" x14ac:dyDescent="0.25">
      <c r="D584" s="41">
        <f>SUBTOTAL(9,D43:D582)</f>
        <v>1819282252.0699999</v>
      </c>
      <c r="E584" s="41">
        <f>SUBTOTAL(9,E43:E582)</f>
        <v>1233970663.0699997</v>
      </c>
    </row>
    <row r="586" spans="1:13" x14ac:dyDescent="0.25">
      <c r="C586" s="39" t="s">
        <v>2576</v>
      </c>
      <c r="F586" s="73" t="s">
        <v>2577</v>
      </c>
      <c r="G586" s="73"/>
    </row>
    <row r="587" spans="1:13" x14ac:dyDescent="0.25">
      <c r="C587">
        <v>26000</v>
      </c>
      <c r="D587" s="41">
        <f>SUBTOTAL(9,D43:D264)</f>
        <v>653239967.74000025</v>
      </c>
      <c r="E587" s="41">
        <f>SUBTOTAL(9,E43:E264)</f>
        <v>373190974.04000014</v>
      </c>
      <c r="F587" s="41">
        <f>D587-Working!E149</f>
        <v>0</v>
      </c>
      <c r="G587" s="41">
        <f>E587-Working!F149</f>
        <v>0</v>
      </c>
    </row>
    <row r="588" spans="1:13" x14ac:dyDescent="0.25">
      <c r="C588">
        <v>26005</v>
      </c>
      <c r="D588" s="41">
        <f>SUBTOTAL(9,D265:D522)</f>
        <v>350109497.42999995</v>
      </c>
      <c r="E588" s="41">
        <f>SUBTOTAL(9,E265:E522)</f>
        <v>188780288.76999992</v>
      </c>
      <c r="F588" s="41">
        <f>D588-Working!E150</f>
        <v>0</v>
      </c>
      <c r="G588" s="41">
        <f>E588-Working!F150</f>
        <v>0</v>
      </c>
    </row>
    <row r="589" spans="1:13" x14ac:dyDescent="0.25">
      <c r="C589">
        <v>26015</v>
      </c>
      <c r="D589" s="41">
        <f>D523</f>
        <v>181713420.13999999</v>
      </c>
      <c r="E589" s="41">
        <f>E523</f>
        <v>164724369.75</v>
      </c>
      <c r="F589" s="41">
        <f>D589-Working!E151</f>
        <v>0</v>
      </c>
      <c r="G589" s="41">
        <f>E589-Working!F151</f>
        <v>0</v>
      </c>
    </row>
    <row r="590" spans="1:13" x14ac:dyDescent="0.25">
      <c r="C590">
        <v>26025</v>
      </c>
      <c r="D590" s="41">
        <f>SUBTOTAL(9,D527:D539)</f>
        <v>325508699</v>
      </c>
      <c r="E590" s="41">
        <f>SUBTOTAL(9,E527:E539)</f>
        <v>231740245.94</v>
      </c>
      <c r="F590" s="41">
        <f>D590-Working!E152</f>
        <v>0</v>
      </c>
      <c r="G590" s="41">
        <f>E590-Working!F152</f>
        <v>0</v>
      </c>
    </row>
    <row r="591" spans="1:13" x14ac:dyDescent="0.25">
      <c r="C591">
        <v>26050</v>
      </c>
      <c r="D591" s="41">
        <f>SUBTOTAL(9,D540:D567)</f>
        <v>255847093</v>
      </c>
      <c r="E591" s="41">
        <f>SUBTOTAL(9,E540:E567)</f>
        <v>243393159.00999999</v>
      </c>
      <c r="F591" s="41">
        <f>D591-Working!E153</f>
        <v>0</v>
      </c>
      <c r="G591" s="41">
        <f>E591-Working!F153</f>
        <v>0</v>
      </c>
    </row>
    <row r="592" spans="1:13" x14ac:dyDescent="0.25">
      <c r="C592">
        <v>26075</v>
      </c>
      <c r="D592" s="41">
        <f>SUBTOTAL(9,D568:D582)</f>
        <v>52863574.759999998</v>
      </c>
      <c r="E592" s="41">
        <f>SUBTOTAL(9,E568:E582)</f>
        <v>32141625.560000002</v>
      </c>
      <c r="F592" s="41">
        <f>D592-Working!E154</f>
        <v>0</v>
      </c>
      <c r="G592" s="41">
        <f>E592-Working!F154</f>
        <v>0</v>
      </c>
    </row>
    <row r="593" spans="4:7" ht="15.75" thickBot="1" x14ac:dyDescent="0.3">
      <c r="D593" s="43">
        <f>SUM(D587:D592)</f>
        <v>1819282252.0700002</v>
      </c>
      <c r="E593" s="43">
        <f>SUM(E587:E592)</f>
        <v>1233970663.0699999</v>
      </c>
      <c r="F593" s="43">
        <f>SUBTOTAL(9,F587:F592)</f>
        <v>0</v>
      </c>
      <c r="G593" s="43">
        <f>SUBTOTAL(9,G587:G592)</f>
        <v>0</v>
      </c>
    </row>
    <row r="594" spans="4:7" ht="15.75" thickTop="1" x14ac:dyDescent="0.25"/>
  </sheetData>
  <autoFilter ref="A10:M582" xr:uid="{8FF383BB-3B98-478E-87DB-384DBFB23AF5}">
    <filterColumn colId="11">
      <filters>
        <filter val="7312M"/>
        <filter val="7397C"/>
        <filter val="7468C"/>
        <filter val="7494C"/>
        <filter val="7497J"/>
        <filter val="7503C"/>
        <filter val="7505L"/>
        <filter val="7509L"/>
        <filter val="7510C"/>
        <filter val="7511C"/>
        <filter val="7514C"/>
        <filter val="7521J"/>
        <filter val="7525C"/>
        <filter val="7526C"/>
        <filter val="7529H"/>
        <filter val="7530C"/>
        <filter val="7533C"/>
        <filter val="7536C"/>
        <filter val="7537C"/>
        <filter val="7538C"/>
        <filter val="7539C"/>
        <filter val="7541L"/>
        <filter val="7543C"/>
        <filter val="7549C"/>
        <filter val="7556C"/>
        <filter val="7557C"/>
        <filter val="7559C"/>
        <filter val="7560C"/>
        <filter val="7561C"/>
        <filter val="7562C"/>
        <filter val="7563C"/>
        <filter val="7564C"/>
        <filter val="7565C"/>
        <filter val="7566C"/>
        <filter val="7567C"/>
        <filter val="7568C"/>
        <filter val="7570C"/>
        <filter val="7571C"/>
        <filter val="7572C"/>
        <filter val="7573C"/>
        <filter val="7574C"/>
        <filter val="7575C"/>
        <filter val="7578C"/>
        <filter val="7580L"/>
        <filter val="7581L"/>
        <filter val="7598D"/>
        <filter val="7627D"/>
        <filter val="7634C"/>
        <filter val="7642D"/>
        <filter val="7648D"/>
        <filter val="7686D"/>
        <filter val="7688C"/>
        <filter val="7699D"/>
        <filter val="7706C"/>
        <filter val="7708C"/>
        <filter val="7709C"/>
        <filter val="7710C"/>
        <filter val="7711C"/>
        <filter val="7712C"/>
        <filter val="7713C"/>
        <filter val="7714C"/>
        <filter val="7715C"/>
        <filter val="7717C"/>
        <filter val="7718C"/>
        <filter val="7719C"/>
        <filter val="7720C"/>
        <filter val="7721C"/>
        <filter val="7722C"/>
        <filter val="7723C"/>
        <filter val="7727C"/>
        <filter val="7728C"/>
        <filter val="7729C"/>
        <filter val="7730C"/>
        <filter val="7731C"/>
        <filter val="7739C"/>
        <filter val="7750H"/>
        <filter val="7752D"/>
        <filter val="7753D"/>
        <filter val="7754D"/>
        <filter val="7755D"/>
        <filter val="7761D"/>
        <filter val="7765D"/>
        <filter val="7771D"/>
        <filter val="7772D"/>
        <filter val="7774D"/>
        <filter val="7780D"/>
        <filter val="7784D"/>
        <filter val="7786C"/>
        <filter val="7788C"/>
        <filter val="7789C"/>
        <filter val="7790C"/>
        <filter val="7791C"/>
        <filter val="7792C"/>
        <filter val="7796C"/>
        <filter val="7798H"/>
        <filter val="7799H"/>
        <filter val="7805C"/>
        <filter val="7808D"/>
        <filter val="7810D"/>
        <filter val="7815D"/>
        <filter val="7817D"/>
        <filter val="7819D"/>
        <filter val="7821D"/>
        <filter val="7822D"/>
        <filter val="7823D"/>
        <filter val="7825D"/>
        <filter val="7826D"/>
        <filter val="7827D"/>
        <filter val="7829D"/>
        <filter val="7831D"/>
        <filter val="7833D"/>
        <filter val="7835D"/>
        <filter val="7836C"/>
        <filter val="7837C"/>
        <filter val="7838C"/>
        <filter val="7840C"/>
        <filter val="7841C"/>
        <filter val="7842C"/>
        <filter val="7843H"/>
        <filter val="7844H"/>
        <filter val="7845L"/>
        <filter val="7846D"/>
        <filter val="7847C"/>
        <filter val="7848C"/>
        <filter val="7849C"/>
        <filter val="7852D"/>
        <filter val="7855D"/>
        <filter val="7857D"/>
        <filter val="7858D"/>
        <filter val="7859D"/>
        <filter val="7865D"/>
        <filter val="7866D"/>
        <filter val="7867D"/>
        <filter val="7869D"/>
        <filter val="7870D"/>
        <filter val="7871D"/>
        <filter val="7872D"/>
        <filter val="7873D"/>
        <filter val="7874D"/>
        <filter val="7875D"/>
        <filter val="7876D"/>
        <filter val="7877D"/>
        <filter val="7878D"/>
        <filter val="7881D"/>
        <filter val="7882D"/>
        <filter val="7887D"/>
        <filter val="7890D"/>
        <filter val="7893C"/>
        <filter val="7894C"/>
        <filter val="7895C"/>
        <filter val="7896D"/>
        <filter val="7898D"/>
        <filter val="7899D"/>
        <filter val="7900D"/>
        <filter val="7901D"/>
        <filter val="7904D"/>
        <filter val="7905D"/>
        <filter val="7906D"/>
        <filter val="7907D"/>
        <filter val="7908C"/>
        <filter val="7909C"/>
        <filter val="7910C"/>
        <filter val="7911C"/>
        <filter val="7912C"/>
        <filter val="7914D"/>
        <filter val="7916D"/>
        <filter val="7917D"/>
        <filter val="7918D"/>
        <filter val="7919D"/>
        <filter val="7920H"/>
        <filter val="7921H"/>
        <filter val="7922D"/>
        <filter val="7924D"/>
        <filter val="7925D"/>
        <filter val="7926D"/>
        <filter val="7927D"/>
        <filter val="7928D"/>
        <filter val="7929D"/>
        <filter val="7930C"/>
        <filter val="7931D"/>
        <filter val="7932D"/>
        <filter val="7933D"/>
        <filter val="7936D"/>
        <filter val="7937D"/>
        <filter val="7939D"/>
        <filter val="7940D"/>
        <filter val="7941D"/>
        <filter val="7943D"/>
        <filter val="7944D"/>
        <filter val="7946D"/>
        <filter val="7947D"/>
        <filter val="7948D"/>
        <filter val="7949D"/>
        <filter val="7950D"/>
        <filter val="7952D"/>
        <filter val="7953D"/>
        <filter val="7954D"/>
        <filter val="7955D"/>
        <filter val="7958D"/>
        <filter val="7959D"/>
        <filter val="7960D"/>
        <filter val="7961D"/>
        <filter val="7962D"/>
        <filter val="7963D"/>
        <filter val="7964D"/>
        <filter val="7965D"/>
        <filter val="7966C"/>
        <filter val="7967C"/>
        <filter val="7968C"/>
        <filter val="7969C"/>
        <filter val="7970C"/>
        <filter val="7971J"/>
        <filter val="7972J"/>
        <filter val="7973D"/>
        <filter val="7974D"/>
        <filter val="7976D"/>
        <filter val="7978D"/>
        <filter val="7979D"/>
        <filter val="7980D"/>
        <filter val="7981D"/>
        <filter val="7983C"/>
        <filter val="7986D"/>
        <filter val="7987D"/>
        <filter val="7988D"/>
        <filter val="7989D"/>
        <filter val="7990D"/>
        <filter val="7991D"/>
        <filter val="7993C"/>
        <filter val="7994C"/>
        <filter val="7995J"/>
        <filter val="7996J"/>
        <filter val="7998D"/>
        <filter val="7999D"/>
        <filter val="7A02D"/>
        <filter val="7A03D"/>
        <filter val="7A04D"/>
        <filter val="7A11D"/>
        <filter val="7A12D"/>
        <filter val="7A14D"/>
        <filter val="7A15D"/>
        <filter val="7A21D"/>
        <filter val="7A22D"/>
        <filter val="7A23D"/>
        <filter val="7A24D"/>
        <filter val="7A26D"/>
        <filter val="7A27D"/>
        <filter val="7A29D"/>
        <filter val="7A30D"/>
        <filter val="7A31D"/>
        <filter val="7A33D"/>
        <filter val="7A34D"/>
        <filter val="7A35D"/>
        <filter val="7A36D"/>
        <filter val="7A37D"/>
        <filter val="7A38D"/>
        <filter val="7A39D"/>
        <filter val="7A40D"/>
        <filter val="7A41D"/>
        <filter val="7A42D"/>
        <filter val="7A43D"/>
        <filter val="7A44C"/>
        <filter val="7A45D"/>
        <filter val="7A46D"/>
        <filter val="7A47D"/>
        <filter val="7A48D"/>
        <filter val="7A50D"/>
        <filter val="7A51D"/>
        <filter val="7A53C"/>
        <filter val="7A54C"/>
        <filter val="7A63D"/>
        <filter val="7A64D"/>
      </filters>
    </filterColumn>
  </autoFilter>
  <mergeCells count="1">
    <mergeCell ref="F586:G5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EF1B4-86CF-4464-8953-F0768FDED7BA}">
  <dimension ref="A1:K895"/>
  <sheetViews>
    <sheetView topLeftCell="A40" workbookViewId="0">
      <selection activeCell="D323" sqref="D323"/>
    </sheetView>
  </sheetViews>
  <sheetFormatPr defaultRowHeight="15" x14ac:dyDescent="0.25"/>
  <cols>
    <col min="1" max="1" width="7.7109375" bestFit="1" customWidth="1"/>
    <col min="2" max="3" width="10.7109375" bestFit="1" customWidth="1"/>
    <col min="4" max="4" width="23.85546875" bestFit="1" customWidth="1"/>
    <col min="5" max="5" width="18.5703125" bestFit="1" customWidth="1"/>
    <col min="6" max="6" width="20.85546875" bestFit="1" customWidth="1"/>
    <col min="7" max="7" width="18.7109375" bestFit="1" customWidth="1"/>
    <col min="8" max="8" width="19.140625" bestFit="1" customWidth="1"/>
    <col min="9" max="9" width="16.85546875" bestFit="1" customWidth="1"/>
    <col min="10" max="10" width="22.85546875" bestFit="1" customWidth="1"/>
    <col min="11" max="11" width="9.140625" style="39"/>
  </cols>
  <sheetData>
    <row r="1" spans="1:11" x14ac:dyDescent="0.25">
      <c r="F1" t="s">
        <v>1222</v>
      </c>
      <c r="G1" t="s">
        <v>1221</v>
      </c>
      <c r="J1" t="s">
        <v>1009</v>
      </c>
    </row>
    <row r="2" spans="1:11" x14ac:dyDescent="0.25">
      <c r="E2" t="s">
        <v>1008</v>
      </c>
      <c r="F2" t="s">
        <v>1007</v>
      </c>
      <c r="G2" t="s">
        <v>1006</v>
      </c>
      <c r="H2" t="s">
        <v>1005</v>
      </c>
      <c r="J2" t="s">
        <v>1220</v>
      </c>
    </row>
    <row r="3" spans="1:11" x14ac:dyDescent="0.25">
      <c r="F3" t="s">
        <v>1004</v>
      </c>
      <c r="G3" t="s">
        <v>1003</v>
      </c>
    </row>
    <row r="5" spans="1:11" x14ac:dyDescent="0.25">
      <c r="A5" t="s">
        <v>1002</v>
      </c>
      <c r="B5" t="s">
        <v>1001</v>
      </c>
    </row>
    <row r="6" spans="1:11" x14ac:dyDescent="0.25">
      <c r="A6" t="s">
        <v>1000</v>
      </c>
      <c r="B6" t="s">
        <v>999</v>
      </c>
      <c r="C6" t="s">
        <v>998</v>
      </c>
      <c r="D6" t="s">
        <v>997</v>
      </c>
    </row>
    <row r="8" spans="1:11" x14ac:dyDescent="0.25">
      <c r="E8" t="s">
        <v>996</v>
      </c>
      <c r="F8" t="s">
        <v>995</v>
      </c>
      <c r="G8" t="s">
        <v>994</v>
      </c>
      <c r="H8" t="s">
        <v>993</v>
      </c>
      <c r="I8" t="s">
        <v>992</v>
      </c>
      <c r="J8" t="s">
        <v>991</v>
      </c>
    </row>
    <row r="9" spans="1:11" x14ac:dyDescent="0.25">
      <c r="A9" t="s">
        <v>6</v>
      </c>
      <c r="C9" t="s">
        <v>990</v>
      </c>
      <c r="D9" t="s">
        <v>989</v>
      </c>
      <c r="E9" t="s">
        <v>988</v>
      </c>
      <c r="F9" t="s">
        <v>987</v>
      </c>
      <c r="G9" t="s">
        <v>986</v>
      </c>
      <c r="H9" t="s">
        <v>985</v>
      </c>
      <c r="I9" t="s">
        <v>984</v>
      </c>
      <c r="J9" t="s">
        <v>983</v>
      </c>
    </row>
    <row r="10" spans="1:11" x14ac:dyDescent="0.25">
      <c r="A10" t="s">
        <v>982</v>
      </c>
      <c r="B10" t="s">
        <v>981</v>
      </c>
      <c r="C10" t="s">
        <v>980</v>
      </c>
      <c r="D10" t="s">
        <v>972</v>
      </c>
      <c r="E10" t="s">
        <v>973</v>
      </c>
      <c r="F10" t="s">
        <v>973</v>
      </c>
      <c r="G10" t="s">
        <v>973</v>
      </c>
      <c r="H10" t="s">
        <v>973</v>
      </c>
      <c r="I10" t="s">
        <v>973</v>
      </c>
      <c r="J10" t="s">
        <v>972</v>
      </c>
      <c r="K10" s="65"/>
    </row>
    <row r="11" spans="1:11" x14ac:dyDescent="0.25">
      <c r="A11" t="s">
        <v>1219</v>
      </c>
      <c r="B11" t="s">
        <v>1218</v>
      </c>
    </row>
    <row r="13" spans="1:11" x14ac:dyDescent="0.25">
      <c r="A13" t="s">
        <v>92</v>
      </c>
      <c r="B13" t="s">
        <v>1204</v>
      </c>
      <c r="C13" t="s">
        <v>1211</v>
      </c>
      <c r="D13" t="s">
        <v>1210</v>
      </c>
      <c r="E13" s="36">
        <v>7003.67</v>
      </c>
      <c r="F13">
        <v>0</v>
      </c>
      <c r="G13" s="36">
        <v>7003.67</v>
      </c>
      <c r="H13">
        <v>0</v>
      </c>
      <c r="I13" s="36">
        <v>7003.67</v>
      </c>
      <c r="J13">
        <v>0</v>
      </c>
    </row>
    <row r="14" spans="1:11" x14ac:dyDescent="0.25">
      <c r="A14" t="s">
        <v>92</v>
      </c>
      <c r="B14" t="s">
        <v>1204</v>
      </c>
      <c r="C14" t="s">
        <v>1211</v>
      </c>
      <c r="D14" t="s">
        <v>1213</v>
      </c>
      <c r="E14" s="36">
        <v>4227.72</v>
      </c>
      <c r="F14">
        <v>0</v>
      </c>
      <c r="G14" s="36">
        <v>4227.72</v>
      </c>
      <c r="H14">
        <v>0</v>
      </c>
      <c r="I14" s="36">
        <v>4227.72</v>
      </c>
      <c r="J14">
        <v>0</v>
      </c>
    </row>
    <row r="15" spans="1:11" x14ac:dyDescent="0.25">
      <c r="A15" t="s">
        <v>101</v>
      </c>
      <c r="B15" t="s">
        <v>1140</v>
      </c>
      <c r="C15" t="s">
        <v>1211</v>
      </c>
      <c r="D15" t="s">
        <v>1216</v>
      </c>
      <c r="E15" s="36">
        <v>1492471.58</v>
      </c>
      <c r="F15">
        <v>0</v>
      </c>
      <c r="G15" s="36">
        <v>1492471.58</v>
      </c>
      <c r="H15">
        <v>0</v>
      </c>
      <c r="I15" s="36">
        <v>1492471.58</v>
      </c>
      <c r="J15">
        <v>0</v>
      </c>
    </row>
    <row r="16" spans="1:11" x14ac:dyDescent="0.25">
      <c r="A16" t="s">
        <v>101</v>
      </c>
      <c r="B16" t="s">
        <v>1140</v>
      </c>
      <c r="C16" t="s">
        <v>1211</v>
      </c>
      <c r="D16" t="s">
        <v>1215</v>
      </c>
      <c r="E16" s="36">
        <v>2275698.92</v>
      </c>
      <c r="F16">
        <v>0</v>
      </c>
      <c r="G16" s="36">
        <v>2275698.92</v>
      </c>
      <c r="H16">
        <v>0</v>
      </c>
      <c r="I16" s="36">
        <v>2275698.92</v>
      </c>
      <c r="J16">
        <v>0</v>
      </c>
    </row>
    <row r="17" spans="1:10" x14ac:dyDescent="0.25">
      <c r="A17" t="s">
        <v>189</v>
      </c>
      <c r="B17" t="s">
        <v>1112</v>
      </c>
      <c r="C17" t="s">
        <v>1211</v>
      </c>
      <c r="D17" t="s">
        <v>1216</v>
      </c>
      <c r="E17" s="36">
        <v>56698.64</v>
      </c>
      <c r="F17">
        <v>0</v>
      </c>
      <c r="G17" s="36">
        <v>56698.64</v>
      </c>
      <c r="H17">
        <v>0</v>
      </c>
      <c r="I17" s="36">
        <v>56698.64</v>
      </c>
      <c r="J17">
        <v>0</v>
      </c>
    </row>
    <row r="18" spans="1:10" x14ac:dyDescent="0.25">
      <c r="A18" t="s">
        <v>189</v>
      </c>
      <c r="B18" t="s">
        <v>1112</v>
      </c>
      <c r="C18" t="s">
        <v>1211</v>
      </c>
      <c r="D18" t="s">
        <v>1215</v>
      </c>
      <c r="E18" s="36">
        <v>161763.82999999999</v>
      </c>
      <c r="F18">
        <v>0</v>
      </c>
      <c r="G18" s="36">
        <v>161763.82999999999</v>
      </c>
      <c r="H18">
        <v>0</v>
      </c>
      <c r="I18" s="36">
        <v>161763.82999999999</v>
      </c>
      <c r="J18">
        <v>0</v>
      </c>
    </row>
    <row r="19" spans="1:10" x14ac:dyDescent="0.25">
      <c r="A19" t="s">
        <v>282</v>
      </c>
      <c r="B19" t="s">
        <v>1082</v>
      </c>
      <c r="C19" t="s">
        <v>1211</v>
      </c>
      <c r="D19" t="s">
        <v>1216</v>
      </c>
      <c r="E19" s="36">
        <v>21218.55</v>
      </c>
      <c r="F19">
        <v>0</v>
      </c>
      <c r="G19" s="36">
        <v>21218.55</v>
      </c>
      <c r="H19">
        <v>0</v>
      </c>
      <c r="I19" s="36">
        <v>21218.55</v>
      </c>
      <c r="J19">
        <v>0</v>
      </c>
    </row>
    <row r="20" spans="1:10" x14ac:dyDescent="0.25">
      <c r="A20" t="s">
        <v>282</v>
      </c>
      <c r="B20" t="s">
        <v>1082</v>
      </c>
      <c r="C20" t="s">
        <v>1211</v>
      </c>
      <c r="D20" t="s">
        <v>1215</v>
      </c>
      <c r="E20" s="36">
        <v>270511.82</v>
      </c>
      <c r="F20">
        <v>0</v>
      </c>
      <c r="G20" s="36">
        <v>270511.82</v>
      </c>
      <c r="H20">
        <v>0</v>
      </c>
      <c r="I20" s="36">
        <v>270511.82</v>
      </c>
      <c r="J20">
        <v>0</v>
      </c>
    </row>
    <row r="21" spans="1:10" x14ac:dyDescent="0.25">
      <c r="A21" t="s">
        <v>353</v>
      </c>
      <c r="B21" t="s">
        <v>1069</v>
      </c>
      <c r="C21" t="s">
        <v>1211</v>
      </c>
      <c r="D21" t="s">
        <v>1210</v>
      </c>
      <c r="E21" s="36">
        <v>10607.15</v>
      </c>
      <c r="F21">
        <v>0</v>
      </c>
      <c r="G21" s="36">
        <v>10607.15</v>
      </c>
      <c r="H21">
        <v>0</v>
      </c>
      <c r="I21" s="36">
        <v>10607.15</v>
      </c>
      <c r="J21">
        <v>0</v>
      </c>
    </row>
    <row r="22" spans="1:10" x14ac:dyDescent="0.25">
      <c r="A22" t="s">
        <v>353</v>
      </c>
      <c r="B22" t="s">
        <v>1069</v>
      </c>
      <c r="C22" t="s">
        <v>1211</v>
      </c>
      <c r="D22" t="s">
        <v>1214</v>
      </c>
      <c r="E22" s="36">
        <v>18454.099999999999</v>
      </c>
      <c r="F22">
        <v>0</v>
      </c>
      <c r="G22" s="36">
        <v>18454.099999999999</v>
      </c>
      <c r="H22">
        <v>0</v>
      </c>
      <c r="I22" s="36">
        <v>18454.099999999999</v>
      </c>
      <c r="J22">
        <v>0</v>
      </c>
    </row>
    <row r="23" spans="1:10" x14ac:dyDescent="0.25">
      <c r="A23" t="s">
        <v>353</v>
      </c>
      <c r="B23" t="s">
        <v>1069</v>
      </c>
      <c r="C23" t="s">
        <v>1211</v>
      </c>
      <c r="D23" t="s">
        <v>1213</v>
      </c>
      <c r="E23" s="36">
        <v>16214.95</v>
      </c>
      <c r="F23">
        <v>0</v>
      </c>
      <c r="G23" s="36">
        <v>16214.95</v>
      </c>
      <c r="H23">
        <v>0</v>
      </c>
      <c r="I23" s="36">
        <v>16214.95</v>
      </c>
      <c r="J23">
        <v>0</v>
      </c>
    </row>
    <row r="24" spans="1:10" x14ac:dyDescent="0.25">
      <c r="A24" t="s">
        <v>353</v>
      </c>
      <c r="B24" t="s">
        <v>1069</v>
      </c>
      <c r="C24" t="s">
        <v>1211</v>
      </c>
      <c r="D24" t="s">
        <v>1212</v>
      </c>
      <c r="E24">
        <v>352.21</v>
      </c>
      <c r="F24">
        <v>0</v>
      </c>
      <c r="G24">
        <v>352.21</v>
      </c>
      <c r="H24">
        <v>0</v>
      </c>
      <c r="I24">
        <v>352.21</v>
      </c>
      <c r="J24">
        <v>0</v>
      </c>
    </row>
    <row r="25" spans="1:10" x14ac:dyDescent="0.25">
      <c r="A25" t="s">
        <v>471</v>
      </c>
      <c r="B25" t="s">
        <v>1053</v>
      </c>
      <c r="C25" t="s">
        <v>1211</v>
      </c>
      <c r="D25" t="s">
        <v>1210</v>
      </c>
      <c r="E25" s="36">
        <v>3342.31</v>
      </c>
      <c r="F25">
        <v>0</v>
      </c>
      <c r="G25" s="36">
        <v>3342.31</v>
      </c>
      <c r="H25">
        <v>0</v>
      </c>
      <c r="I25" s="36">
        <v>3342.31</v>
      </c>
      <c r="J25">
        <v>0</v>
      </c>
    </row>
    <row r="26" spans="1:10" x14ac:dyDescent="0.25">
      <c r="A26" t="s">
        <v>471</v>
      </c>
      <c r="B26" t="s">
        <v>1053</v>
      </c>
      <c r="C26" t="s">
        <v>1211</v>
      </c>
      <c r="D26" t="s">
        <v>1213</v>
      </c>
      <c r="E26" s="36">
        <v>6774.08</v>
      </c>
      <c r="F26">
        <v>0</v>
      </c>
      <c r="G26" s="36">
        <v>6774.08</v>
      </c>
      <c r="H26">
        <v>0</v>
      </c>
      <c r="I26" s="36">
        <v>6774.08</v>
      </c>
      <c r="J26">
        <v>0</v>
      </c>
    </row>
    <row r="27" spans="1:10" x14ac:dyDescent="0.25">
      <c r="A27" t="s">
        <v>471</v>
      </c>
      <c r="B27" t="s">
        <v>1053</v>
      </c>
      <c r="C27" t="s">
        <v>1211</v>
      </c>
      <c r="D27" t="s">
        <v>1212</v>
      </c>
      <c r="E27">
        <v>141.79</v>
      </c>
      <c r="F27">
        <v>0</v>
      </c>
      <c r="G27">
        <v>141.79</v>
      </c>
      <c r="H27">
        <v>0</v>
      </c>
      <c r="I27">
        <v>141.79</v>
      </c>
      <c r="J27">
        <v>0</v>
      </c>
    </row>
    <row r="28" spans="1:10" x14ac:dyDescent="0.25">
      <c r="A28" t="s">
        <v>474</v>
      </c>
      <c r="B28" t="s">
        <v>1053</v>
      </c>
      <c r="C28" t="s">
        <v>1211</v>
      </c>
      <c r="D28" t="s">
        <v>1217</v>
      </c>
      <c r="E28">
        <v>107.37</v>
      </c>
      <c r="F28">
        <v>0</v>
      </c>
      <c r="G28">
        <v>107.37</v>
      </c>
      <c r="H28">
        <v>0</v>
      </c>
      <c r="I28">
        <v>107.37</v>
      </c>
      <c r="J28">
        <v>0</v>
      </c>
    </row>
    <row r="29" spans="1:10" x14ac:dyDescent="0.25">
      <c r="A29" t="s">
        <v>474</v>
      </c>
      <c r="B29" t="s">
        <v>1053</v>
      </c>
      <c r="C29" t="s">
        <v>1211</v>
      </c>
      <c r="D29" t="s">
        <v>1210</v>
      </c>
      <c r="E29" s="36">
        <v>4032.87</v>
      </c>
      <c r="F29">
        <v>0</v>
      </c>
      <c r="G29" s="36">
        <v>4032.87</v>
      </c>
      <c r="H29">
        <v>0</v>
      </c>
      <c r="I29" s="36">
        <v>4032.87</v>
      </c>
      <c r="J29">
        <v>0</v>
      </c>
    </row>
    <row r="30" spans="1:10" x14ac:dyDescent="0.25">
      <c r="A30" t="s">
        <v>474</v>
      </c>
      <c r="B30" t="s">
        <v>1053</v>
      </c>
      <c r="C30" t="s">
        <v>1211</v>
      </c>
      <c r="D30" t="s">
        <v>1213</v>
      </c>
      <c r="E30" s="36">
        <v>51545.41</v>
      </c>
      <c r="F30">
        <v>0</v>
      </c>
      <c r="G30" s="36">
        <v>51545.41</v>
      </c>
      <c r="H30">
        <v>0</v>
      </c>
      <c r="I30" s="36">
        <v>51545.41</v>
      </c>
      <c r="J30">
        <v>0</v>
      </c>
    </row>
    <row r="31" spans="1:10" x14ac:dyDescent="0.25">
      <c r="A31" t="s">
        <v>474</v>
      </c>
      <c r="B31" t="s">
        <v>1053</v>
      </c>
      <c r="C31" t="s">
        <v>1211</v>
      </c>
      <c r="D31" t="s">
        <v>1212</v>
      </c>
      <c r="E31" s="36">
        <v>1282.29</v>
      </c>
      <c r="F31">
        <v>0</v>
      </c>
      <c r="G31" s="36">
        <v>1282.29</v>
      </c>
      <c r="H31">
        <v>0</v>
      </c>
      <c r="I31" s="36">
        <v>1282.29</v>
      </c>
      <c r="J31">
        <v>0</v>
      </c>
    </row>
    <row r="32" spans="1:10" x14ac:dyDescent="0.25">
      <c r="A32" t="s">
        <v>513</v>
      </c>
      <c r="B32" t="s">
        <v>1049</v>
      </c>
      <c r="C32" t="s">
        <v>1211</v>
      </c>
      <c r="D32" t="s">
        <v>1210</v>
      </c>
      <c r="E32" s="36">
        <v>24736.21</v>
      </c>
      <c r="F32">
        <v>0</v>
      </c>
      <c r="G32" s="36">
        <v>24736.21</v>
      </c>
      <c r="H32">
        <v>0</v>
      </c>
      <c r="I32" s="36">
        <v>24736.21</v>
      </c>
      <c r="J32">
        <v>0</v>
      </c>
    </row>
    <row r="33" spans="1:10" x14ac:dyDescent="0.25">
      <c r="A33" t="s">
        <v>513</v>
      </c>
      <c r="B33" t="s">
        <v>1049</v>
      </c>
      <c r="C33" t="s">
        <v>1211</v>
      </c>
      <c r="D33" t="s">
        <v>1214</v>
      </c>
      <c r="E33" s="36">
        <v>5822396.5300000003</v>
      </c>
      <c r="F33">
        <v>0</v>
      </c>
      <c r="G33" s="36">
        <v>5822396.5300000003</v>
      </c>
      <c r="H33">
        <v>0</v>
      </c>
      <c r="I33" s="36">
        <v>5822396.5300000003</v>
      </c>
      <c r="J33">
        <v>0</v>
      </c>
    </row>
    <row r="34" spans="1:10" x14ac:dyDescent="0.25">
      <c r="A34" t="s">
        <v>528</v>
      </c>
      <c r="B34" t="s">
        <v>1047</v>
      </c>
      <c r="C34" t="s">
        <v>1211</v>
      </c>
      <c r="D34" t="s">
        <v>1210</v>
      </c>
      <c r="E34" s="36">
        <v>1386.93</v>
      </c>
      <c r="F34">
        <v>0</v>
      </c>
      <c r="G34" s="36">
        <v>1386.93</v>
      </c>
      <c r="H34">
        <v>0</v>
      </c>
      <c r="I34" s="36">
        <v>1386.93</v>
      </c>
      <c r="J34">
        <v>0</v>
      </c>
    </row>
    <row r="35" spans="1:10" x14ac:dyDescent="0.25">
      <c r="A35" t="s">
        <v>558</v>
      </c>
      <c r="B35" t="s">
        <v>1041</v>
      </c>
      <c r="C35" t="s">
        <v>1211</v>
      </c>
      <c r="D35" t="s">
        <v>1216</v>
      </c>
      <c r="E35" s="36">
        <v>1577.5</v>
      </c>
      <c r="F35">
        <v>0</v>
      </c>
      <c r="G35" s="36">
        <v>1577.5</v>
      </c>
      <c r="H35">
        <v>0</v>
      </c>
      <c r="I35" s="36">
        <v>1577.5</v>
      </c>
      <c r="J35">
        <v>0</v>
      </c>
    </row>
    <row r="36" spans="1:10" x14ac:dyDescent="0.25">
      <c r="A36" t="s">
        <v>558</v>
      </c>
      <c r="B36" t="s">
        <v>1041</v>
      </c>
      <c r="C36" t="s">
        <v>1211</v>
      </c>
      <c r="D36" t="s">
        <v>1215</v>
      </c>
      <c r="E36" s="36">
        <v>128950.79</v>
      </c>
      <c r="F36">
        <v>0</v>
      </c>
      <c r="G36" s="36">
        <v>128950.79</v>
      </c>
      <c r="H36">
        <v>0</v>
      </c>
      <c r="I36" s="36">
        <v>128950.79</v>
      </c>
      <c r="J36">
        <v>0</v>
      </c>
    </row>
    <row r="37" spans="1:10" x14ac:dyDescent="0.25">
      <c r="A37" t="s">
        <v>582</v>
      </c>
      <c r="B37" t="s">
        <v>1040</v>
      </c>
      <c r="C37" t="s">
        <v>1211</v>
      </c>
      <c r="D37" t="s">
        <v>1210</v>
      </c>
      <c r="E37" s="36">
        <v>38754.879999999997</v>
      </c>
      <c r="F37">
        <v>0</v>
      </c>
      <c r="G37" s="36">
        <v>38754.879999999997</v>
      </c>
      <c r="H37">
        <v>0</v>
      </c>
      <c r="I37" s="36">
        <v>38754.879999999997</v>
      </c>
      <c r="J37">
        <v>0</v>
      </c>
    </row>
    <row r="38" spans="1:10" x14ac:dyDescent="0.25">
      <c r="A38" t="s">
        <v>582</v>
      </c>
      <c r="B38" t="s">
        <v>1040</v>
      </c>
      <c r="C38" t="s">
        <v>1211</v>
      </c>
      <c r="D38" t="s">
        <v>1213</v>
      </c>
      <c r="E38" s="36">
        <v>170477.91</v>
      </c>
      <c r="F38">
        <v>0</v>
      </c>
      <c r="G38" s="36">
        <v>170477.91</v>
      </c>
      <c r="H38">
        <v>0</v>
      </c>
      <c r="I38" s="36">
        <v>170477.91</v>
      </c>
      <c r="J38">
        <v>0</v>
      </c>
    </row>
    <row r="39" spans="1:10" x14ac:dyDescent="0.25">
      <c r="A39" t="s">
        <v>620</v>
      </c>
      <c r="B39" t="s">
        <v>1039</v>
      </c>
      <c r="C39" t="s">
        <v>1211</v>
      </c>
      <c r="D39" t="s">
        <v>1213</v>
      </c>
      <c r="E39" s="36">
        <v>8272.16</v>
      </c>
      <c r="F39">
        <v>0</v>
      </c>
      <c r="G39" s="36">
        <v>8272.16</v>
      </c>
      <c r="H39">
        <v>0</v>
      </c>
      <c r="I39" s="36">
        <v>8272.16</v>
      </c>
      <c r="J39">
        <v>0</v>
      </c>
    </row>
    <row r="40" spans="1:10" x14ac:dyDescent="0.25">
      <c r="A40" t="s">
        <v>620</v>
      </c>
      <c r="B40" t="s">
        <v>1039</v>
      </c>
      <c r="C40" t="s">
        <v>1211</v>
      </c>
      <c r="D40" t="s">
        <v>1212</v>
      </c>
      <c r="E40">
        <v>180.4</v>
      </c>
      <c r="F40">
        <v>0</v>
      </c>
      <c r="G40">
        <v>180.4</v>
      </c>
      <c r="H40">
        <v>0</v>
      </c>
      <c r="I40">
        <v>180.4</v>
      </c>
      <c r="J40">
        <v>0</v>
      </c>
    </row>
    <row r="41" spans="1:10" x14ac:dyDescent="0.25">
      <c r="A41" t="s">
        <v>668</v>
      </c>
      <c r="B41" t="s">
        <v>1037</v>
      </c>
      <c r="C41" t="s">
        <v>1211</v>
      </c>
      <c r="D41" t="s">
        <v>1210</v>
      </c>
      <c r="E41" s="36">
        <v>2773.84</v>
      </c>
      <c r="F41">
        <v>0</v>
      </c>
      <c r="G41" s="36">
        <v>2773.84</v>
      </c>
      <c r="H41">
        <v>0</v>
      </c>
      <c r="I41" s="36">
        <v>2773.84</v>
      </c>
      <c r="J41">
        <v>0</v>
      </c>
    </row>
    <row r="42" spans="1:10" x14ac:dyDescent="0.25">
      <c r="A42" t="s">
        <v>668</v>
      </c>
      <c r="B42" t="s">
        <v>1037</v>
      </c>
      <c r="C42" t="s">
        <v>1211</v>
      </c>
      <c r="D42" t="s">
        <v>1213</v>
      </c>
      <c r="E42" s="36">
        <v>8919.4</v>
      </c>
      <c r="F42">
        <v>0</v>
      </c>
      <c r="G42" s="36">
        <v>8919.4</v>
      </c>
      <c r="H42">
        <v>0</v>
      </c>
      <c r="I42" s="36">
        <v>8919.4</v>
      </c>
      <c r="J42">
        <v>0</v>
      </c>
    </row>
    <row r="43" spans="1:10" x14ac:dyDescent="0.25">
      <c r="A43" t="s">
        <v>668</v>
      </c>
      <c r="B43" t="s">
        <v>1037</v>
      </c>
      <c r="C43" t="s">
        <v>1211</v>
      </c>
      <c r="D43" t="s">
        <v>1212</v>
      </c>
      <c r="E43">
        <v>321.68</v>
      </c>
      <c r="F43">
        <v>0</v>
      </c>
      <c r="G43">
        <v>321.68</v>
      </c>
      <c r="H43">
        <v>0</v>
      </c>
      <c r="I43">
        <v>321.68</v>
      </c>
      <c r="J43">
        <v>0</v>
      </c>
    </row>
    <row r="44" spans="1:10" x14ac:dyDescent="0.25">
      <c r="A44" t="s">
        <v>683</v>
      </c>
      <c r="B44" t="s">
        <v>1036</v>
      </c>
      <c r="C44" t="s">
        <v>1211</v>
      </c>
      <c r="D44" t="s">
        <v>1212</v>
      </c>
      <c r="E44" s="36">
        <v>44197.65</v>
      </c>
      <c r="F44">
        <v>0</v>
      </c>
      <c r="G44" s="36">
        <v>44197.65</v>
      </c>
      <c r="H44">
        <v>0</v>
      </c>
      <c r="I44" s="36">
        <v>44197.65</v>
      </c>
      <c r="J44">
        <v>0</v>
      </c>
    </row>
    <row r="45" spans="1:10" x14ac:dyDescent="0.25">
      <c r="A45" t="s">
        <v>719</v>
      </c>
      <c r="B45" t="s">
        <v>1025</v>
      </c>
      <c r="C45" t="s">
        <v>1211</v>
      </c>
      <c r="D45" t="s">
        <v>1210</v>
      </c>
      <c r="E45" s="36">
        <v>96517.06</v>
      </c>
      <c r="F45">
        <v>0</v>
      </c>
      <c r="G45" s="36">
        <v>96517.06</v>
      </c>
      <c r="H45">
        <v>0</v>
      </c>
      <c r="I45" s="36">
        <v>96517.06</v>
      </c>
      <c r="J45">
        <v>0</v>
      </c>
    </row>
    <row r="46" spans="1:10" x14ac:dyDescent="0.25">
      <c r="A46" t="s">
        <v>719</v>
      </c>
      <c r="B46" t="s">
        <v>1025</v>
      </c>
      <c r="C46" t="s">
        <v>1211</v>
      </c>
      <c r="D46" t="s">
        <v>1214</v>
      </c>
      <c r="E46" s="36">
        <v>112868.18</v>
      </c>
      <c r="F46">
        <v>0</v>
      </c>
      <c r="G46" s="36">
        <v>112868.18</v>
      </c>
      <c r="H46">
        <v>0</v>
      </c>
      <c r="I46" s="36">
        <v>112868.18</v>
      </c>
      <c r="J46">
        <v>0</v>
      </c>
    </row>
    <row r="47" spans="1:10" x14ac:dyDescent="0.25">
      <c r="A47" t="s">
        <v>719</v>
      </c>
      <c r="B47" t="s">
        <v>1025</v>
      </c>
      <c r="C47" t="s">
        <v>1211</v>
      </c>
      <c r="D47" t="s">
        <v>1213</v>
      </c>
      <c r="E47" s="36">
        <v>38766.199999999997</v>
      </c>
      <c r="F47">
        <v>0</v>
      </c>
      <c r="G47" s="36">
        <v>38766.199999999997</v>
      </c>
      <c r="H47">
        <v>0</v>
      </c>
      <c r="I47" s="36">
        <v>38766.199999999997</v>
      </c>
      <c r="J47">
        <v>0</v>
      </c>
    </row>
    <row r="48" spans="1:10" x14ac:dyDescent="0.25">
      <c r="A48" t="s">
        <v>719</v>
      </c>
      <c r="B48" t="s">
        <v>1025</v>
      </c>
      <c r="C48" t="s">
        <v>1211</v>
      </c>
      <c r="D48" t="s">
        <v>1212</v>
      </c>
      <c r="E48">
        <v>847</v>
      </c>
      <c r="F48">
        <v>0</v>
      </c>
      <c r="G48">
        <v>847</v>
      </c>
      <c r="H48">
        <v>0</v>
      </c>
      <c r="I48">
        <v>847</v>
      </c>
      <c r="J48">
        <v>0</v>
      </c>
    </row>
    <row r="49" spans="1:10" x14ac:dyDescent="0.25">
      <c r="A49" t="s">
        <v>752</v>
      </c>
      <c r="B49" t="s">
        <v>1019</v>
      </c>
      <c r="C49" t="s">
        <v>1211</v>
      </c>
      <c r="D49" t="s">
        <v>1210</v>
      </c>
      <c r="E49" s="36">
        <v>30986.34</v>
      </c>
      <c r="F49">
        <v>0</v>
      </c>
      <c r="G49" s="36">
        <v>30986.34</v>
      </c>
      <c r="H49">
        <v>0</v>
      </c>
      <c r="I49" s="36">
        <v>30986.34</v>
      </c>
      <c r="J49">
        <v>0</v>
      </c>
    </row>
    <row r="50" spans="1:10" x14ac:dyDescent="0.25">
      <c r="A50" t="s">
        <v>752</v>
      </c>
      <c r="B50" t="s">
        <v>1019</v>
      </c>
      <c r="C50" t="s">
        <v>1211</v>
      </c>
      <c r="D50" t="s">
        <v>1214</v>
      </c>
      <c r="E50" s="36">
        <v>41970.47</v>
      </c>
      <c r="F50">
        <v>0</v>
      </c>
      <c r="G50" s="36">
        <v>41970.47</v>
      </c>
      <c r="H50">
        <v>0</v>
      </c>
      <c r="I50" s="36">
        <v>41970.47</v>
      </c>
      <c r="J50">
        <v>0</v>
      </c>
    </row>
    <row r="51" spans="1:10" x14ac:dyDescent="0.25">
      <c r="A51" t="s">
        <v>752</v>
      </c>
      <c r="B51" t="s">
        <v>1019</v>
      </c>
      <c r="C51" t="s">
        <v>1211</v>
      </c>
      <c r="D51" t="s">
        <v>1213</v>
      </c>
      <c r="E51" s="36">
        <v>263298.37</v>
      </c>
      <c r="F51">
        <v>0</v>
      </c>
      <c r="G51" s="36">
        <v>263298.37</v>
      </c>
      <c r="H51">
        <v>0</v>
      </c>
      <c r="I51" s="36">
        <v>263298.37</v>
      </c>
      <c r="J51">
        <v>0</v>
      </c>
    </row>
    <row r="52" spans="1:10" x14ac:dyDescent="0.25">
      <c r="A52" t="s">
        <v>752</v>
      </c>
      <c r="B52" t="s">
        <v>1019</v>
      </c>
      <c r="C52" t="s">
        <v>1211</v>
      </c>
      <c r="D52" t="s">
        <v>1212</v>
      </c>
      <c r="E52" s="36">
        <v>6778.75</v>
      </c>
      <c r="F52">
        <v>0</v>
      </c>
      <c r="G52" s="36">
        <v>6778.75</v>
      </c>
      <c r="H52">
        <v>0</v>
      </c>
      <c r="I52" s="36">
        <v>6778.75</v>
      </c>
      <c r="J52">
        <v>0</v>
      </c>
    </row>
    <row r="53" spans="1:10" x14ac:dyDescent="0.25">
      <c r="A53" t="s">
        <v>811</v>
      </c>
      <c r="B53" t="s">
        <v>1015</v>
      </c>
      <c r="C53" t="s">
        <v>1211</v>
      </c>
      <c r="D53" t="s">
        <v>1210</v>
      </c>
      <c r="E53" s="36">
        <v>6024.68</v>
      </c>
      <c r="F53">
        <v>0</v>
      </c>
      <c r="G53" s="36">
        <v>6024.68</v>
      </c>
      <c r="H53">
        <v>0</v>
      </c>
      <c r="I53" s="36">
        <v>6024.68</v>
      </c>
      <c r="J53">
        <v>0</v>
      </c>
    </row>
    <row r="54" spans="1:10" x14ac:dyDescent="0.25">
      <c r="E54" t="s">
        <v>973</v>
      </c>
      <c r="F54" t="s">
        <v>973</v>
      </c>
      <c r="G54" t="s">
        <v>973</v>
      </c>
      <c r="H54" t="s">
        <v>973</v>
      </c>
      <c r="I54" t="s">
        <v>973</v>
      </c>
      <c r="J54" t="s">
        <v>972</v>
      </c>
    </row>
    <row r="55" spans="1:10" x14ac:dyDescent="0.25">
      <c r="A55" t="s">
        <v>1195</v>
      </c>
      <c r="B55" t="s">
        <v>1209</v>
      </c>
      <c r="C55" t="s">
        <v>1208</v>
      </c>
      <c r="D55" t="s">
        <v>1207</v>
      </c>
      <c r="E55" s="36">
        <v>11253452.189999999</v>
      </c>
      <c r="F55">
        <v>0</v>
      </c>
      <c r="G55" s="36">
        <v>11253452.189999999</v>
      </c>
      <c r="H55">
        <v>0</v>
      </c>
      <c r="I55" s="36">
        <v>11253452.189999999</v>
      </c>
      <c r="J55">
        <v>0</v>
      </c>
    </row>
    <row r="57" spans="1:10" x14ac:dyDescent="0.25">
      <c r="A57" s="38" t="s">
        <v>43</v>
      </c>
      <c r="B57" s="38" t="s">
        <v>1151</v>
      </c>
      <c r="C57" s="38" t="s">
        <v>1202</v>
      </c>
      <c r="D57" s="38" t="s">
        <v>1206</v>
      </c>
      <c r="E57" s="40">
        <v>21132392.850000001</v>
      </c>
      <c r="F57" s="38">
        <v>0</v>
      </c>
      <c r="G57" s="40">
        <v>10090388.1</v>
      </c>
      <c r="H57" s="36">
        <v>200625.61</v>
      </c>
      <c r="I57" s="36">
        <v>10291013.710000001</v>
      </c>
      <c r="J57" s="36">
        <v>10841379.140000001</v>
      </c>
    </row>
    <row r="58" spans="1:10" x14ac:dyDescent="0.25">
      <c r="A58" s="38" t="s">
        <v>43</v>
      </c>
      <c r="B58" s="38" t="s">
        <v>1151</v>
      </c>
      <c r="C58" s="38" t="s">
        <v>1202</v>
      </c>
      <c r="D58" s="38" t="s">
        <v>1201</v>
      </c>
      <c r="E58" s="40">
        <v>6306694.3099999996</v>
      </c>
      <c r="F58" s="38">
        <v>0</v>
      </c>
      <c r="G58" s="40">
        <v>359648.67</v>
      </c>
      <c r="H58" s="36">
        <v>395591.35</v>
      </c>
      <c r="I58" s="36">
        <v>755240.02</v>
      </c>
      <c r="J58" s="36">
        <v>5551454.29</v>
      </c>
    </row>
    <row r="59" spans="1:10" x14ac:dyDescent="0.25">
      <c r="A59" t="s">
        <v>37</v>
      </c>
      <c r="B59" t="s">
        <v>1150</v>
      </c>
      <c r="C59" t="s">
        <v>1202</v>
      </c>
      <c r="D59" t="s">
        <v>1205</v>
      </c>
      <c r="E59" s="36">
        <v>478359.27</v>
      </c>
      <c r="F59">
        <v>0</v>
      </c>
      <c r="G59" s="36">
        <v>450328.01</v>
      </c>
      <c r="H59" s="36">
        <v>9929.41</v>
      </c>
      <c r="I59" s="36">
        <v>460257.42</v>
      </c>
      <c r="J59" s="36">
        <v>18101.849999999999</v>
      </c>
    </row>
    <row r="60" spans="1:10" x14ac:dyDescent="0.25">
      <c r="A60" t="s">
        <v>49</v>
      </c>
      <c r="B60" t="s">
        <v>1149</v>
      </c>
      <c r="C60" t="s">
        <v>1202</v>
      </c>
      <c r="D60" t="s">
        <v>1201</v>
      </c>
      <c r="E60" s="36">
        <v>146584.03</v>
      </c>
      <c r="F60">
        <v>0</v>
      </c>
      <c r="G60">
        <v>0</v>
      </c>
      <c r="H60" s="36">
        <v>11049</v>
      </c>
      <c r="I60" s="36">
        <v>11049</v>
      </c>
      <c r="J60" s="36">
        <v>135535.03</v>
      </c>
    </row>
    <row r="61" spans="1:10" x14ac:dyDescent="0.25">
      <c r="A61" t="s">
        <v>54</v>
      </c>
      <c r="B61" t="s">
        <v>1148</v>
      </c>
      <c r="C61" t="s">
        <v>1202</v>
      </c>
      <c r="D61" t="s">
        <v>1201</v>
      </c>
      <c r="E61" s="36">
        <v>505534.95</v>
      </c>
      <c r="F61">
        <v>0</v>
      </c>
      <c r="G61" s="36">
        <v>67714.070000000007</v>
      </c>
      <c r="H61" s="36">
        <v>122565.91</v>
      </c>
      <c r="I61" s="36">
        <v>190279.98</v>
      </c>
      <c r="J61" s="36">
        <v>315254.96999999997</v>
      </c>
    </row>
    <row r="62" spans="1:10" x14ac:dyDescent="0.25">
      <c r="A62" t="s">
        <v>60</v>
      </c>
      <c r="B62" t="s">
        <v>1147</v>
      </c>
      <c r="C62" t="s">
        <v>1202</v>
      </c>
      <c r="D62" t="s">
        <v>1201</v>
      </c>
      <c r="E62" s="36">
        <v>3502261.09</v>
      </c>
      <c r="F62">
        <v>0</v>
      </c>
      <c r="G62" s="36">
        <v>213899.69</v>
      </c>
      <c r="H62" s="36">
        <v>668423.6</v>
      </c>
      <c r="I62" s="36">
        <v>882323.29</v>
      </c>
      <c r="J62" s="36">
        <v>2619937.7999999998</v>
      </c>
    </row>
    <row r="63" spans="1:10" x14ac:dyDescent="0.25">
      <c r="A63" t="s">
        <v>63</v>
      </c>
      <c r="B63" t="s">
        <v>1160</v>
      </c>
      <c r="C63" t="s">
        <v>1202</v>
      </c>
      <c r="D63" t="s">
        <v>1201</v>
      </c>
      <c r="E63" s="36">
        <v>114729.06</v>
      </c>
      <c r="F63">
        <v>0</v>
      </c>
      <c r="G63">
        <v>138.38999999999999</v>
      </c>
      <c r="H63">
        <v>0</v>
      </c>
      <c r="I63">
        <v>138.38999999999999</v>
      </c>
      <c r="J63" s="36">
        <v>114590.67</v>
      </c>
    </row>
    <row r="64" spans="1:10" x14ac:dyDescent="0.25">
      <c r="A64" t="s">
        <v>68</v>
      </c>
      <c r="B64" t="s">
        <v>1146</v>
      </c>
      <c r="C64" t="s">
        <v>1202</v>
      </c>
      <c r="D64" t="s">
        <v>1201</v>
      </c>
      <c r="E64" s="36">
        <v>20936625.699999999</v>
      </c>
      <c r="F64">
        <v>0</v>
      </c>
      <c r="G64" s="36">
        <v>4850686.18</v>
      </c>
      <c r="H64" s="36">
        <v>13055465.74</v>
      </c>
      <c r="I64" s="36">
        <v>17906151.920000002</v>
      </c>
      <c r="J64" s="36">
        <v>3030473.78</v>
      </c>
    </row>
    <row r="65" spans="1:10" x14ac:dyDescent="0.25">
      <c r="A65" t="s">
        <v>73</v>
      </c>
      <c r="B65" t="s">
        <v>1146</v>
      </c>
      <c r="C65" t="s">
        <v>1202</v>
      </c>
      <c r="D65" t="s">
        <v>1201</v>
      </c>
      <c r="E65" s="36">
        <v>3864057.9</v>
      </c>
      <c r="F65">
        <v>0</v>
      </c>
      <c r="G65" s="36">
        <v>98874.78</v>
      </c>
      <c r="H65" s="36">
        <v>1302722.3700000001</v>
      </c>
      <c r="I65" s="36">
        <v>1401597.15</v>
      </c>
      <c r="J65" s="36">
        <v>2462460.75</v>
      </c>
    </row>
    <row r="66" spans="1:10" x14ac:dyDescent="0.25">
      <c r="A66" t="s">
        <v>77</v>
      </c>
      <c r="B66" t="s">
        <v>1145</v>
      </c>
      <c r="C66" t="s">
        <v>1202</v>
      </c>
      <c r="D66" t="s">
        <v>1201</v>
      </c>
      <c r="E66" s="36">
        <v>32290721.620000001</v>
      </c>
      <c r="F66">
        <v>0</v>
      </c>
      <c r="G66" s="36">
        <v>8007979.3399999999</v>
      </c>
      <c r="H66" s="36">
        <v>22851271.27</v>
      </c>
      <c r="I66" s="36">
        <v>30859250.609999999</v>
      </c>
      <c r="J66" s="36">
        <v>1431471.01</v>
      </c>
    </row>
    <row r="67" spans="1:10" x14ac:dyDescent="0.25">
      <c r="A67" t="s">
        <v>80</v>
      </c>
      <c r="B67" t="s">
        <v>1144</v>
      </c>
      <c r="C67" t="s">
        <v>1202</v>
      </c>
      <c r="D67" t="s">
        <v>1201</v>
      </c>
      <c r="E67" s="36">
        <v>205510.48</v>
      </c>
      <c r="F67">
        <v>0</v>
      </c>
      <c r="G67">
        <v>0</v>
      </c>
      <c r="H67" s="36">
        <v>13636.75</v>
      </c>
      <c r="I67" s="36">
        <v>13636.75</v>
      </c>
      <c r="J67" s="36">
        <v>191873.73</v>
      </c>
    </row>
    <row r="68" spans="1:10" x14ac:dyDescent="0.25">
      <c r="A68" t="s">
        <v>83</v>
      </c>
      <c r="B68" t="s">
        <v>1143</v>
      </c>
      <c r="C68" t="s">
        <v>1202</v>
      </c>
      <c r="D68" t="s">
        <v>1201</v>
      </c>
      <c r="E68" s="36">
        <v>764278.44</v>
      </c>
      <c r="F68">
        <v>0</v>
      </c>
      <c r="G68" s="36">
        <v>471987.8</v>
      </c>
      <c r="H68" s="36">
        <v>53326.22</v>
      </c>
      <c r="I68" s="36">
        <v>525314.02</v>
      </c>
      <c r="J68" s="36">
        <v>238964.42</v>
      </c>
    </row>
    <row r="69" spans="1:10" x14ac:dyDescent="0.25">
      <c r="A69" t="s">
        <v>87</v>
      </c>
      <c r="B69" t="s">
        <v>1142</v>
      </c>
      <c r="C69" t="s">
        <v>1202</v>
      </c>
      <c r="D69" t="s">
        <v>1201</v>
      </c>
      <c r="E69" s="36">
        <v>4274850.51</v>
      </c>
      <c r="F69">
        <v>0</v>
      </c>
      <c r="G69" s="36">
        <v>3241706.77</v>
      </c>
      <c r="H69" s="36">
        <v>147299.18</v>
      </c>
      <c r="I69" s="36">
        <v>3389005.95</v>
      </c>
      <c r="J69" s="36">
        <v>885844.56</v>
      </c>
    </row>
    <row r="70" spans="1:10" x14ac:dyDescent="0.25">
      <c r="A70" t="s">
        <v>92</v>
      </c>
      <c r="B70" t="s">
        <v>1204</v>
      </c>
      <c r="C70" t="s">
        <v>1202</v>
      </c>
      <c r="D70" t="s">
        <v>1203</v>
      </c>
      <c r="E70" s="36">
        <v>-11231.39</v>
      </c>
      <c r="F70">
        <v>0</v>
      </c>
      <c r="G70" s="36">
        <v>-11231.39</v>
      </c>
      <c r="H70">
        <v>0</v>
      </c>
      <c r="I70" s="36">
        <v>-11231.39</v>
      </c>
      <c r="J70">
        <v>0</v>
      </c>
    </row>
    <row r="71" spans="1:10" x14ac:dyDescent="0.25">
      <c r="A71" t="s">
        <v>96</v>
      </c>
      <c r="B71" t="s">
        <v>1141</v>
      </c>
      <c r="C71" t="s">
        <v>1202</v>
      </c>
      <c r="D71" t="s">
        <v>1201</v>
      </c>
      <c r="E71" s="36">
        <v>677716.97</v>
      </c>
      <c r="F71">
        <v>0</v>
      </c>
      <c r="G71" s="36">
        <v>487113.99</v>
      </c>
      <c r="H71" s="36">
        <v>82525.38</v>
      </c>
      <c r="I71" s="36">
        <v>569639.37</v>
      </c>
      <c r="J71" s="36">
        <v>108077.6</v>
      </c>
    </row>
    <row r="72" spans="1:10" x14ac:dyDescent="0.25">
      <c r="A72" t="s">
        <v>101</v>
      </c>
      <c r="B72" t="s">
        <v>1140</v>
      </c>
      <c r="C72" t="s">
        <v>1202</v>
      </c>
      <c r="D72" t="s">
        <v>1201</v>
      </c>
      <c r="E72" s="36">
        <v>-312719.42</v>
      </c>
      <c r="F72">
        <v>0</v>
      </c>
      <c r="G72" s="36">
        <v>-3232887.74</v>
      </c>
      <c r="H72" s="36">
        <v>749489.28</v>
      </c>
      <c r="I72" s="36">
        <v>-2483398.46</v>
      </c>
      <c r="J72" s="36">
        <v>2170679.04</v>
      </c>
    </row>
    <row r="73" spans="1:10" x14ac:dyDescent="0.25">
      <c r="A73" t="s">
        <v>104</v>
      </c>
      <c r="B73" t="s">
        <v>1139</v>
      </c>
      <c r="C73" t="s">
        <v>1202</v>
      </c>
      <c r="D73" t="s">
        <v>1201</v>
      </c>
      <c r="E73" s="36">
        <v>2168373.04</v>
      </c>
      <c r="F73">
        <v>0</v>
      </c>
      <c r="G73" s="36">
        <v>331869.8</v>
      </c>
      <c r="H73" s="36">
        <v>1689595.53</v>
      </c>
      <c r="I73" s="36">
        <v>2021465.33</v>
      </c>
      <c r="J73" s="36">
        <v>146907.71</v>
      </c>
    </row>
    <row r="74" spans="1:10" x14ac:dyDescent="0.25">
      <c r="A74" t="s">
        <v>106</v>
      </c>
      <c r="B74" t="s">
        <v>1138</v>
      </c>
      <c r="C74" t="s">
        <v>1202</v>
      </c>
      <c r="D74" t="s">
        <v>1201</v>
      </c>
      <c r="E74" s="36">
        <v>910134.38</v>
      </c>
      <c r="F74">
        <v>0</v>
      </c>
      <c r="G74" s="36">
        <v>25400.11</v>
      </c>
      <c r="H74" s="36">
        <v>293353.24</v>
      </c>
      <c r="I74" s="36">
        <v>318753.34999999998</v>
      </c>
      <c r="J74" s="36">
        <v>591381.03</v>
      </c>
    </row>
    <row r="75" spans="1:10" x14ac:dyDescent="0.25">
      <c r="A75" t="s">
        <v>109</v>
      </c>
      <c r="B75" t="s">
        <v>1137</v>
      </c>
      <c r="C75" t="s">
        <v>1202</v>
      </c>
      <c r="D75" t="s">
        <v>1201</v>
      </c>
      <c r="E75" s="36">
        <v>93495.67</v>
      </c>
      <c r="F75">
        <v>0</v>
      </c>
      <c r="G75" s="36">
        <v>14591.16</v>
      </c>
      <c r="H75" s="36">
        <v>7625.21</v>
      </c>
      <c r="I75" s="36">
        <v>22216.37</v>
      </c>
      <c r="J75" s="36">
        <v>71279.3</v>
      </c>
    </row>
    <row r="76" spans="1:10" x14ac:dyDescent="0.25">
      <c r="A76" t="s">
        <v>112</v>
      </c>
      <c r="B76" t="s">
        <v>1136</v>
      </c>
      <c r="C76" t="s">
        <v>1202</v>
      </c>
      <c r="D76" t="s">
        <v>1201</v>
      </c>
      <c r="E76" s="36">
        <v>98066.76</v>
      </c>
      <c r="F76">
        <v>0</v>
      </c>
      <c r="G76">
        <v>0</v>
      </c>
      <c r="H76" s="36">
        <v>7240.8</v>
      </c>
      <c r="I76" s="36">
        <v>7240.8</v>
      </c>
      <c r="J76" s="36">
        <v>90825.96</v>
      </c>
    </row>
    <row r="77" spans="1:10" x14ac:dyDescent="0.25">
      <c r="A77" t="s">
        <v>115</v>
      </c>
      <c r="B77" t="s">
        <v>1135</v>
      </c>
      <c r="C77" t="s">
        <v>1202</v>
      </c>
      <c r="D77" t="s">
        <v>1201</v>
      </c>
      <c r="E77" s="36">
        <v>138747.85999999999</v>
      </c>
      <c r="F77">
        <v>0</v>
      </c>
      <c r="G77" s="36">
        <v>5818.8</v>
      </c>
      <c r="H77" s="36">
        <v>11254.8</v>
      </c>
      <c r="I77" s="36">
        <v>17073.599999999999</v>
      </c>
      <c r="J77" s="36">
        <v>121674.26</v>
      </c>
    </row>
    <row r="78" spans="1:10" x14ac:dyDescent="0.25">
      <c r="A78" t="s">
        <v>118</v>
      </c>
      <c r="B78" t="s">
        <v>1134</v>
      </c>
      <c r="C78" t="s">
        <v>1202</v>
      </c>
      <c r="D78" t="s">
        <v>1201</v>
      </c>
      <c r="E78" s="36">
        <v>144438.65</v>
      </c>
      <c r="F78">
        <v>0</v>
      </c>
      <c r="G78" s="36">
        <v>14595.58</v>
      </c>
      <c r="H78" s="36">
        <v>15390.76</v>
      </c>
      <c r="I78" s="36">
        <v>29986.34</v>
      </c>
      <c r="J78" s="36">
        <v>114452.31</v>
      </c>
    </row>
    <row r="79" spans="1:10" x14ac:dyDescent="0.25">
      <c r="A79" t="s">
        <v>121</v>
      </c>
      <c r="B79" t="s">
        <v>1133</v>
      </c>
      <c r="C79" t="s">
        <v>1202</v>
      </c>
      <c r="D79" t="s">
        <v>1201</v>
      </c>
      <c r="E79" s="36">
        <v>31896.03</v>
      </c>
      <c r="F79">
        <v>0</v>
      </c>
      <c r="G79" s="36">
        <v>31896.03</v>
      </c>
      <c r="H79">
        <v>0</v>
      </c>
      <c r="I79" s="36">
        <v>31896.03</v>
      </c>
      <c r="J79">
        <v>0</v>
      </c>
    </row>
    <row r="80" spans="1:10" x14ac:dyDescent="0.25">
      <c r="A80" t="s">
        <v>126</v>
      </c>
      <c r="B80" t="s">
        <v>1132</v>
      </c>
      <c r="C80" t="s">
        <v>1202</v>
      </c>
      <c r="D80" t="s">
        <v>1201</v>
      </c>
      <c r="E80" s="36">
        <v>54370149.759999998</v>
      </c>
      <c r="F80">
        <v>0</v>
      </c>
      <c r="G80" s="36">
        <v>16495679.01</v>
      </c>
      <c r="H80" s="36">
        <v>34247548.119999997</v>
      </c>
      <c r="I80" s="36">
        <v>50743227.130000003</v>
      </c>
      <c r="J80" s="36">
        <v>3626922.63</v>
      </c>
    </row>
    <row r="81" spans="1:10" x14ac:dyDescent="0.25">
      <c r="A81" t="s">
        <v>129</v>
      </c>
      <c r="B81" t="s">
        <v>1131</v>
      </c>
      <c r="C81" t="s">
        <v>1202</v>
      </c>
      <c r="D81" t="s">
        <v>1201</v>
      </c>
      <c r="E81" s="36">
        <v>69559.5</v>
      </c>
      <c r="F81">
        <v>0</v>
      </c>
      <c r="G81" s="36">
        <v>65161.66</v>
      </c>
      <c r="H81">
        <v>0</v>
      </c>
      <c r="I81" s="36">
        <v>65161.66</v>
      </c>
      <c r="J81" s="36">
        <v>4397.84</v>
      </c>
    </row>
    <row r="82" spans="1:10" x14ac:dyDescent="0.25">
      <c r="A82" t="s">
        <v>135</v>
      </c>
      <c r="B82" t="s">
        <v>1130</v>
      </c>
      <c r="C82" t="s">
        <v>1202</v>
      </c>
      <c r="D82" t="s">
        <v>1201</v>
      </c>
      <c r="E82" s="36">
        <v>900413.07</v>
      </c>
      <c r="F82">
        <v>0</v>
      </c>
      <c r="G82" s="36">
        <v>784151.07</v>
      </c>
      <c r="H82">
        <v>620.95000000000005</v>
      </c>
      <c r="I82" s="36">
        <v>784772.02</v>
      </c>
      <c r="J82" s="36">
        <v>115641.05</v>
      </c>
    </row>
    <row r="83" spans="1:10" x14ac:dyDescent="0.25">
      <c r="A83" t="s">
        <v>138</v>
      </c>
      <c r="B83" t="s">
        <v>1129</v>
      </c>
      <c r="C83" t="s">
        <v>1202</v>
      </c>
      <c r="D83" t="s">
        <v>1203</v>
      </c>
      <c r="E83" s="36">
        <v>28536337.75</v>
      </c>
      <c r="F83">
        <v>0</v>
      </c>
      <c r="G83" s="36">
        <v>2218600.4300000002</v>
      </c>
      <c r="H83" s="36">
        <v>21801391.219999999</v>
      </c>
      <c r="I83" s="36">
        <v>24019991.649999999</v>
      </c>
      <c r="J83" s="36">
        <v>4516346.0999999996</v>
      </c>
    </row>
    <row r="84" spans="1:10" x14ac:dyDescent="0.25">
      <c r="A84" t="s">
        <v>141</v>
      </c>
      <c r="B84" t="s">
        <v>1128</v>
      </c>
      <c r="C84" t="s">
        <v>1202</v>
      </c>
      <c r="D84" t="s">
        <v>1203</v>
      </c>
      <c r="E84" s="36">
        <v>560212.73</v>
      </c>
      <c r="F84">
        <v>0</v>
      </c>
      <c r="G84">
        <v>561.28</v>
      </c>
      <c r="H84" s="36">
        <v>60104.54</v>
      </c>
      <c r="I84" s="36">
        <v>60665.82</v>
      </c>
      <c r="J84" s="36">
        <v>499546.91</v>
      </c>
    </row>
    <row r="85" spans="1:10" x14ac:dyDescent="0.25">
      <c r="A85" t="s">
        <v>144</v>
      </c>
      <c r="B85" t="s">
        <v>1127</v>
      </c>
      <c r="C85" t="s">
        <v>1202</v>
      </c>
      <c r="D85" t="s">
        <v>1203</v>
      </c>
      <c r="E85" s="36">
        <v>17653615.41</v>
      </c>
      <c r="F85">
        <v>0</v>
      </c>
      <c r="G85" s="36">
        <v>153199.19</v>
      </c>
      <c r="H85" s="36">
        <v>342698.49</v>
      </c>
      <c r="I85" s="36">
        <v>495897.68</v>
      </c>
      <c r="J85" s="36">
        <v>17157717.73</v>
      </c>
    </row>
    <row r="86" spans="1:10" x14ac:dyDescent="0.25">
      <c r="A86" t="s">
        <v>147</v>
      </c>
      <c r="B86" t="s">
        <v>1126</v>
      </c>
      <c r="C86" t="s">
        <v>1202</v>
      </c>
      <c r="D86" t="s">
        <v>1201</v>
      </c>
      <c r="E86" s="36">
        <v>83912.88</v>
      </c>
      <c r="F86">
        <v>0</v>
      </c>
      <c r="G86">
        <v>0</v>
      </c>
      <c r="H86">
        <v>0</v>
      </c>
      <c r="I86">
        <v>0</v>
      </c>
      <c r="J86" s="36">
        <v>83912.88</v>
      </c>
    </row>
    <row r="87" spans="1:10" x14ac:dyDescent="0.25">
      <c r="A87" t="s">
        <v>150</v>
      </c>
      <c r="B87" t="s">
        <v>1125</v>
      </c>
      <c r="C87" t="s">
        <v>1202</v>
      </c>
      <c r="D87" t="s">
        <v>1201</v>
      </c>
      <c r="E87" s="36">
        <v>83469.61</v>
      </c>
      <c r="F87">
        <v>0</v>
      </c>
      <c r="G87">
        <v>0</v>
      </c>
      <c r="H87">
        <v>0</v>
      </c>
      <c r="I87">
        <v>0</v>
      </c>
      <c r="J87" s="36">
        <v>83469.61</v>
      </c>
    </row>
    <row r="88" spans="1:10" x14ac:dyDescent="0.25">
      <c r="A88" t="s">
        <v>153</v>
      </c>
      <c r="B88" t="s">
        <v>1124</v>
      </c>
      <c r="C88" t="s">
        <v>1202</v>
      </c>
      <c r="D88" t="s">
        <v>1201</v>
      </c>
      <c r="E88" s="36">
        <v>83923.67</v>
      </c>
      <c r="F88">
        <v>0</v>
      </c>
      <c r="G88">
        <v>0</v>
      </c>
      <c r="H88">
        <v>0</v>
      </c>
      <c r="I88">
        <v>0</v>
      </c>
      <c r="J88" s="36">
        <v>83923.67</v>
      </c>
    </row>
    <row r="89" spans="1:10" x14ac:dyDescent="0.25">
      <c r="A89" t="s">
        <v>156</v>
      </c>
      <c r="B89" t="s">
        <v>1123</v>
      </c>
      <c r="C89" t="s">
        <v>1202</v>
      </c>
      <c r="D89" t="s">
        <v>1201</v>
      </c>
      <c r="E89" s="36">
        <v>357189.73</v>
      </c>
      <c r="F89">
        <v>0</v>
      </c>
      <c r="G89">
        <v>0</v>
      </c>
      <c r="H89" s="36">
        <v>325162.56</v>
      </c>
      <c r="I89" s="36">
        <v>325162.56</v>
      </c>
      <c r="J89" s="36">
        <v>32027.17</v>
      </c>
    </row>
    <row r="90" spans="1:10" x14ac:dyDescent="0.25">
      <c r="A90" t="s">
        <v>159</v>
      </c>
      <c r="B90" t="s">
        <v>1122</v>
      </c>
      <c r="C90" t="s">
        <v>1202</v>
      </c>
      <c r="D90" t="s">
        <v>1201</v>
      </c>
      <c r="E90" s="36">
        <v>271890.39</v>
      </c>
      <c r="F90">
        <v>0</v>
      </c>
      <c r="G90">
        <v>0</v>
      </c>
      <c r="H90" s="36">
        <v>256243</v>
      </c>
      <c r="I90" s="36">
        <v>256243</v>
      </c>
      <c r="J90" s="36">
        <v>15647.39</v>
      </c>
    </row>
    <row r="91" spans="1:10" x14ac:dyDescent="0.25">
      <c r="A91" t="s">
        <v>162</v>
      </c>
      <c r="B91" t="s">
        <v>1121</v>
      </c>
      <c r="C91" t="s">
        <v>1202</v>
      </c>
      <c r="D91" t="s">
        <v>1201</v>
      </c>
      <c r="E91" s="36">
        <v>2965450.32</v>
      </c>
      <c r="F91">
        <v>0</v>
      </c>
      <c r="G91" s="36">
        <v>42821.919999999998</v>
      </c>
      <c r="H91" s="36">
        <v>483164.91</v>
      </c>
      <c r="I91" s="36">
        <v>525986.82999999996</v>
      </c>
      <c r="J91" s="36">
        <v>2439463.4900000002</v>
      </c>
    </row>
    <row r="92" spans="1:10" x14ac:dyDescent="0.25">
      <c r="A92" t="s">
        <v>165</v>
      </c>
      <c r="B92" t="s">
        <v>1120</v>
      </c>
      <c r="C92" t="s">
        <v>1202</v>
      </c>
      <c r="D92" t="s">
        <v>1201</v>
      </c>
      <c r="E92" s="36">
        <v>1183557.3700000001</v>
      </c>
      <c r="F92">
        <v>0</v>
      </c>
      <c r="G92" s="36">
        <v>1162765.6100000001</v>
      </c>
      <c r="H92" s="36">
        <v>17074.75</v>
      </c>
      <c r="I92" s="36">
        <v>1179840.3600000001</v>
      </c>
      <c r="J92" s="36">
        <v>3717.01</v>
      </c>
    </row>
    <row r="93" spans="1:10" x14ac:dyDescent="0.25">
      <c r="A93" t="s">
        <v>168</v>
      </c>
      <c r="B93" t="s">
        <v>1119</v>
      </c>
      <c r="C93" t="s">
        <v>1202</v>
      </c>
      <c r="D93" t="s">
        <v>1201</v>
      </c>
      <c r="E93" s="36">
        <v>102349.16</v>
      </c>
      <c r="F93">
        <v>0</v>
      </c>
      <c r="G93" s="36">
        <v>98782.41</v>
      </c>
      <c r="H93">
        <v>0</v>
      </c>
      <c r="I93" s="36">
        <v>98782.41</v>
      </c>
      <c r="J93" s="36">
        <v>3566.75</v>
      </c>
    </row>
    <row r="94" spans="1:10" x14ac:dyDescent="0.25">
      <c r="A94" t="s">
        <v>171</v>
      </c>
      <c r="B94" t="s">
        <v>1118</v>
      </c>
      <c r="C94" t="s">
        <v>1202</v>
      </c>
      <c r="D94" t="s">
        <v>1201</v>
      </c>
      <c r="E94" s="36">
        <v>526612.31999999995</v>
      </c>
      <c r="F94">
        <v>0</v>
      </c>
      <c r="G94" s="36">
        <v>444085.13</v>
      </c>
      <c r="H94" s="36">
        <v>63890.559999999998</v>
      </c>
      <c r="I94" s="36">
        <v>507975.69</v>
      </c>
      <c r="J94" s="36">
        <v>18636.63</v>
      </c>
    </row>
    <row r="95" spans="1:10" x14ac:dyDescent="0.25">
      <c r="A95" t="s">
        <v>174</v>
      </c>
      <c r="B95" t="s">
        <v>1117</v>
      </c>
      <c r="C95" t="s">
        <v>1202</v>
      </c>
      <c r="D95" t="s">
        <v>1203</v>
      </c>
      <c r="E95" s="36">
        <v>268630.36</v>
      </c>
      <c r="F95">
        <v>0</v>
      </c>
      <c r="G95" s="36">
        <v>45561.440000000002</v>
      </c>
      <c r="H95" s="36">
        <v>20736.150000000001</v>
      </c>
      <c r="I95" s="36">
        <v>66297.59</v>
      </c>
      <c r="J95" s="36">
        <v>202332.77</v>
      </c>
    </row>
    <row r="96" spans="1:10" x14ac:dyDescent="0.25">
      <c r="A96" t="s">
        <v>174</v>
      </c>
      <c r="B96" t="s">
        <v>1117</v>
      </c>
      <c r="C96" t="s">
        <v>1202</v>
      </c>
      <c r="D96" t="s">
        <v>1201</v>
      </c>
      <c r="E96" s="36">
        <v>3600000</v>
      </c>
      <c r="F96">
        <v>0</v>
      </c>
      <c r="G96">
        <v>0</v>
      </c>
      <c r="H96">
        <v>0</v>
      </c>
      <c r="I96">
        <v>0</v>
      </c>
      <c r="J96" s="36">
        <v>3600000</v>
      </c>
    </row>
    <row r="97" spans="1:10" x14ac:dyDescent="0.25">
      <c r="A97" t="s">
        <v>177</v>
      </c>
      <c r="B97" t="s">
        <v>1116</v>
      </c>
      <c r="C97" t="s">
        <v>1202</v>
      </c>
      <c r="D97" t="s">
        <v>1201</v>
      </c>
      <c r="E97" s="36">
        <v>58686.1</v>
      </c>
      <c r="F97">
        <v>0</v>
      </c>
      <c r="G97" s="36">
        <v>8743.6200000000008</v>
      </c>
      <c r="H97" s="36">
        <v>21636.74</v>
      </c>
      <c r="I97" s="36">
        <v>30380.36</v>
      </c>
      <c r="J97" s="36">
        <v>28305.74</v>
      </c>
    </row>
    <row r="98" spans="1:10" x14ac:dyDescent="0.25">
      <c r="A98" t="s">
        <v>180</v>
      </c>
      <c r="B98" t="s">
        <v>1115</v>
      </c>
      <c r="C98" t="s">
        <v>1202</v>
      </c>
      <c r="D98" t="s">
        <v>1201</v>
      </c>
      <c r="E98" s="36">
        <v>671487.98</v>
      </c>
      <c r="F98">
        <v>0</v>
      </c>
      <c r="G98" s="36">
        <v>80203.039999999994</v>
      </c>
      <c r="H98" s="36">
        <v>167242.59</v>
      </c>
      <c r="I98" s="36">
        <v>247445.63</v>
      </c>
      <c r="J98" s="36">
        <v>424042.35</v>
      </c>
    </row>
    <row r="99" spans="1:10" x14ac:dyDescent="0.25">
      <c r="A99" t="s">
        <v>183</v>
      </c>
      <c r="B99" t="s">
        <v>1114</v>
      </c>
      <c r="C99" t="s">
        <v>1202</v>
      </c>
      <c r="D99" t="s">
        <v>1201</v>
      </c>
      <c r="E99" s="36">
        <v>750000</v>
      </c>
      <c r="F99">
        <v>0</v>
      </c>
      <c r="G99">
        <v>0</v>
      </c>
      <c r="H99">
        <v>0</v>
      </c>
      <c r="I99">
        <v>0</v>
      </c>
      <c r="J99" s="36">
        <v>750000</v>
      </c>
    </row>
    <row r="100" spans="1:10" x14ac:dyDescent="0.25">
      <c r="A100" t="s">
        <v>186</v>
      </c>
      <c r="B100" t="s">
        <v>1113</v>
      </c>
      <c r="C100" t="s">
        <v>1202</v>
      </c>
      <c r="D100" t="s">
        <v>1201</v>
      </c>
      <c r="E100" s="36">
        <v>79414.52</v>
      </c>
      <c r="F100">
        <v>0</v>
      </c>
      <c r="G100" s="36">
        <v>74971.34</v>
      </c>
      <c r="H100">
        <v>624.6</v>
      </c>
      <c r="I100" s="36">
        <v>75595.94</v>
      </c>
      <c r="J100" s="36">
        <v>3818.58</v>
      </c>
    </row>
    <row r="101" spans="1:10" x14ac:dyDescent="0.25">
      <c r="A101" t="s">
        <v>189</v>
      </c>
      <c r="B101" t="s">
        <v>1112</v>
      </c>
      <c r="C101" t="s">
        <v>1202</v>
      </c>
      <c r="D101" t="s">
        <v>1201</v>
      </c>
      <c r="E101" s="36">
        <v>456815.15</v>
      </c>
      <c r="F101">
        <v>0</v>
      </c>
      <c r="G101" s="36">
        <v>-158304.1</v>
      </c>
      <c r="H101" s="36">
        <v>130429.44</v>
      </c>
      <c r="I101" s="36">
        <v>-27874.66</v>
      </c>
      <c r="J101" s="36">
        <v>484689.81</v>
      </c>
    </row>
    <row r="102" spans="1:10" x14ac:dyDescent="0.25">
      <c r="A102" t="s">
        <v>193</v>
      </c>
      <c r="B102" t="s">
        <v>1112</v>
      </c>
      <c r="C102" t="s">
        <v>1202</v>
      </c>
      <c r="D102" t="s">
        <v>1201</v>
      </c>
      <c r="E102" s="36">
        <v>3334.8</v>
      </c>
      <c r="F102">
        <v>0</v>
      </c>
      <c r="G102" s="36">
        <v>3334.8</v>
      </c>
      <c r="H102">
        <v>0</v>
      </c>
      <c r="I102" s="36">
        <v>3334.8</v>
      </c>
      <c r="J102">
        <v>0</v>
      </c>
    </row>
    <row r="103" spans="1:10" x14ac:dyDescent="0.25">
      <c r="A103" t="s">
        <v>197</v>
      </c>
      <c r="B103" t="s">
        <v>1111</v>
      </c>
      <c r="C103" t="s">
        <v>1202</v>
      </c>
      <c r="D103" t="s">
        <v>1201</v>
      </c>
      <c r="E103" s="36">
        <v>1697153.04</v>
      </c>
      <c r="F103">
        <v>0</v>
      </c>
      <c r="G103" s="36">
        <v>1016401.85</v>
      </c>
      <c r="H103" s="36">
        <v>279510.28999999998</v>
      </c>
      <c r="I103" s="36">
        <v>1295912.1399999999</v>
      </c>
      <c r="J103" s="36">
        <v>401240.9</v>
      </c>
    </row>
    <row r="104" spans="1:10" x14ac:dyDescent="0.25">
      <c r="A104" t="s">
        <v>200</v>
      </c>
      <c r="B104" t="s">
        <v>1110</v>
      </c>
      <c r="C104" t="s">
        <v>1202</v>
      </c>
      <c r="D104" t="s">
        <v>1201</v>
      </c>
      <c r="E104" s="36">
        <v>239102.59</v>
      </c>
      <c r="F104">
        <v>0</v>
      </c>
      <c r="G104">
        <v>0</v>
      </c>
      <c r="H104">
        <v>0</v>
      </c>
      <c r="I104">
        <v>0</v>
      </c>
      <c r="J104" s="36">
        <v>239102.59</v>
      </c>
    </row>
    <row r="105" spans="1:10" x14ac:dyDescent="0.25">
      <c r="A105" t="s">
        <v>203</v>
      </c>
      <c r="B105" t="s">
        <v>1109</v>
      </c>
      <c r="C105" t="s">
        <v>1202</v>
      </c>
      <c r="D105" t="s">
        <v>1201</v>
      </c>
      <c r="E105" s="36">
        <v>3199846.25</v>
      </c>
      <c r="F105">
        <v>0</v>
      </c>
      <c r="G105" s="36">
        <v>2095596.02</v>
      </c>
      <c r="H105" s="36">
        <v>780406.91</v>
      </c>
      <c r="I105" s="36">
        <v>2876002.93</v>
      </c>
      <c r="J105" s="36">
        <v>323843.32</v>
      </c>
    </row>
    <row r="106" spans="1:10" x14ac:dyDescent="0.25">
      <c r="A106" t="s">
        <v>206</v>
      </c>
      <c r="B106" t="s">
        <v>1108</v>
      </c>
      <c r="C106" t="s">
        <v>1202</v>
      </c>
      <c r="D106" t="s">
        <v>1201</v>
      </c>
      <c r="E106" s="36">
        <v>30508189.48</v>
      </c>
      <c r="F106">
        <v>0</v>
      </c>
      <c r="G106" s="36">
        <v>10844844.48</v>
      </c>
      <c r="H106" s="36">
        <v>9034324.7899999991</v>
      </c>
      <c r="I106" s="36">
        <v>19879169.27</v>
      </c>
      <c r="J106" s="36">
        <v>10629020.210000001</v>
      </c>
    </row>
    <row r="107" spans="1:10" x14ac:dyDescent="0.25">
      <c r="A107" t="s">
        <v>209</v>
      </c>
      <c r="B107" t="s">
        <v>1108</v>
      </c>
      <c r="C107" t="s">
        <v>1202</v>
      </c>
      <c r="D107" t="s">
        <v>1201</v>
      </c>
      <c r="E107" s="36">
        <v>20905.21</v>
      </c>
      <c r="F107">
        <v>0</v>
      </c>
      <c r="G107" s="36">
        <v>20905.21</v>
      </c>
      <c r="H107">
        <v>0</v>
      </c>
      <c r="I107" s="36">
        <v>20905.21</v>
      </c>
      <c r="J107">
        <v>0</v>
      </c>
    </row>
    <row r="108" spans="1:10" x14ac:dyDescent="0.25">
      <c r="A108" t="s">
        <v>212</v>
      </c>
      <c r="B108" t="s">
        <v>1107</v>
      </c>
      <c r="C108" t="s">
        <v>1202</v>
      </c>
      <c r="D108" t="s">
        <v>1201</v>
      </c>
      <c r="E108" s="36">
        <v>17727432.43</v>
      </c>
      <c r="F108">
        <v>0</v>
      </c>
      <c r="G108" s="36">
        <v>12073060.09</v>
      </c>
      <c r="H108" s="36">
        <v>4838093.8499999996</v>
      </c>
      <c r="I108" s="36">
        <v>16911153.940000001</v>
      </c>
      <c r="J108" s="36">
        <v>816278.49</v>
      </c>
    </row>
    <row r="109" spans="1:10" x14ac:dyDescent="0.25">
      <c r="A109" t="s">
        <v>214</v>
      </c>
      <c r="B109" t="s">
        <v>1106</v>
      </c>
      <c r="C109" t="s">
        <v>1202</v>
      </c>
      <c r="D109" t="s">
        <v>1201</v>
      </c>
      <c r="E109" s="36">
        <v>20954787.579999998</v>
      </c>
      <c r="F109">
        <v>0</v>
      </c>
      <c r="G109" s="36">
        <v>3203125.35</v>
      </c>
      <c r="H109" s="36">
        <v>16809225.399999999</v>
      </c>
      <c r="I109" s="36">
        <v>20012350.75</v>
      </c>
      <c r="J109" s="36">
        <v>942436.83</v>
      </c>
    </row>
    <row r="110" spans="1:10" x14ac:dyDescent="0.25">
      <c r="A110" t="s">
        <v>276</v>
      </c>
      <c r="B110" t="s">
        <v>1105</v>
      </c>
      <c r="C110" t="s">
        <v>1202</v>
      </c>
      <c r="D110" t="s">
        <v>1201</v>
      </c>
      <c r="E110" s="36">
        <v>317830.03000000003</v>
      </c>
      <c r="F110">
        <v>0</v>
      </c>
      <c r="G110">
        <v>0</v>
      </c>
      <c r="H110" s="36">
        <v>291315</v>
      </c>
      <c r="I110" s="36">
        <v>291315</v>
      </c>
      <c r="J110" s="36">
        <v>26515.03</v>
      </c>
    </row>
    <row r="111" spans="1:10" x14ac:dyDescent="0.25">
      <c r="A111" t="s">
        <v>217</v>
      </c>
      <c r="B111" t="s">
        <v>1104</v>
      </c>
      <c r="C111" t="s">
        <v>1202</v>
      </c>
      <c r="D111" t="s">
        <v>1203</v>
      </c>
      <c r="E111" s="36">
        <v>17560040.289999999</v>
      </c>
      <c r="F111">
        <v>0</v>
      </c>
      <c r="G111" s="36">
        <v>830563.73</v>
      </c>
      <c r="H111" s="36">
        <v>1063297.8600000001</v>
      </c>
      <c r="I111" s="36">
        <v>1893861.59</v>
      </c>
      <c r="J111" s="36">
        <v>15666178.699999999</v>
      </c>
    </row>
    <row r="112" spans="1:10" x14ac:dyDescent="0.25">
      <c r="A112" t="s">
        <v>221</v>
      </c>
      <c r="B112" t="s">
        <v>1103</v>
      </c>
      <c r="C112" t="s">
        <v>1202</v>
      </c>
      <c r="D112" t="s">
        <v>1201</v>
      </c>
      <c r="E112" s="36">
        <v>3757212.98</v>
      </c>
      <c r="F112">
        <v>0</v>
      </c>
      <c r="G112" s="36">
        <v>374212.47</v>
      </c>
      <c r="H112" s="36">
        <v>585411.69999999995</v>
      </c>
      <c r="I112" s="36">
        <v>959624.17</v>
      </c>
      <c r="J112" s="36">
        <v>2797588.81</v>
      </c>
    </row>
    <row r="113" spans="1:10" x14ac:dyDescent="0.25">
      <c r="A113" t="s">
        <v>223</v>
      </c>
      <c r="B113" t="s">
        <v>1102</v>
      </c>
      <c r="C113" t="s">
        <v>1202</v>
      </c>
      <c r="D113" t="s">
        <v>1201</v>
      </c>
      <c r="E113" s="36">
        <v>849528.91</v>
      </c>
      <c r="F113">
        <v>0</v>
      </c>
      <c r="G113" s="36">
        <v>24120.95</v>
      </c>
      <c r="H113" s="36">
        <v>209798.3</v>
      </c>
      <c r="I113" s="36">
        <v>233919.25</v>
      </c>
      <c r="J113" s="36">
        <v>615609.66</v>
      </c>
    </row>
    <row r="114" spans="1:10" x14ac:dyDescent="0.25">
      <c r="A114" t="s">
        <v>226</v>
      </c>
      <c r="B114" t="s">
        <v>1101</v>
      </c>
      <c r="C114" t="s">
        <v>1202</v>
      </c>
      <c r="D114" t="s">
        <v>1201</v>
      </c>
      <c r="E114" s="36">
        <v>825869.33</v>
      </c>
      <c r="F114">
        <v>0</v>
      </c>
      <c r="G114" s="36">
        <v>712947.82</v>
      </c>
      <c r="H114" s="36">
        <v>110932.47</v>
      </c>
      <c r="I114" s="36">
        <v>823880.29</v>
      </c>
      <c r="J114" s="36">
        <v>1989.04</v>
      </c>
    </row>
    <row r="115" spans="1:10" x14ac:dyDescent="0.25">
      <c r="A115" t="s">
        <v>228</v>
      </c>
      <c r="B115" t="s">
        <v>1100</v>
      </c>
      <c r="C115" t="s">
        <v>1202</v>
      </c>
      <c r="D115" t="s">
        <v>1201</v>
      </c>
      <c r="E115" s="36">
        <v>705979.45</v>
      </c>
      <c r="F115">
        <v>0</v>
      </c>
      <c r="G115" s="36">
        <v>48698.94</v>
      </c>
      <c r="H115" s="36">
        <v>188627.52</v>
      </c>
      <c r="I115" s="36">
        <v>237326.46</v>
      </c>
      <c r="J115" s="36">
        <v>468652.99</v>
      </c>
    </row>
    <row r="116" spans="1:10" x14ac:dyDescent="0.25">
      <c r="A116" t="s">
        <v>231</v>
      </c>
      <c r="B116" t="s">
        <v>1099</v>
      </c>
      <c r="C116" t="s">
        <v>1202</v>
      </c>
      <c r="D116" t="s">
        <v>1201</v>
      </c>
      <c r="E116" s="36">
        <v>183007.59</v>
      </c>
      <c r="F116">
        <v>0</v>
      </c>
      <c r="G116" s="36">
        <v>109942.5</v>
      </c>
      <c r="H116" s="36">
        <v>25620.05</v>
      </c>
      <c r="I116" s="36">
        <v>135562.54999999999</v>
      </c>
      <c r="J116" s="36">
        <v>47445.04</v>
      </c>
    </row>
    <row r="117" spans="1:10" x14ac:dyDescent="0.25">
      <c r="A117" t="s">
        <v>234</v>
      </c>
      <c r="B117" t="s">
        <v>1098</v>
      </c>
      <c r="C117" t="s">
        <v>1202</v>
      </c>
      <c r="D117" t="s">
        <v>1201</v>
      </c>
      <c r="E117" s="36">
        <v>1000000</v>
      </c>
      <c r="F117">
        <v>0</v>
      </c>
      <c r="G117">
        <v>0</v>
      </c>
      <c r="H117">
        <v>0</v>
      </c>
      <c r="I117">
        <v>0</v>
      </c>
      <c r="J117" s="36">
        <v>1000000</v>
      </c>
    </row>
    <row r="118" spans="1:10" x14ac:dyDescent="0.25">
      <c r="A118" t="s">
        <v>237</v>
      </c>
      <c r="B118" t="s">
        <v>1097</v>
      </c>
      <c r="C118" t="s">
        <v>1202</v>
      </c>
      <c r="D118" t="s">
        <v>1201</v>
      </c>
      <c r="E118" s="36">
        <v>1110618.57</v>
      </c>
      <c r="F118">
        <v>0</v>
      </c>
      <c r="G118" s="36">
        <v>171605.9</v>
      </c>
      <c r="H118" s="36">
        <v>208933.24</v>
      </c>
      <c r="I118" s="36">
        <v>380539.14</v>
      </c>
      <c r="J118" s="36">
        <v>730079.43</v>
      </c>
    </row>
    <row r="119" spans="1:10" x14ac:dyDescent="0.25">
      <c r="A119" t="s">
        <v>240</v>
      </c>
      <c r="B119" t="s">
        <v>1096</v>
      </c>
      <c r="C119" t="s">
        <v>1202</v>
      </c>
      <c r="D119" t="s">
        <v>1201</v>
      </c>
      <c r="E119" s="36">
        <v>4575756.55</v>
      </c>
      <c r="F119">
        <v>0</v>
      </c>
      <c r="G119" s="36">
        <v>561656.81999999995</v>
      </c>
      <c r="H119" s="36">
        <v>171241.63</v>
      </c>
      <c r="I119" s="36">
        <v>732898.45</v>
      </c>
      <c r="J119" s="36">
        <v>3842858.1</v>
      </c>
    </row>
    <row r="120" spans="1:10" x14ac:dyDescent="0.25">
      <c r="A120" t="s">
        <v>243</v>
      </c>
      <c r="B120" t="s">
        <v>1095</v>
      </c>
      <c r="C120" t="s">
        <v>1202</v>
      </c>
      <c r="D120" t="s">
        <v>1201</v>
      </c>
      <c r="E120" s="36">
        <v>9463514.2200000007</v>
      </c>
      <c r="F120">
        <v>0</v>
      </c>
      <c r="G120" s="36">
        <v>7417539.2300000004</v>
      </c>
      <c r="H120" s="36">
        <v>1405619.85</v>
      </c>
      <c r="I120" s="36">
        <v>8823159.0800000001</v>
      </c>
      <c r="J120" s="36">
        <v>640355.14</v>
      </c>
    </row>
    <row r="121" spans="1:10" x14ac:dyDescent="0.25">
      <c r="A121" t="s">
        <v>245</v>
      </c>
      <c r="B121" t="s">
        <v>1094</v>
      </c>
      <c r="C121" t="s">
        <v>1202</v>
      </c>
      <c r="D121" t="s">
        <v>1201</v>
      </c>
      <c r="E121" s="36">
        <v>4505622</v>
      </c>
      <c r="F121">
        <v>0</v>
      </c>
      <c r="G121">
        <v>0</v>
      </c>
      <c r="H121">
        <v>0</v>
      </c>
      <c r="I121">
        <v>0</v>
      </c>
      <c r="J121" s="36">
        <v>4505622</v>
      </c>
    </row>
    <row r="122" spans="1:10" x14ac:dyDescent="0.25">
      <c r="A122" t="s">
        <v>247</v>
      </c>
      <c r="B122" t="s">
        <v>1093</v>
      </c>
      <c r="C122" t="s">
        <v>1202</v>
      </c>
      <c r="D122" t="s">
        <v>1201</v>
      </c>
      <c r="E122" s="36">
        <v>691790.19</v>
      </c>
      <c r="F122">
        <v>0</v>
      </c>
      <c r="G122">
        <v>0</v>
      </c>
      <c r="H122">
        <v>0</v>
      </c>
      <c r="I122">
        <v>0</v>
      </c>
      <c r="J122" s="36">
        <v>691790.19</v>
      </c>
    </row>
    <row r="123" spans="1:10" x14ac:dyDescent="0.25">
      <c r="A123" t="s">
        <v>250</v>
      </c>
      <c r="B123" t="s">
        <v>1092</v>
      </c>
      <c r="C123" t="s">
        <v>1202</v>
      </c>
      <c r="D123" t="s">
        <v>1201</v>
      </c>
      <c r="E123" s="36">
        <v>137926.51</v>
      </c>
      <c r="F123">
        <v>0</v>
      </c>
      <c r="G123" s="36">
        <v>18823.13</v>
      </c>
      <c r="H123" s="36">
        <v>1170</v>
      </c>
      <c r="I123" s="36">
        <v>19993.13</v>
      </c>
      <c r="J123" s="36">
        <v>117933.38</v>
      </c>
    </row>
    <row r="124" spans="1:10" x14ac:dyDescent="0.25">
      <c r="A124" t="s">
        <v>253</v>
      </c>
      <c r="B124" t="s">
        <v>1091</v>
      </c>
      <c r="C124" t="s">
        <v>1202</v>
      </c>
      <c r="D124" t="s">
        <v>1201</v>
      </c>
      <c r="E124" s="36">
        <v>88837.119999999995</v>
      </c>
      <c r="F124">
        <v>0</v>
      </c>
      <c r="G124">
        <v>0</v>
      </c>
      <c r="H124">
        <v>395.25</v>
      </c>
      <c r="I124">
        <v>395.25</v>
      </c>
      <c r="J124" s="36">
        <v>88441.87</v>
      </c>
    </row>
    <row r="125" spans="1:10" x14ac:dyDescent="0.25">
      <c r="A125" t="s">
        <v>256</v>
      </c>
      <c r="B125" t="s">
        <v>1090</v>
      </c>
      <c r="C125" t="s">
        <v>1202</v>
      </c>
      <c r="D125" t="s">
        <v>1201</v>
      </c>
      <c r="E125" s="36">
        <v>147716.67000000001</v>
      </c>
      <c r="F125">
        <v>0</v>
      </c>
      <c r="G125">
        <v>0</v>
      </c>
      <c r="H125">
        <v>0</v>
      </c>
      <c r="I125">
        <v>0</v>
      </c>
      <c r="J125" s="36">
        <v>147716.67000000001</v>
      </c>
    </row>
    <row r="126" spans="1:10" x14ac:dyDescent="0.25">
      <c r="A126" t="s">
        <v>259</v>
      </c>
      <c r="B126" t="s">
        <v>1089</v>
      </c>
      <c r="C126" t="s">
        <v>1202</v>
      </c>
      <c r="D126" t="s">
        <v>1201</v>
      </c>
      <c r="E126" s="36">
        <v>164549.53</v>
      </c>
      <c r="F126">
        <v>0</v>
      </c>
      <c r="G126">
        <v>0</v>
      </c>
      <c r="H126">
        <v>0</v>
      </c>
      <c r="I126">
        <v>0</v>
      </c>
      <c r="J126" s="36">
        <v>164549.53</v>
      </c>
    </row>
    <row r="127" spans="1:10" x14ac:dyDescent="0.25">
      <c r="A127" t="s">
        <v>262</v>
      </c>
      <c r="B127" t="s">
        <v>1088</v>
      </c>
      <c r="C127" t="s">
        <v>1202</v>
      </c>
      <c r="D127" t="s">
        <v>1201</v>
      </c>
      <c r="E127" s="36">
        <v>455233.09</v>
      </c>
      <c r="F127">
        <v>0</v>
      </c>
      <c r="G127">
        <v>0</v>
      </c>
      <c r="H127" s="36">
        <v>408372</v>
      </c>
      <c r="I127" s="36">
        <v>408372</v>
      </c>
      <c r="J127" s="36">
        <v>46861.09</v>
      </c>
    </row>
    <row r="128" spans="1:10" x14ac:dyDescent="0.25">
      <c r="A128" t="s">
        <v>265</v>
      </c>
      <c r="B128" t="s">
        <v>1087</v>
      </c>
      <c r="C128" t="s">
        <v>1202</v>
      </c>
      <c r="D128" t="s">
        <v>1201</v>
      </c>
      <c r="E128" s="36">
        <v>228496.88</v>
      </c>
      <c r="F128">
        <v>0</v>
      </c>
      <c r="G128">
        <v>0</v>
      </c>
      <c r="H128" s="36">
        <v>207641</v>
      </c>
      <c r="I128" s="36">
        <v>207641</v>
      </c>
      <c r="J128" s="36">
        <v>20855.88</v>
      </c>
    </row>
    <row r="129" spans="1:10" x14ac:dyDescent="0.25">
      <c r="A129" t="s">
        <v>268</v>
      </c>
      <c r="B129" t="s">
        <v>1086</v>
      </c>
      <c r="C129" t="s">
        <v>1202</v>
      </c>
      <c r="D129" t="s">
        <v>1201</v>
      </c>
      <c r="E129" s="36">
        <v>257500.14</v>
      </c>
      <c r="F129">
        <v>0</v>
      </c>
      <c r="G129">
        <v>0</v>
      </c>
      <c r="H129" s="36">
        <v>233995</v>
      </c>
      <c r="I129" s="36">
        <v>233995</v>
      </c>
      <c r="J129" s="36">
        <v>23505.14</v>
      </c>
    </row>
    <row r="130" spans="1:10" x14ac:dyDescent="0.25">
      <c r="A130" t="s">
        <v>270</v>
      </c>
      <c r="B130" t="s">
        <v>1085</v>
      </c>
      <c r="C130" t="s">
        <v>1202</v>
      </c>
      <c r="D130" t="s">
        <v>1201</v>
      </c>
      <c r="E130" s="36">
        <v>250989.09</v>
      </c>
      <c r="F130">
        <v>0</v>
      </c>
      <c r="G130" s="36">
        <v>250989.09</v>
      </c>
      <c r="H130">
        <v>0</v>
      </c>
      <c r="I130" s="36">
        <v>250989.09</v>
      </c>
      <c r="J130">
        <v>0</v>
      </c>
    </row>
    <row r="131" spans="1:10" x14ac:dyDescent="0.25">
      <c r="A131" t="s">
        <v>273</v>
      </c>
      <c r="B131" t="s">
        <v>1084</v>
      </c>
      <c r="C131" t="s">
        <v>1202</v>
      </c>
      <c r="D131" t="s">
        <v>1201</v>
      </c>
      <c r="E131" s="36">
        <v>5095034.8600000003</v>
      </c>
      <c r="F131">
        <v>0</v>
      </c>
      <c r="G131" s="36">
        <v>3727579.59</v>
      </c>
      <c r="H131" s="36">
        <v>193277.61</v>
      </c>
      <c r="I131" s="36">
        <v>3920857.2</v>
      </c>
      <c r="J131" s="36">
        <v>1174177.6599999999</v>
      </c>
    </row>
    <row r="132" spans="1:10" x14ac:dyDescent="0.25">
      <c r="A132" t="s">
        <v>279</v>
      </c>
      <c r="B132" t="s">
        <v>1083</v>
      </c>
      <c r="C132" t="s">
        <v>1202</v>
      </c>
      <c r="D132" t="s">
        <v>1201</v>
      </c>
      <c r="E132" s="36">
        <v>768967.44</v>
      </c>
      <c r="F132">
        <v>0</v>
      </c>
      <c r="G132" s="36">
        <v>450390.98</v>
      </c>
      <c r="H132" s="36">
        <v>81430.98</v>
      </c>
      <c r="I132" s="36">
        <v>531821.96</v>
      </c>
      <c r="J132" s="36">
        <v>237145.48</v>
      </c>
    </row>
    <row r="133" spans="1:10" x14ac:dyDescent="0.25">
      <c r="A133" t="s">
        <v>282</v>
      </c>
      <c r="B133" t="s">
        <v>1082</v>
      </c>
      <c r="C133" t="s">
        <v>1202</v>
      </c>
      <c r="D133" t="s">
        <v>1201</v>
      </c>
      <c r="E133" s="36">
        <v>4314980.46</v>
      </c>
      <c r="F133">
        <v>0</v>
      </c>
      <c r="G133" s="36">
        <v>2846441.84</v>
      </c>
      <c r="H133" s="36">
        <v>789030.27</v>
      </c>
      <c r="I133" s="36">
        <v>3635472.11</v>
      </c>
      <c r="J133" s="36">
        <v>679508.35</v>
      </c>
    </row>
    <row r="134" spans="1:10" x14ac:dyDescent="0.25">
      <c r="A134" t="s">
        <v>297</v>
      </c>
      <c r="B134" t="s">
        <v>1081</v>
      </c>
      <c r="C134" t="s">
        <v>1202</v>
      </c>
      <c r="D134" t="s">
        <v>1201</v>
      </c>
      <c r="E134" s="36">
        <v>163918.01</v>
      </c>
      <c r="F134">
        <v>0</v>
      </c>
      <c r="G134" s="36">
        <v>145532.06</v>
      </c>
      <c r="H134" s="36">
        <v>12118.5</v>
      </c>
      <c r="I134" s="36">
        <v>157650.56</v>
      </c>
      <c r="J134" s="36">
        <v>6267.45</v>
      </c>
    </row>
    <row r="135" spans="1:10" x14ac:dyDescent="0.25">
      <c r="A135" t="s">
        <v>300</v>
      </c>
      <c r="B135" t="s">
        <v>1081</v>
      </c>
      <c r="C135" t="s">
        <v>1202</v>
      </c>
      <c r="D135" t="s">
        <v>1201</v>
      </c>
      <c r="E135" s="36">
        <v>44150.7</v>
      </c>
      <c r="F135">
        <v>0</v>
      </c>
      <c r="G135" s="36">
        <v>36421.74</v>
      </c>
      <c r="H135">
        <v>0</v>
      </c>
      <c r="I135" s="36">
        <v>36421.74</v>
      </c>
      <c r="J135" s="36">
        <v>7728.96</v>
      </c>
    </row>
    <row r="136" spans="1:10" x14ac:dyDescent="0.25">
      <c r="A136" t="s">
        <v>303</v>
      </c>
      <c r="B136" t="s">
        <v>1080</v>
      </c>
      <c r="C136" t="s">
        <v>1202</v>
      </c>
      <c r="D136" t="s">
        <v>1201</v>
      </c>
      <c r="E136" s="36">
        <v>113345.02</v>
      </c>
      <c r="F136">
        <v>0</v>
      </c>
      <c r="G136" s="36">
        <v>2701.03</v>
      </c>
      <c r="H136" s="36">
        <v>4748.97</v>
      </c>
      <c r="I136" s="36">
        <v>7450</v>
      </c>
      <c r="J136" s="36">
        <v>105895.02</v>
      </c>
    </row>
    <row r="137" spans="1:10" x14ac:dyDescent="0.25">
      <c r="A137" t="s">
        <v>306</v>
      </c>
      <c r="B137" t="s">
        <v>1080</v>
      </c>
      <c r="C137" t="s">
        <v>1202</v>
      </c>
      <c r="D137" t="s">
        <v>1201</v>
      </c>
      <c r="E137" s="36">
        <v>254263.76</v>
      </c>
      <c r="F137">
        <v>0</v>
      </c>
      <c r="G137" s="36">
        <v>13332.84</v>
      </c>
      <c r="H137" s="36">
        <v>45569.96</v>
      </c>
      <c r="I137" s="36">
        <v>58902.8</v>
      </c>
      <c r="J137" s="36">
        <v>195360.96</v>
      </c>
    </row>
    <row r="138" spans="1:10" x14ac:dyDescent="0.25">
      <c r="A138" t="s">
        <v>309</v>
      </c>
      <c r="B138" t="s">
        <v>1080</v>
      </c>
      <c r="C138" t="s">
        <v>1202</v>
      </c>
      <c r="D138" t="s">
        <v>1201</v>
      </c>
      <c r="E138" s="36">
        <v>7403.82</v>
      </c>
      <c r="F138">
        <v>0</v>
      </c>
      <c r="G138" s="36">
        <v>7403.82</v>
      </c>
      <c r="H138">
        <v>0</v>
      </c>
      <c r="I138" s="36">
        <v>7403.82</v>
      </c>
      <c r="J138">
        <v>0</v>
      </c>
    </row>
    <row r="139" spans="1:10" x14ac:dyDescent="0.25">
      <c r="A139" t="s">
        <v>312</v>
      </c>
      <c r="B139" t="s">
        <v>1079</v>
      </c>
      <c r="C139" t="s">
        <v>1202</v>
      </c>
      <c r="D139" t="s">
        <v>1201</v>
      </c>
      <c r="E139" s="36">
        <v>526874.97</v>
      </c>
      <c r="F139">
        <v>0</v>
      </c>
      <c r="G139" s="36">
        <v>344835.51</v>
      </c>
      <c r="H139" s="36">
        <v>168575.53</v>
      </c>
      <c r="I139" s="36">
        <v>513411.04</v>
      </c>
      <c r="J139" s="36">
        <v>13463.93</v>
      </c>
    </row>
    <row r="140" spans="1:10" x14ac:dyDescent="0.25">
      <c r="A140" t="s">
        <v>315</v>
      </c>
      <c r="B140" t="s">
        <v>1079</v>
      </c>
      <c r="C140" t="s">
        <v>1202</v>
      </c>
      <c r="D140" t="s">
        <v>1201</v>
      </c>
      <c r="E140" s="36">
        <v>890726.3</v>
      </c>
      <c r="F140">
        <v>0</v>
      </c>
      <c r="G140" s="36">
        <v>10031.969999999999</v>
      </c>
      <c r="H140" s="36">
        <v>156399.67999999999</v>
      </c>
      <c r="I140" s="36">
        <v>166431.65</v>
      </c>
      <c r="J140" s="36">
        <v>724294.65</v>
      </c>
    </row>
    <row r="141" spans="1:10" x14ac:dyDescent="0.25">
      <c r="A141" t="s">
        <v>318</v>
      </c>
      <c r="B141" t="s">
        <v>1078</v>
      </c>
      <c r="C141" t="s">
        <v>1202</v>
      </c>
      <c r="D141" t="s">
        <v>1201</v>
      </c>
      <c r="E141" s="36">
        <v>111925.68</v>
      </c>
      <c r="F141">
        <v>0</v>
      </c>
      <c r="G141" s="36">
        <v>111925.68</v>
      </c>
      <c r="H141">
        <v>0</v>
      </c>
      <c r="I141" s="36">
        <v>111925.68</v>
      </c>
      <c r="J141">
        <v>0</v>
      </c>
    </row>
    <row r="142" spans="1:10" x14ac:dyDescent="0.25">
      <c r="A142" t="s">
        <v>321</v>
      </c>
      <c r="B142" t="s">
        <v>1077</v>
      </c>
      <c r="C142" t="s">
        <v>1202</v>
      </c>
      <c r="D142" t="s">
        <v>1201</v>
      </c>
      <c r="E142" s="36">
        <v>12604320.560000001</v>
      </c>
      <c r="F142">
        <v>0</v>
      </c>
      <c r="G142" s="36">
        <v>3432662.55</v>
      </c>
      <c r="H142" s="36">
        <v>858321.19</v>
      </c>
      <c r="I142" s="36">
        <v>4290983.74</v>
      </c>
      <c r="J142" s="36">
        <v>8313336.8200000003</v>
      </c>
    </row>
    <row r="143" spans="1:10" x14ac:dyDescent="0.25">
      <c r="A143" t="s">
        <v>325</v>
      </c>
      <c r="B143" t="s">
        <v>1076</v>
      </c>
      <c r="C143" t="s">
        <v>1202</v>
      </c>
      <c r="D143" t="s">
        <v>1201</v>
      </c>
      <c r="E143" s="36">
        <v>316607.99</v>
      </c>
      <c r="F143">
        <v>0</v>
      </c>
      <c r="G143" s="36">
        <v>279349.12</v>
      </c>
      <c r="H143" s="36">
        <v>33571.449999999997</v>
      </c>
      <c r="I143" s="36">
        <v>312920.57</v>
      </c>
      <c r="J143" s="36">
        <v>3687.42</v>
      </c>
    </row>
    <row r="144" spans="1:10" x14ac:dyDescent="0.25">
      <c r="A144" t="s">
        <v>328</v>
      </c>
      <c r="B144" t="s">
        <v>1075</v>
      </c>
      <c r="C144" t="s">
        <v>1202</v>
      </c>
      <c r="D144" t="s">
        <v>1201</v>
      </c>
      <c r="E144" s="36">
        <v>2072776.19</v>
      </c>
      <c r="F144">
        <v>0</v>
      </c>
      <c r="G144" s="36">
        <v>3214.98</v>
      </c>
      <c r="H144" s="36">
        <v>14260.64</v>
      </c>
      <c r="I144" s="36">
        <v>17475.62</v>
      </c>
      <c r="J144" s="36">
        <v>2055300.57</v>
      </c>
    </row>
    <row r="145" spans="1:10" x14ac:dyDescent="0.25">
      <c r="A145" t="s">
        <v>331</v>
      </c>
      <c r="B145" t="s">
        <v>1074</v>
      </c>
      <c r="C145" t="s">
        <v>1202</v>
      </c>
      <c r="D145" t="s">
        <v>1201</v>
      </c>
      <c r="E145" s="36">
        <v>1384834.29</v>
      </c>
      <c r="F145">
        <v>0</v>
      </c>
      <c r="G145" s="36">
        <v>155998.28</v>
      </c>
      <c r="H145" s="36">
        <v>56722.67</v>
      </c>
      <c r="I145" s="36">
        <v>212720.95</v>
      </c>
      <c r="J145" s="36">
        <v>1172113.3400000001</v>
      </c>
    </row>
    <row r="146" spans="1:10" x14ac:dyDescent="0.25">
      <c r="A146" t="s">
        <v>333</v>
      </c>
      <c r="B146" t="s">
        <v>1073</v>
      </c>
      <c r="C146" t="s">
        <v>1202</v>
      </c>
      <c r="D146" t="s">
        <v>1201</v>
      </c>
      <c r="E146" s="36">
        <v>382380.74</v>
      </c>
      <c r="F146">
        <v>0</v>
      </c>
      <c r="G146" s="36">
        <v>35216.51</v>
      </c>
      <c r="H146" s="36">
        <v>197105.93</v>
      </c>
      <c r="I146" s="36">
        <v>232322.44</v>
      </c>
      <c r="J146" s="36">
        <v>150058.29999999999</v>
      </c>
    </row>
    <row r="147" spans="1:10" x14ac:dyDescent="0.25">
      <c r="A147" t="s">
        <v>338</v>
      </c>
      <c r="B147" t="s">
        <v>1072</v>
      </c>
      <c r="C147" t="s">
        <v>1202</v>
      </c>
      <c r="D147" t="s">
        <v>1201</v>
      </c>
      <c r="E147" s="36">
        <v>39703923.579999998</v>
      </c>
      <c r="F147">
        <v>0</v>
      </c>
      <c r="G147" s="36">
        <v>27046102.890000001</v>
      </c>
      <c r="H147" s="36">
        <v>8266032.8799999999</v>
      </c>
      <c r="I147" s="36">
        <v>35312135.770000003</v>
      </c>
      <c r="J147" s="36">
        <v>4391787.8099999996</v>
      </c>
    </row>
    <row r="148" spans="1:10" x14ac:dyDescent="0.25">
      <c r="A148" t="s">
        <v>341</v>
      </c>
      <c r="B148" t="s">
        <v>1169</v>
      </c>
      <c r="C148" t="s">
        <v>1202</v>
      </c>
      <c r="D148" t="s">
        <v>1201</v>
      </c>
      <c r="E148" s="36">
        <v>7335601.0999999996</v>
      </c>
      <c r="F148">
        <v>0</v>
      </c>
      <c r="G148" s="36">
        <v>145789.43</v>
      </c>
      <c r="H148" s="36">
        <v>465709.32</v>
      </c>
      <c r="I148" s="36">
        <v>611498.75</v>
      </c>
      <c r="J148" s="36">
        <v>6724102.3499999996</v>
      </c>
    </row>
    <row r="149" spans="1:10" x14ac:dyDescent="0.25">
      <c r="A149" t="s">
        <v>344</v>
      </c>
      <c r="B149" t="s">
        <v>1168</v>
      </c>
      <c r="C149" t="s">
        <v>1202</v>
      </c>
      <c r="D149" t="s">
        <v>1201</v>
      </c>
      <c r="E149" s="36">
        <v>26319841</v>
      </c>
      <c r="F149">
        <v>0</v>
      </c>
      <c r="G149" s="36">
        <v>3583994.31</v>
      </c>
      <c r="H149" s="36">
        <v>1304303.74</v>
      </c>
      <c r="I149" s="36">
        <v>4888298.05</v>
      </c>
      <c r="J149" s="36">
        <v>21431542.949999999</v>
      </c>
    </row>
    <row r="150" spans="1:10" x14ac:dyDescent="0.25">
      <c r="A150" t="s">
        <v>347</v>
      </c>
      <c r="B150" t="s">
        <v>1071</v>
      </c>
      <c r="C150" t="s">
        <v>1202</v>
      </c>
      <c r="D150" t="s">
        <v>1201</v>
      </c>
      <c r="E150" s="36">
        <v>6254254.6900000004</v>
      </c>
      <c r="F150">
        <v>0</v>
      </c>
      <c r="G150" s="36">
        <v>62002.33</v>
      </c>
      <c r="H150" s="36">
        <v>74848.070000000007</v>
      </c>
      <c r="I150" s="36">
        <v>136850.4</v>
      </c>
      <c r="J150" s="36">
        <v>6117404.29</v>
      </c>
    </row>
    <row r="151" spans="1:10" x14ac:dyDescent="0.25">
      <c r="A151" t="s">
        <v>350</v>
      </c>
      <c r="B151" t="s">
        <v>1070</v>
      </c>
      <c r="C151" t="s">
        <v>1202</v>
      </c>
      <c r="D151" t="s">
        <v>1201</v>
      </c>
      <c r="E151" s="36">
        <v>2450818.64</v>
      </c>
      <c r="F151">
        <v>0</v>
      </c>
      <c r="G151" s="36">
        <v>1410892.28</v>
      </c>
      <c r="H151" s="36">
        <v>51702.37</v>
      </c>
      <c r="I151" s="36">
        <v>1462594.65</v>
      </c>
      <c r="J151" s="36">
        <v>988223.99</v>
      </c>
    </row>
    <row r="152" spans="1:10" x14ac:dyDescent="0.25">
      <c r="A152" t="s">
        <v>353</v>
      </c>
      <c r="B152" t="s">
        <v>1069</v>
      </c>
      <c r="C152" t="s">
        <v>1202</v>
      </c>
      <c r="D152" t="s">
        <v>1201</v>
      </c>
      <c r="E152" s="36">
        <v>-31797.3</v>
      </c>
      <c r="F152">
        <v>0</v>
      </c>
      <c r="G152" s="36">
        <v>-31797.3</v>
      </c>
      <c r="H152">
        <v>0</v>
      </c>
      <c r="I152" s="36">
        <v>-31797.3</v>
      </c>
      <c r="J152">
        <v>0</v>
      </c>
    </row>
    <row r="153" spans="1:10" x14ac:dyDescent="0.25">
      <c r="A153" t="s">
        <v>381</v>
      </c>
      <c r="B153" t="s">
        <v>1069</v>
      </c>
      <c r="C153" t="s">
        <v>1202</v>
      </c>
      <c r="D153" t="s">
        <v>1201</v>
      </c>
      <c r="E153" s="36">
        <v>77746.19</v>
      </c>
      <c r="F153">
        <v>0</v>
      </c>
      <c r="G153" s="36">
        <v>3069.05</v>
      </c>
      <c r="H153" s="36">
        <v>60976.74</v>
      </c>
      <c r="I153" s="36">
        <v>64045.79</v>
      </c>
      <c r="J153" s="36">
        <v>13700.4</v>
      </c>
    </row>
    <row r="154" spans="1:10" x14ac:dyDescent="0.25">
      <c r="A154" t="s">
        <v>384</v>
      </c>
      <c r="B154" t="s">
        <v>1069</v>
      </c>
      <c r="C154" t="s">
        <v>1202</v>
      </c>
      <c r="D154" t="s">
        <v>1201</v>
      </c>
      <c r="E154" s="36">
        <v>44446.59</v>
      </c>
      <c r="F154">
        <v>0</v>
      </c>
      <c r="G154" s="36">
        <v>35558.47</v>
      </c>
      <c r="H154">
        <v>282.8</v>
      </c>
      <c r="I154" s="36">
        <v>35841.269999999997</v>
      </c>
      <c r="J154" s="36">
        <v>8605.32</v>
      </c>
    </row>
    <row r="155" spans="1:10" x14ac:dyDescent="0.25">
      <c r="A155" t="s">
        <v>387</v>
      </c>
      <c r="B155" t="s">
        <v>1069</v>
      </c>
      <c r="C155" t="s">
        <v>1202</v>
      </c>
      <c r="D155" t="s">
        <v>1201</v>
      </c>
      <c r="E155" s="36">
        <v>105915.24</v>
      </c>
      <c r="F155">
        <v>0</v>
      </c>
      <c r="G155" s="36">
        <v>7207.02</v>
      </c>
      <c r="H155" s="36">
        <v>25649.23</v>
      </c>
      <c r="I155" s="36">
        <v>32856.25</v>
      </c>
      <c r="J155" s="36">
        <v>73058.990000000005</v>
      </c>
    </row>
    <row r="156" spans="1:10" x14ac:dyDescent="0.25">
      <c r="A156" t="s">
        <v>399</v>
      </c>
      <c r="B156" t="s">
        <v>1068</v>
      </c>
      <c r="C156" t="s">
        <v>1202</v>
      </c>
      <c r="D156" t="s">
        <v>1201</v>
      </c>
      <c r="E156" s="36">
        <v>201077.8</v>
      </c>
      <c r="F156">
        <v>0</v>
      </c>
      <c r="G156" s="36">
        <v>201077.8</v>
      </c>
      <c r="H156">
        <v>0</v>
      </c>
      <c r="I156" s="36">
        <v>201077.8</v>
      </c>
      <c r="J156">
        <v>0</v>
      </c>
    </row>
    <row r="157" spans="1:10" x14ac:dyDescent="0.25">
      <c r="A157" t="s">
        <v>402</v>
      </c>
      <c r="B157" t="s">
        <v>1068</v>
      </c>
      <c r="C157" t="s">
        <v>1202</v>
      </c>
      <c r="D157" t="s">
        <v>1201</v>
      </c>
      <c r="E157">
        <v>-97.48</v>
      </c>
      <c r="F157">
        <v>0</v>
      </c>
      <c r="G157">
        <v>-97.48</v>
      </c>
      <c r="H157">
        <v>0</v>
      </c>
      <c r="I157">
        <v>-97.48</v>
      </c>
      <c r="J157">
        <v>0</v>
      </c>
    </row>
    <row r="158" spans="1:10" x14ac:dyDescent="0.25">
      <c r="A158" t="s">
        <v>404</v>
      </c>
      <c r="B158" t="s">
        <v>1068</v>
      </c>
      <c r="C158" t="s">
        <v>1202</v>
      </c>
      <c r="D158" t="s">
        <v>1201</v>
      </c>
      <c r="E158" s="36">
        <v>1507149.81</v>
      </c>
      <c r="F158">
        <v>0</v>
      </c>
      <c r="G158" s="36">
        <v>24671.040000000001</v>
      </c>
      <c r="H158" s="36">
        <v>115277.18</v>
      </c>
      <c r="I158" s="36">
        <v>139948.22</v>
      </c>
      <c r="J158" s="36">
        <v>1367201.59</v>
      </c>
    </row>
    <row r="159" spans="1:10" x14ac:dyDescent="0.25">
      <c r="A159" t="s">
        <v>407</v>
      </c>
      <c r="B159" t="s">
        <v>1068</v>
      </c>
      <c r="C159" t="s">
        <v>1202</v>
      </c>
      <c r="D159" t="s">
        <v>1201</v>
      </c>
      <c r="E159" s="36">
        <v>792608.19</v>
      </c>
      <c r="F159">
        <v>0</v>
      </c>
      <c r="G159" s="36">
        <v>728559.72</v>
      </c>
      <c r="H159" s="36">
        <v>15536.41</v>
      </c>
      <c r="I159" s="36">
        <v>744096.13</v>
      </c>
      <c r="J159" s="36">
        <v>48512.06</v>
      </c>
    </row>
    <row r="160" spans="1:10" x14ac:dyDescent="0.25">
      <c r="A160" t="s">
        <v>410</v>
      </c>
      <c r="B160" t="s">
        <v>1068</v>
      </c>
      <c r="C160" t="s">
        <v>1202</v>
      </c>
      <c r="D160" t="s">
        <v>1201</v>
      </c>
      <c r="E160" s="36">
        <v>50718.73</v>
      </c>
      <c r="F160">
        <v>0</v>
      </c>
      <c r="G160">
        <v>0</v>
      </c>
      <c r="H160" s="36">
        <v>14172</v>
      </c>
      <c r="I160" s="36">
        <v>14172</v>
      </c>
      <c r="J160" s="36">
        <v>36546.730000000003</v>
      </c>
    </row>
    <row r="161" spans="1:10" x14ac:dyDescent="0.25">
      <c r="A161" t="s">
        <v>413</v>
      </c>
      <c r="B161" t="s">
        <v>1068</v>
      </c>
      <c r="C161" t="s">
        <v>1202</v>
      </c>
      <c r="D161" t="s">
        <v>1201</v>
      </c>
      <c r="E161" s="36">
        <v>26583263.440000001</v>
      </c>
      <c r="F161">
        <v>0</v>
      </c>
      <c r="G161" s="36">
        <v>1716074.96</v>
      </c>
      <c r="H161" s="36">
        <v>1044964.55</v>
      </c>
      <c r="I161" s="36">
        <v>2761039.51</v>
      </c>
      <c r="J161" s="36">
        <v>23822223.93</v>
      </c>
    </row>
    <row r="162" spans="1:10" x14ac:dyDescent="0.25">
      <c r="A162" t="s">
        <v>419</v>
      </c>
      <c r="B162" t="s">
        <v>1068</v>
      </c>
      <c r="C162" t="s">
        <v>1202</v>
      </c>
      <c r="D162" t="s">
        <v>1201</v>
      </c>
      <c r="E162" s="36">
        <v>3000000</v>
      </c>
      <c r="F162">
        <v>0</v>
      </c>
      <c r="G162" s="36">
        <v>217821.15</v>
      </c>
      <c r="H162" s="36">
        <v>218304.04</v>
      </c>
      <c r="I162" s="36">
        <v>436125.19</v>
      </c>
      <c r="J162" s="36">
        <v>2563874.81</v>
      </c>
    </row>
    <row r="163" spans="1:10" x14ac:dyDescent="0.25">
      <c r="A163" t="s">
        <v>390</v>
      </c>
      <c r="B163" t="s">
        <v>1067</v>
      </c>
      <c r="C163" t="s">
        <v>1202</v>
      </c>
      <c r="D163" t="s">
        <v>1201</v>
      </c>
      <c r="E163" s="36">
        <v>58510.22</v>
      </c>
      <c r="F163">
        <v>0</v>
      </c>
      <c r="G163" s="36">
        <v>1172.0899999999999</v>
      </c>
      <c r="H163">
        <v>0</v>
      </c>
      <c r="I163" s="36">
        <v>1172.0899999999999</v>
      </c>
      <c r="J163" s="36">
        <v>57338.13</v>
      </c>
    </row>
    <row r="164" spans="1:10" x14ac:dyDescent="0.25">
      <c r="A164" t="s">
        <v>393</v>
      </c>
      <c r="B164" t="s">
        <v>1067</v>
      </c>
      <c r="C164" t="s">
        <v>1202</v>
      </c>
      <c r="D164" t="s">
        <v>1201</v>
      </c>
      <c r="E164" s="36">
        <v>1060276.99</v>
      </c>
      <c r="F164">
        <v>0</v>
      </c>
      <c r="G164" s="36">
        <v>607567.84</v>
      </c>
      <c r="H164" s="36">
        <v>12843.44</v>
      </c>
      <c r="I164" s="36">
        <v>620411.28</v>
      </c>
      <c r="J164" s="36">
        <v>439865.71</v>
      </c>
    </row>
    <row r="165" spans="1:10" x14ac:dyDescent="0.25">
      <c r="A165" t="s">
        <v>396</v>
      </c>
      <c r="B165" t="s">
        <v>1067</v>
      </c>
      <c r="C165" t="s">
        <v>1202</v>
      </c>
      <c r="D165" t="s">
        <v>1201</v>
      </c>
      <c r="E165" s="36">
        <v>1310628.8500000001</v>
      </c>
      <c r="F165">
        <v>0</v>
      </c>
      <c r="G165" s="36">
        <v>1083173.3600000001</v>
      </c>
      <c r="H165" s="36">
        <v>17497.07</v>
      </c>
      <c r="I165" s="36">
        <v>1100670.43</v>
      </c>
      <c r="J165" s="36">
        <v>209958.42</v>
      </c>
    </row>
    <row r="166" spans="1:10" x14ac:dyDescent="0.25">
      <c r="A166" t="s">
        <v>356</v>
      </c>
      <c r="B166" t="s">
        <v>1066</v>
      </c>
      <c r="C166" t="s">
        <v>1202</v>
      </c>
      <c r="D166" t="s">
        <v>1201</v>
      </c>
      <c r="E166" s="36">
        <v>768148.15</v>
      </c>
      <c r="F166">
        <v>0</v>
      </c>
      <c r="G166" s="36">
        <v>615795.68999999994</v>
      </c>
      <c r="H166" s="36">
        <v>1266.1400000000001</v>
      </c>
      <c r="I166" s="36">
        <v>617061.82999999996</v>
      </c>
      <c r="J166" s="36">
        <v>151086.32</v>
      </c>
    </row>
    <row r="167" spans="1:10" x14ac:dyDescent="0.25">
      <c r="A167" t="s">
        <v>359</v>
      </c>
      <c r="B167" t="s">
        <v>1065</v>
      </c>
      <c r="C167" t="s">
        <v>1202</v>
      </c>
      <c r="D167" t="s">
        <v>1201</v>
      </c>
      <c r="E167" s="36">
        <v>2388333.4900000002</v>
      </c>
      <c r="F167">
        <v>0</v>
      </c>
      <c r="G167" s="36">
        <v>506926.43</v>
      </c>
      <c r="H167" s="36">
        <v>373485.11</v>
      </c>
      <c r="I167" s="36">
        <v>880411.54</v>
      </c>
      <c r="J167" s="36">
        <v>1507921.95</v>
      </c>
    </row>
    <row r="168" spans="1:10" x14ac:dyDescent="0.25">
      <c r="A168" t="s">
        <v>362</v>
      </c>
      <c r="B168" t="s">
        <v>1064</v>
      </c>
      <c r="C168" t="s">
        <v>1202</v>
      </c>
      <c r="D168" t="s">
        <v>1201</v>
      </c>
      <c r="E168" s="36">
        <v>25151.21</v>
      </c>
      <c r="F168">
        <v>0</v>
      </c>
      <c r="G168" s="36">
        <v>25151.21</v>
      </c>
      <c r="H168">
        <v>0</v>
      </c>
      <c r="I168" s="36">
        <v>25151.21</v>
      </c>
      <c r="J168">
        <v>0</v>
      </c>
    </row>
    <row r="169" spans="1:10" x14ac:dyDescent="0.25">
      <c r="A169" t="s">
        <v>364</v>
      </c>
      <c r="B169" t="s">
        <v>1063</v>
      </c>
      <c r="C169" t="s">
        <v>1202</v>
      </c>
      <c r="D169" t="s">
        <v>1201</v>
      </c>
      <c r="E169" s="36">
        <v>950000</v>
      </c>
      <c r="F169">
        <v>0</v>
      </c>
      <c r="G169">
        <v>0</v>
      </c>
      <c r="H169">
        <v>0</v>
      </c>
      <c r="I169">
        <v>0</v>
      </c>
      <c r="J169" s="36">
        <v>950000</v>
      </c>
    </row>
    <row r="170" spans="1:10" x14ac:dyDescent="0.25">
      <c r="A170" t="s">
        <v>367</v>
      </c>
      <c r="B170" t="s">
        <v>1062</v>
      </c>
      <c r="C170" t="s">
        <v>1202</v>
      </c>
      <c r="D170" t="s">
        <v>1201</v>
      </c>
      <c r="E170" s="36">
        <v>134049.38</v>
      </c>
      <c r="F170">
        <v>0</v>
      </c>
      <c r="G170">
        <v>-707.43</v>
      </c>
      <c r="H170">
        <v>0</v>
      </c>
      <c r="I170">
        <v>-707.43</v>
      </c>
      <c r="J170" s="36">
        <v>134756.81</v>
      </c>
    </row>
    <row r="171" spans="1:10" x14ac:dyDescent="0.25">
      <c r="A171" t="s">
        <v>370</v>
      </c>
      <c r="B171" t="s">
        <v>1185</v>
      </c>
      <c r="C171" t="s">
        <v>1202</v>
      </c>
      <c r="D171" t="s">
        <v>1201</v>
      </c>
      <c r="E171" s="36">
        <v>9122335.0800000001</v>
      </c>
      <c r="F171">
        <v>0</v>
      </c>
      <c r="G171" s="36">
        <v>385201.35</v>
      </c>
      <c r="H171" s="36">
        <v>920870.91</v>
      </c>
      <c r="I171" s="36">
        <v>1306072.26</v>
      </c>
      <c r="J171" s="36">
        <v>7816262.8200000003</v>
      </c>
    </row>
    <row r="172" spans="1:10" x14ac:dyDescent="0.25">
      <c r="A172" t="s">
        <v>373</v>
      </c>
      <c r="B172" t="s">
        <v>1157</v>
      </c>
      <c r="C172" t="s">
        <v>1202</v>
      </c>
      <c r="D172" t="s">
        <v>1201</v>
      </c>
      <c r="E172" s="36">
        <v>25292622.739999998</v>
      </c>
      <c r="F172">
        <v>0</v>
      </c>
      <c r="G172" s="36">
        <v>11616573.68</v>
      </c>
      <c r="H172" s="36">
        <v>11705160.52</v>
      </c>
      <c r="I172" s="36">
        <v>23321734.199999999</v>
      </c>
      <c r="J172" s="36">
        <v>1970888.54</v>
      </c>
    </row>
    <row r="173" spans="1:10" x14ac:dyDescent="0.25">
      <c r="A173" t="s">
        <v>376</v>
      </c>
      <c r="B173" t="s">
        <v>1061</v>
      </c>
      <c r="C173" t="s">
        <v>1202</v>
      </c>
      <c r="D173" t="s">
        <v>1201</v>
      </c>
      <c r="E173" s="36">
        <v>81318495.810000002</v>
      </c>
      <c r="F173">
        <v>0</v>
      </c>
      <c r="G173" s="36">
        <v>64899900.369999997</v>
      </c>
      <c r="H173" s="36">
        <v>7025312.1399999997</v>
      </c>
      <c r="I173" s="36">
        <v>71925212.510000005</v>
      </c>
      <c r="J173" s="36">
        <v>9393283.3000000007</v>
      </c>
    </row>
    <row r="174" spans="1:10" x14ac:dyDescent="0.25">
      <c r="A174" t="s">
        <v>378</v>
      </c>
      <c r="B174" t="s">
        <v>1059</v>
      </c>
      <c r="C174" t="s">
        <v>1202</v>
      </c>
      <c r="D174" t="s">
        <v>1201</v>
      </c>
      <c r="E174" s="36">
        <v>255707.31</v>
      </c>
      <c r="F174">
        <v>0</v>
      </c>
      <c r="G174">
        <v>0</v>
      </c>
      <c r="H174" s="36">
        <v>203843.23</v>
      </c>
      <c r="I174" s="36">
        <v>203843.23</v>
      </c>
      <c r="J174" s="36">
        <v>51864.08</v>
      </c>
    </row>
    <row r="175" spans="1:10" x14ac:dyDescent="0.25">
      <c r="A175" t="s">
        <v>422</v>
      </c>
      <c r="B175" t="s">
        <v>1058</v>
      </c>
      <c r="C175" t="s">
        <v>1202</v>
      </c>
      <c r="D175" t="s">
        <v>1201</v>
      </c>
      <c r="E175" s="36">
        <v>3433725.45</v>
      </c>
      <c r="F175">
        <v>0</v>
      </c>
      <c r="G175" s="36">
        <v>3391703.77</v>
      </c>
      <c r="H175" s="36">
        <v>5402.11</v>
      </c>
      <c r="I175" s="36">
        <v>3397105.88</v>
      </c>
      <c r="J175" s="36">
        <v>36619.57</v>
      </c>
    </row>
    <row r="176" spans="1:10" x14ac:dyDescent="0.25">
      <c r="A176" t="s">
        <v>425</v>
      </c>
      <c r="B176" t="s">
        <v>1182</v>
      </c>
      <c r="C176" t="s">
        <v>1202</v>
      </c>
      <c r="D176" t="s">
        <v>1201</v>
      </c>
      <c r="E176" s="36">
        <v>97562.6</v>
      </c>
      <c r="F176">
        <v>0</v>
      </c>
      <c r="G176" s="36">
        <v>56557.51</v>
      </c>
      <c r="H176" s="36">
        <v>38440.199999999997</v>
      </c>
      <c r="I176" s="36">
        <v>94997.71</v>
      </c>
      <c r="J176" s="36">
        <v>2564.89</v>
      </c>
    </row>
    <row r="177" spans="1:10" x14ac:dyDescent="0.25">
      <c r="A177" t="s">
        <v>428</v>
      </c>
      <c r="B177" t="s">
        <v>1057</v>
      </c>
      <c r="C177" t="s">
        <v>1202</v>
      </c>
      <c r="D177" t="s">
        <v>1201</v>
      </c>
      <c r="E177" s="36">
        <v>10931872.689999999</v>
      </c>
      <c r="F177">
        <v>0</v>
      </c>
      <c r="G177" s="36">
        <v>3193431.36</v>
      </c>
      <c r="H177" s="36">
        <v>7702113.96</v>
      </c>
      <c r="I177" s="36">
        <v>10895545.32</v>
      </c>
      <c r="J177" s="36">
        <v>36327.370000000003</v>
      </c>
    </row>
    <row r="178" spans="1:10" x14ac:dyDescent="0.25">
      <c r="A178" t="s">
        <v>431</v>
      </c>
      <c r="B178" t="s">
        <v>1056</v>
      </c>
      <c r="C178" t="s">
        <v>1202</v>
      </c>
      <c r="D178" t="s">
        <v>1201</v>
      </c>
      <c r="E178" s="36">
        <v>1767310.09</v>
      </c>
      <c r="F178">
        <v>0</v>
      </c>
      <c r="G178" s="36">
        <v>159668.84</v>
      </c>
      <c r="H178" s="36">
        <v>176358.24</v>
      </c>
      <c r="I178" s="36">
        <v>336027.08</v>
      </c>
      <c r="J178" s="36">
        <v>1431283.01</v>
      </c>
    </row>
    <row r="179" spans="1:10" x14ac:dyDescent="0.25">
      <c r="A179" t="s">
        <v>438</v>
      </c>
      <c r="B179" t="s">
        <v>1055</v>
      </c>
      <c r="C179" t="s">
        <v>1202</v>
      </c>
      <c r="D179" t="s">
        <v>1201</v>
      </c>
      <c r="E179">
        <v>-31.65</v>
      </c>
      <c r="F179">
        <v>0</v>
      </c>
      <c r="G179">
        <v>-31.65</v>
      </c>
      <c r="H179">
        <v>0</v>
      </c>
      <c r="I179">
        <v>-31.65</v>
      </c>
      <c r="J179">
        <v>0</v>
      </c>
    </row>
    <row r="180" spans="1:10" x14ac:dyDescent="0.25">
      <c r="A180" t="s">
        <v>441</v>
      </c>
      <c r="B180" t="s">
        <v>1055</v>
      </c>
      <c r="C180" t="s">
        <v>1202</v>
      </c>
      <c r="D180" t="s">
        <v>1201</v>
      </c>
      <c r="E180" s="36">
        <v>4013426.77</v>
      </c>
      <c r="F180">
        <v>0</v>
      </c>
      <c r="G180" s="36">
        <v>3655594.69</v>
      </c>
      <c r="H180" s="36">
        <v>46130.59</v>
      </c>
      <c r="I180" s="36">
        <v>3701725.28</v>
      </c>
      <c r="J180" s="36">
        <v>311701.49</v>
      </c>
    </row>
    <row r="181" spans="1:10" x14ac:dyDescent="0.25">
      <c r="A181" t="s">
        <v>449</v>
      </c>
      <c r="B181" t="s">
        <v>1055</v>
      </c>
      <c r="C181" t="s">
        <v>1202</v>
      </c>
      <c r="D181" t="s">
        <v>1201</v>
      </c>
      <c r="E181" s="36">
        <v>1709239.5</v>
      </c>
      <c r="F181">
        <v>0</v>
      </c>
      <c r="G181" s="36">
        <v>142176.85</v>
      </c>
      <c r="H181" s="36">
        <v>509246.91</v>
      </c>
      <c r="I181" s="36">
        <v>651423.76</v>
      </c>
      <c r="J181" s="36">
        <v>1057815.74</v>
      </c>
    </row>
    <row r="182" spans="1:10" x14ac:dyDescent="0.25">
      <c r="A182" t="s">
        <v>452</v>
      </c>
      <c r="B182" t="s">
        <v>1055</v>
      </c>
      <c r="C182" t="s">
        <v>1202</v>
      </c>
      <c r="D182" t="s">
        <v>1201</v>
      </c>
      <c r="E182" s="36">
        <v>107576.05</v>
      </c>
      <c r="F182">
        <v>0</v>
      </c>
      <c r="G182">
        <v>755.1</v>
      </c>
      <c r="H182" s="36">
        <v>18989</v>
      </c>
      <c r="I182" s="36">
        <v>19744.099999999999</v>
      </c>
      <c r="J182" s="36">
        <v>87831.95</v>
      </c>
    </row>
    <row r="183" spans="1:10" x14ac:dyDescent="0.25">
      <c r="A183" t="s">
        <v>455</v>
      </c>
      <c r="B183" t="s">
        <v>1054</v>
      </c>
      <c r="C183" t="s">
        <v>1202</v>
      </c>
      <c r="D183" t="s">
        <v>1201</v>
      </c>
      <c r="E183" s="36">
        <v>1715724.98</v>
      </c>
      <c r="F183">
        <v>0</v>
      </c>
      <c r="G183" s="36">
        <v>193072.02</v>
      </c>
      <c r="H183" s="36">
        <v>144343.72</v>
      </c>
      <c r="I183" s="36">
        <v>337415.74</v>
      </c>
      <c r="J183" s="36">
        <v>1378309.24</v>
      </c>
    </row>
    <row r="184" spans="1:10" x14ac:dyDescent="0.25">
      <c r="A184" t="s">
        <v>458</v>
      </c>
      <c r="B184" t="s">
        <v>1054</v>
      </c>
      <c r="C184" t="s">
        <v>1202</v>
      </c>
      <c r="D184" t="s">
        <v>1201</v>
      </c>
      <c r="E184" s="36">
        <v>504597.1</v>
      </c>
      <c r="F184">
        <v>0</v>
      </c>
      <c r="G184" s="36">
        <v>323286.48</v>
      </c>
      <c r="H184">
        <v>0</v>
      </c>
      <c r="I184" s="36">
        <v>323286.48</v>
      </c>
      <c r="J184" s="36">
        <v>181310.62</v>
      </c>
    </row>
    <row r="185" spans="1:10" x14ac:dyDescent="0.25">
      <c r="A185" t="s">
        <v>461</v>
      </c>
      <c r="B185" t="s">
        <v>1054</v>
      </c>
      <c r="C185" t="s">
        <v>1202</v>
      </c>
      <c r="D185" t="s">
        <v>1201</v>
      </c>
      <c r="E185" s="36">
        <v>639388.98</v>
      </c>
      <c r="F185">
        <v>0</v>
      </c>
      <c r="G185" s="36">
        <v>352429.66</v>
      </c>
      <c r="H185" s="36">
        <v>14872.03</v>
      </c>
      <c r="I185" s="36">
        <v>367301.69</v>
      </c>
      <c r="J185" s="36">
        <v>272087.28999999998</v>
      </c>
    </row>
    <row r="186" spans="1:10" x14ac:dyDescent="0.25">
      <c r="A186" t="s">
        <v>464</v>
      </c>
      <c r="B186" t="s">
        <v>1054</v>
      </c>
      <c r="C186" t="s">
        <v>1202</v>
      </c>
      <c r="D186" t="s">
        <v>1201</v>
      </c>
      <c r="E186" s="36">
        <v>265813.64</v>
      </c>
      <c r="F186">
        <v>0</v>
      </c>
      <c r="G186" s="36">
        <v>206478.72</v>
      </c>
      <c r="H186" s="36">
        <v>34329.629999999997</v>
      </c>
      <c r="I186" s="36">
        <v>240808.35</v>
      </c>
      <c r="J186" s="36">
        <v>25005.29</v>
      </c>
    </row>
    <row r="187" spans="1:10" x14ac:dyDescent="0.25">
      <c r="A187" t="s">
        <v>467</v>
      </c>
      <c r="B187" t="s">
        <v>1053</v>
      </c>
      <c r="C187" t="s">
        <v>1202</v>
      </c>
      <c r="D187" t="s">
        <v>1201</v>
      </c>
      <c r="E187" s="36">
        <v>266653.09999999998</v>
      </c>
      <c r="F187">
        <v>0</v>
      </c>
      <c r="G187" s="36">
        <v>25047</v>
      </c>
      <c r="H187" s="36">
        <v>30485.8</v>
      </c>
      <c r="I187" s="36">
        <v>55532.800000000003</v>
      </c>
      <c r="J187" s="36">
        <v>211120.3</v>
      </c>
    </row>
    <row r="188" spans="1:10" x14ac:dyDescent="0.25">
      <c r="A188" t="s">
        <v>471</v>
      </c>
      <c r="B188" t="s">
        <v>1053</v>
      </c>
      <c r="C188" t="s">
        <v>1202</v>
      </c>
      <c r="D188" t="s">
        <v>1201</v>
      </c>
      <c r="E188" s="36">
        <v>1003996.48</v>
      </c>
      <c r="F188">
        <v>0</v>
      </c>
      <c r="G188" s="36">
        <v>-10745.34</v>
      </c>
      <c r="H188">
        <v>0</v>
      </c>
      <c r="I188" s="36">
        <v>-10745.34</v>
      </c>
      <c r="J188" s="36">
        <v>1014741.82</v>
      </c>
    </row>
    <row r="189" spans="1:10" x14ac:dyDescent="0.25">
      <c r="A189" t="s">
        <v>474</v>
      </c>
      <c r="B189" t="s">
        <v>1053</v>
      </c>
      <c r="C189" t="s">
        <v>1202</v>
      </c>
      <c r="D189" t="s">
        <v>1201</v>
      </c>
      <c r="E189" s="36">
        <v>-56967.94</v>
      </c>
      <c r="F189">
        <v>0</v>
      </c>
      <c r="G189" s="36">
        <v>-56967.94</v>
      </c>
      <c r="H189">
        <v>0</v>
      </c>
      <c r="I189" s="36">
        <v>-56967.94</v>
      </c>
      <c r="J189">
        <v>0</v>
      </c>
    </row>
    <row r="190" spans="1:10" x14ac:dyDescent="0.25">
      <c r="A190" t="s">
        <v>477</v>
      </c>
      <c r="B190" t="s">
        <v>1053</v>
      </c>
      <c r="C190" t="s">
        <v>1202</v>
      </c>
      <c r="D190" t="s">
        <v>1201</v>
      </c>
      <c r="E190" s="36">
        <v>5667.05</v>
      </c>
      <c r="F190">
        <v>0</v>
      </c>
      <c r="G190" s="36">
        <v>5667.05</v>
      </c>
      <c r="H190">
        <v>0</v>
      </c>
      <c r="I190" s="36">
        <v>5667.05</v>
      </c>
      <c r="J190">
        <v>0</v>
      </c>
    </row>
    <row r="191" spans="1:10" x14ac:dyDescent="0.25">
      <c r="A191" t="s">
        <v>480</v>
      </c>
      <c r="B191" t="s">
        <v>1053</v>
      </c>
      <c r="C191" t="s">
        <v>1202</v>
      </c>
      <c r="D191" t="s">
        <v>1201</v>
      </c>
      <c r="E191" s="36">
        <v>965551.94</v>
      </c>
      <c r="F191">
        <v>0</v>
      </c>
      <c r="G191" s="36">
        <v>110081.98</v>
      </c>
      <c r="H191" s="36">
        <v>720980.2</v>
      </c>
      <c r="I191" s="36">
        <v>831062.18</v>
      </c>
      <c r="J191" s="36">
        <v>134489.76</v>
      </c>
    </row>
    <row r="192" spans="1:10" x14ac:dyDescent="0.25">
      <c r="A192" t="s">
        <v>510</v>
      </c>
      <c r="B192" t="s">
        <v>1053</v>
      </c>
      <c r="C192" t="s">
        <v>1202</v>
      </c>
      <c r="D192" t="s">
        <v>1201</v>
      </c>
      <c r="E192" s="36">
        <v>11365.11</v>
      </c>
      <c r="F192">
        <v>0</v>
      </c>
      <c r="G192" s="36">
        <v>11365.11</v>
      </c>
      <c r="H192">
        <v>0</v>
      </c>
      <c r="I192" s="36">
        <v>11365.11</v>
      </c>
      <c r="J192">
        <v>0</v>
      </c>
    </row>
    <row r="193" spans="1:10" x14ac:dyDescent="0.25">
      <c r="A193" t="s">
        <v>483</v>
      </c>
      <c r="B193" t="s">
        <v>1053</v>
      </c>
      <c r="C193" t="s">
        <v>1202</v>
      </c>
      <c r="D193" t="s">
        <v>1201</v>
      </c>
      <c r="E193" s="36">
        <v>30942.94</v>
      </c>
      <c r="F193">
        <v>0</v>
      </c>
      <c r="G193" s="36">
        <v>10988.57</v>
      </c>
      <c r="H193">
        <v>0</v>
      </c>
      <c r="I193" s="36">
        <v>10988.57</v>
      </c>
      <c r="J193" s="36">
        <v>19954.37</v>
      </c>
    </row>
    <row r="194" spans="1:10" x14ac:dyDescent="0.25">
      <c r="A194" t="s">
        <v>486</v>
      </c>
      <c r="B194" t="s">
        <v>1053</v>
      </c>
      <c r="C194" t="s">
        <v>1202</v>
      </c>
      <c r="D194" t="s">
        <v>1201</v>
      </c>
      <c r="E194" s="36">
        <v>53838.28</v>
      </c>
      <c r="F194">
        <v>0</v>
      </c>
      <c r="G194" s="36">
        <v>53838.28</v>
      </c>
      <c r="H194">
        <v>0</v>
      </c>
      <c r="I194" s="36">
        <v>53838.28</v>
      </c>
      <c r="J194">
        <v>0</v>
      </c>
    </row>
    <row r="195" spans="1:10" x14ac:dyDescent="0.25">
      <c r="A195" t="s">
        <v>489</v>
      </c>
      <c r="B195" t="s">
        <v>1053</v>
      </c>
      <c r="C195" t="s">
        <v>1202</v>
      </c>
      <c r="D195" t="s">
        <v>1201</v>
      </c>
      <c r="E195" s="36">
        <v>408866.14</v>
      </c>
      <c r="F195">
        <v>0</v>
      </c>
      <c r="G195" s="36">
        <v>7047.6</v>
      </c>
      <c r="H195" s="36">
        <v>1568.41</v>
      </c>
      <c r="I195" s="36">
        <v>8616.01</v>
      </c>
      <c r="J195" s="36">
        <v>400250.13</v>
      </c>
    </row>
    <row r="196" spans="1:10" x14ac:dyDescent="0.25">
      <c r="A196" t="s">
        <v>492</v>
      </c>
      <c r="B196" t="s">
        <v>1052</v>
      </c>
      <c r="C196" t="s">
        <v>1202</v>
      </c>
      <c r="D196" t="s">
        <v>1201</v>
      </c>
      <c r="E196" s="36">
        <v>450255.64</v>
      </c>
      <c r="F196">
        <v>0</v>
      </c>
      <c r="G196" s="36">
        <v>439635.20000000001</v>
      </c>
      <c r="H196" s="36">
        <v>8346.5300000000007</v>
      </c>
      <c r="I196" s="36">
        <v>447981.73</v>
      </c>
      <c r="J196" s="36">
        <v>2273.91</v>
      </c>
    </row>
    <row r="197" spans="1:10" x14ac:dyDescent="0.25">
      <c r="A197" t="s">
        <v>495</v>
      </c>
      <c r="B197" t="s">
        <v>1052</v>
      </c>
      <c r="C197" t="s">
        <v>1202</v>
      </c>
      <c r="D197" t="s">
        <v>1201</v>
      </c>
      <c r="E197" s="36">
        <v>1829335.29</v>
      </c>
      <c r="F197">
        <v>0</v>
      </c>
      <c r="G197" s="36">
        <v>952331.85</v>
      </c>
      <c r="H197" s="36">
        <v>146161.19</v>
      </c>
      <c r="I197" s="36">
        <v>1098493.04</v>
      </c>
      <c r="J197" s="36">
        <v>730842.25</v>
      </c>
    </row>
    <row r="198" spans="1:10" x14ac:dyDescent="0.25">
      <c r="A198" t="s">
        <v>498</v>
      </c>
      <c r="B198" t="s">
        <v>1052</v>
      </c>
      <c r="C198" t="s">
        <v>1202</v>
      </c>
      <c r="D198" t="s">
        <v>1201</v>
      </c>
      <c r="E198" s="36">
        <v>61048.31</v>
      </c>
      <c r="F198">
        <v>0</v>
      </c>
      <c r="G198" s="36">
        <v>32059.94</v>
      </c>
      <c r="H198" s="36">
        <v>6057.66</v>
      </c>
      <c r="I198" s="36">
        <v>38117.599999999999</v>
      </c>
      <c r="J198" s="36">
        <v>22930.71</v>
      </c>
    </row>
    <row r="199" spans="1:10" x14ac:dyDescent="0.25">
      <c r="A199" t="s">
        <v>501</v>
      </c>
      <c r="B199" t="s">
        <v>1048</v>
      </c>
      <c r="C199" t="s">
        <v>1202</v>
      </c>
      <c r="D199" t="s">
        <v>1201</v>
      </c>
      <c r="E199" s="36">
        <v>221071.08</v>
      </c>
      <c r="F199">
        <v>0</v>
      </c>
      <c r="G199" s="36">
        <v>167727.41</v>
      </c>
      <c r="H199" s="36">
        <v>8495.81</v>
      </c>
      <c r="I199" s="36">
        <v>176223.22</v>
      </c>
      <c r="J199" s="36">
        <v>44847.86</v>
      </c>
    </row>
    <row r="200" spans="1:10" x14ac:dyDescent="0.25">
      <c r="A200" t="s">
        <v>504</v>
      </c>
      <c r="B200" t="s">
        <v>1051</v>
      </c>
      <c r="C200" t="s">
        <v>1202</v>
      </c>
      <c r="D200" t="s">
        <v>1201</v>
      </c>
      <c r="E200" s="36">
        <v>653593.30000000005</v>
      </c>
      <c r="F200">
        <v>0</v>
      </c>
      <c r="G200" s="36">
        <v>633428.46</v>
      </c>
      <c r="H200" s="36">
        <v>6342.73</v>
      </c>
      <c r="I200" s="36">
        <v>639771.18999999994</v>
      </c>
      <c r="J200" s="36">
        <v>13822.11</v>
      </c>
    </row>
    <row r="201" spans="1:10" x14ac:dyDescent="0.25">
      <c r="A201" t="s">
        <v>507</v>
      </c>
      <c r="B201" t="s">
        <v>1050</v>
      </c>
      <c r="C201" t="s">
        <v>1202</v>
      </c>
      <c r="D201" t="s">
        <v>1201</v>
      </c>
      <c r="E201" s="36">
        <v>1000000</v>
      </c>
      <c r="F201">
        <v>0</v>
      </c>
      <c r="G201">
        <v>0</v>
      </c>
      <c r="H201">
        <v>0</v>
      </c>
      <c r="I201">
        <v>0</v>
      </c>
      <c r="J201" s="36">
        <v>1000000</v>
      </c>
    </row>
    <row r="202" spans="1:10" x14ac:dyDescent="0.25">
      <c r="A202" t="s">
        <v>513</v>
      </c>
      <c r="B202" t="s">
        <v>1049</v>
      </c>
      <c r="C202" t="s">
        <v>1202</v>
      </c>
      <c r="D202" t="s">
        <v>1201</v>
      </c>
      <c r="E202" s="36">
        <v>2579212.38</v>
      </c>
      <c r="F202">
        <v>0</v>
      </c>
      <c r="G202" s="36">
        <v>-876626.88</v>
      </c>
      <c r="H202">
        <v>0</v>
      </c>
      <c r="I202" s="36">
        <v>-876626.88</v>
      </c>
      <c r="J202" s="36">
        <v>3455839.26</v>
      </c>
    </row>
    <row r="203" spans="1:10" x14ac:dyDescent="0.25">
      <c r="A203" t="s">
        <v>519</v>
      </c>
      <c r="B203" t="s">
        <v>1048</v>
      </c>
      <c r="C203" t="s">
        <v>1202</v>
      </c>
      <c r="D203" t="s">
        <v>1201</v>
      </c>
      <c r="E203" s="36">
        <v>2310063.46</v>
      </c>
      <c r="F203">
        <v>0</v>
      </c>
      <c r="G203" s="36">
        <v>48707.03</v>
      </c>
      <c r="H203" s="36">
        <v>37921.89</v>
      </c>
      <c r="I203" s="36">
        <v>86628.92</v>
      </c>
      <c r="J203" s="36">
        <v>2223434.54</v>
      </c>
    </row>
    <row r="204" spans="1:10" x14ac:dyDescent="0.25">
      <c r="A204" t="s">
        <v>522</v>
      </c>
      <c r="B204" t="s">
        <v>1048</v>
      </c>
      <c r="C204" t="s">
        <v>1202</v>
      </c>
      <c r="D204" t="s">
        <v>1201</v>
      </c>
      <c r="E204" s="36">
        <v>377752.54</v>
      </c>
      <c r="F204">
        <v>0</v>
      </c>
      <c r="G204" s="36">
        <v>264720.21999999997</v>
      </c>
      <c r="H204" s="36">
        <v>32056.32</v>
      </c>
      <c r="I204" s="36">
        <v>296776.53999999998</v>
      </c>
      <c r="J204" s="36">
        <v>80976</v>
      </c>
    </row>
    <row r="205" spans="1:10" x14ac:dyDescent="0.25">
      <c r="A205" t="s">
        <v>525</v>
      </c>
      <c r="B205" t="s">
        <v>1047</v>
      </c>
      <c r="C205" t="s">
        <v>1202</v>
      </c>
      <c r="D205" t="s">
        <v>1201</v>
      </c>
      <c r="E205" s="36">
        <v>145086.13</v>
      </c>
      <c r="F205">
        <v>0</v>
      </c>
      <c r="G205" s="36">
        <v>6965.55</v>
      </c>
      <c r="H205" s="36">
        <v>77146.899999999994</v>
      </c>
      <c r="I205" s="36">
        <v>84112.45</v>
      </c>
      <c r="J205" s="36">
        <v>60973.68</v>
      </c>
    </row>
    <row r="206" spans="1:10" x14ac:dyDescent="0.25">
      <c r="A206" t="s">
        <v>528</v>
      </c>
      <c r="B206" t="s">
        <v>1047</v>
      </c>
      <c r="C206" t="s">
        <v>1202</v>
      </c>
      <c r="D206" t="s">
        <v>1201</v>
      </c>
      <c r="E206" s="36">
        <v>-1386.93</v>
      </c>
      <c r="F206">
        <v>0</v>
      </c>
      <c r="G206" s="36">
        <v>-1386.93</v>
      </c>
      <c r="H206">
        <v>0</v>
      </c>
      <c r="I206" s="36">
        <v>-1386.93</v>
      </c>
      <c r="J206">
        <v>0</v>
      </c>
    </row>
    <row r="207" spans="1:10" x14ac:dyDescent="0.25">
      <c r="A207" t="s">
        <v>531</v>
      </c>
      <c r="B207" t="s">
        <v>1047</v>
      </c>
      <c r="C207" t="s">
        <v>1202</v>
      </c>
      <c r="D207" t="s">
        <v>1201</v>
      </c>
      <c r="E207" s="36">
        <v>712350.87</v>
      </c>
      <c r="F207">
        <v>0</v>
      </c>
      <c r="G207" s="36">
        <v>576031.44999999995</v>
      </c>
      <c r="H207" s="36">
        <v>13243.37</v>
      </c>
      <c r="I207" s="36">
        <v>589274.81999999995</v>
      </c>
      <c r="J207" s="36">
        <v>123076.05</v>
      </c>
    </row>
    <row r="208" spans="1:10" x14ac:dyDescent="0.25">
      <c r="A208" t="s">
        <v>534</v>
      </c>
      <c r="B208" t="s">
        <v>1047</v>
      </c>
      <c r="C208" t="s">
        <v>1202</v>
      </c>
      <c r="D208" t="s">
        <v>1201</v>
      </c>
      <c r="E208" s="36">
        <v>19306.86</v>
      </c>
      <c r="F208">
        <v>0</v>
      </c>
      <c r="G208" s="36">
        <v>13343.78</v>
      </c>
      <c r="H208" s="36">
        <v>1390.99</v>
      </c>
      <c r="I208" s="36">
        <v>14734.77</v>
      </c>
      <c r="J208" s="36">
        <v>4572.09</v>
      </c>
    </row>
    <row r="209" spans="1:10" x14ac:dyDescent="0.25">
      <c r="A209" t="s">
        <v>537</v>
      </c>
      <c r="B209" t="s">
        <v>1047</v>
      </c>
      <c r="C209" t="s">
        <v>1202</v>
      </c>
      <c r="D209" t="s">
        <v>1201</v>
      </c>
      <c r="E209" s="36">
        <v>13119.01</v>
      </c>
      <c r="F209">
        <v>0</v>
      </c>
      <c r="G209" s="36">
        <v>13119.01</v>
      </c>
      <c r="H209">
        <v>0</v>
      </c>
      <c r="I209" s="36">
        <v>13119.01</v>
      </c>
      <c r="J209">
        <v>0</v>
      </c>
    </row>
    <row r="210" spans="1:10" x14ac:dyDescent="0.25">
      <c r="A210" t="s">
        <v>540</v>
      </c>
      <c r="B210" t="s">
        <v>1047</v>
      </c>
      <c r="C210" t="s">
        <v>1202</v>
      </c>
      <c r="D210" t="s">
        <v>1201</v>
      </c>
      <c r="E210" s="36">
        <v>6785.48</v>
      </c>
      <c r="F210">
        <v>0</v>
      </c>
      <c r="G210" s="36">
        <v>6785.48</v>
      </c>
      <c r="H210">
        <v>0</v>
      </c>
      <c r="I210" s="36">
        <v>6785.48</v>
      </c>
      <c r="J210">
        <v>0</v>
      </c>
    </row>
    <row r="211" spans="1:10" x14ac:dyDescent="0.25">
      <c r="A211" t="s">
        <v>543</v>
      </c>
      <c r="B211" t="s">
        <v>1046</v>
      </c>
      <c r="C211" t="s">
        <v>1202</v>
      </c>
      <c r="D211" t="s">
        <v>1201</v>
      </c>
      <c r="E211" s="36">
        <v>21495824.059999999</v>
      </c>
      <c r="F211">
        <v>0</v>
      </c>
      <c r="G211" s="36">
        <v>17299.23</v>
      </c>
      <c r="H211" s="36">
        <v>670618.99</v>
      </c>
      <c r="I211" s="36">
        <v>687918.22</v>
      </c>
      <c r="J211" s="36">
        <v>20807905.84</v>
      </c>
    </row>
    <row r="212" spans="1:10" x14ac:dyDescent="0.25">
      <c r="A212" t="s">
        <v>546</v>
      </c>
      <c r="B212" t="s">
        <v>1045</v>
      </c>
      <c r="C212" t="s">
        <v>1202</v>
      </c>
      <c r="D212" t="s">
        <v>1201</v>
      </c>
      <c r="E212" s="36">
        <v>2020418.58</v>
      </c>
      <c r="F212">
        <v>0</v>
      </c>
      <c r="G212">
        <v>0</v>
      </c>
      <c r="H212" s="36">
        <v>1001.76</v>
      </c>
      <c r="I212" s="36">
        <v>1001.76</v>
      </c>
      <c r="J212" s="36">
        <v>2019416.82</v>
      </c>
    </row>
    <row r="213" spans="1:10" x14ac:dyDescent="0.25">
      <c r="A213" t="s">
        <v>549</v>
      </c>
      <c r="B213" t="s">
        <v>1044</v>
      </c>
      <c r="C213" t="s">
        <v>1202</v>
      </c>
      <c r="D213" t="s">
        <v>1201</v>
      </c>
      <c r="E213" s="36">
        <v>2148413</v>
      </c>
      <c r="F213">
        <v>0</v>
      </c>
      <c r="G213" s="36">
        <v>198546.74</v>
      </c>
      <c r="H213" s="36">
        <v>1006151.96</v>
      </c>
      <c r="I213" s="36">
        <v>1204698.7</v>
      </c>
      <c r="J213" s="36">
        <v>943714.3</v>
      </c>
    </row>
    <row r="214" spans="1:10" x14ac:dyDescent="0.25">
      <c r="A214" t="s">
        <v>552</v>
      </c>
      <c r="B214" t="s">
        <v>1043</v>
      </c>
      <c r="C214" t="s">
        <v>1202</v>
      </c>
      <c r="D214" t="s">
        <v>1201</v>
      </c>
      <c r="E214" s="36">
        <v>2387182.4900000002</v>
      </c>
      <c r="F214">
        <v>0</v>
      </c>
      <c r="G214" s="36">
        <v>263885.53999999998</v>
      </c>
      <c r="H214" s="36">
        <v>371907.95</v>
      </c>
      <c r="I214" s="36">
        <v>635793.49</v>
      </c>
      <c r="J214" s="36">
        <v>1751389</v>
      </c>
    </row>
    <row r="215" spans="1:10" x14ac:dyDescent="0.25">
      <c r="A215" t="s">
        <v>555</v>
      </c>
      <c r="B215" t="s">
        <v>1042</v>
      </c>
      <c r="C215" t="s">
        <v>1202</v>
      </c>
      <c r="D215" t="s">
        <v>1201</v>
      </c>
      <c r="E215" s="36">
        <v>322780.32</v>
      </c>
      <c r="F215">
        <v>0</v>
      </c>
      <c r="G215">
        <v>0</v>
      </c>
      <c r="H215">
        <v>0</v>
      </c>
      <c r="I215">
        <v>0</v>
      </c>
      <c r="J215" s="36">
        <v>322780.32</v>
      </c>
    </row>
    <row r="216" spans="1:10" x14ac:dyDescent="0.25">
      <c r="A216" t="s">
        <v>558</v>
      </c>
      <c r="B216" t="s">
        <v>1041</v>
      </c>
      <c r="C216" t="s">
        <v>1202</v>
      </c>
      <c r="D216" t="s">
        <v>1201</v>
      </c>
      <c r="E216" s="36">
        <v>-62587.14</v>
      </c>
      <c r="F216">
        <v>0</v>
      </c>
      <c r="G216" s="36">
        <v>-128136.8</v>
      </c>
      <c r="H216" s="36">
        <v>8468.86</v>
      </c>
      <c r="I216" s="36">
        <v>-119667.94</v>
      </c>
      <c r="J216" s="36">
        <v>57080.800000000003</v>
      </c>
    </row>
    <row r="217" spans="1:10" x14ac:dyDescent="0.25">
      <c r="A217" t="s">
        <v>561</v>
      </c>
      <c r="B217" t="s">
        <v>1041</v>
      </c>
      <c r="C217" t="s">
        <v>1202</v>
      </c>
      <c r="D217" t="s">
        <v>1201</v>
      </c>
      <c r="E217" s="36">
        <v>25735989.629999999</v>
      </c>
      <c r="F217">
        <v>0</v>
      </c>
      <c r="G217" s="36">
        <v>6382747.5999999996</v>
      </c>
      <c r="H217" s="36">
        <v>17854297.239999998</v>
      </c>
      <c r="I217" s="36">
        <v>24237044.84</v>
      </c>
      <c r="J217" s="36">
        <v>1498944.79</v>
      </c>
    </row>
    <row r="218" spans="1:10" x14ac:dyDescent="0.25">
      <c r="A218" t="s">
        <v>564</v>
      </c>
      <c r="B218" t="s">
        <v>1041</v>
      </c>
      <c r="C218" t="s">
        <v>1202</v>
      </c>
      <c r="D218" t="s">
        <v>1201</v>
      </c>
      <c r="E218" s="36">
        <v>452324.8</v>
      </c>
      <c r="F218">
        <v>0</v>
      </c>
      <c r="G218" s="36">
        <v>272744.25</v>
      </c>
      <c r="H218">
        <v>0</v>
      </c>
      <c r="I218" s="36">
        <v>272744.25</v>
      </c>
      <c r="J218" s="36">
        <v>179580.55</v>
      </c>
    </row>
    <row r="219" spans="1:10" x14ac:dyDescent="0.25">
      <c r="A219" t="s">
        <v>567</v>
      </c>
      <c r="B219" t="s">
        <v>1041</v>
      </c>
      <c r="C219" t="s">
        <v>1202</v>
      </c>
      <c r="D219" t="s">
        <v>1201</v>
      </c>
      <c r="E219" s="36">
        <v>410594.73</v>
      </c>
      <c r="F219">
        <v>0</v>
      </c>
      <c r="G219" s="36">
        <v>39461.839999999997</v>
      </c>
      <c r="H219" s="36">
        <v>106584.57</v>
      </c>
      <c r="I219" s="36">
        <v>146046.41</v>
      </c>
      <c r="J219" s="36">
        <v>264548.32</v>
      </c>
    </row>
    <row r="220" spans="1:10" x14ac:dyDescent="0.25">
      <c r="A220" t="s">
        <v>570</v>
      </c>
      <c r="B220" t="s">
        <v>1041</v>
      </c>
      <c r="C220" t="s">
        <v>1202</v>
      </c>
      <c r="D220" t="s">
        <v>1201</v>
      </c>
      <c r="E220" s="36">
        <v>98176.94</v>
      </c>
      <c r="F220">
        <v>0</v>
      </c>
      <c r="G220">
        <v>0</v>
      </c>
      <c r="H220">
        <v>0</v>
      </c>
      <c r="I220">
        <v>0</v>
      </c>
      <c r="J220" s="36">
        <v>98176.94</v>
      </c>
    </row>
    <row r="221" spans="1:10" x14ac:dyDescent="0.25">
      <c r="A221" t="s">
        <v>573</v>
      </c>
      <c r="B221" t="s">
        <v>1167</v>
      </c>
      <c r="C221" t="s">
        <v>1202</v>
      </c>
      <c r="D221" t="s">
        <v>1201</v>
      </c>
      <c r="E221" s="36">
        <v>28720000</v>
      </c>
      <c r="F221">
        <v>0</v>
      </c>
      <c r="G221" s="36">
        <v>223993.63</v>
      </c>
      <c r="H221" s="36">
        <v>849354.41</v>
      </c>
      <c r="I221" s="36">
        <v>1073348.04</v>
      </c>
      <c r="J221" s="36">
        <v>27646651.960000001</v>
      </c>
    </row>
    <row r="222" spans="1:10" x14ac:dyDescent="0.25">
      <c r="A222" t="s">
        <v>576</v>
      </c>
      <c r="B222" t="s">
        <v>1166</v>
      </c>
      <c r="C222" t="s">
        <v>1202</v>
      </c>
      <c r="D222" t="s">
        <v>1201</v>
      </c>
      <c r="E222" s="36">
        <v>901807.13</v>
      </c>
      <c r="F222">
        <v>0</v>
      </c>
      <c r="G222" s="36">
        <v>38370.239999999998</v>
      </c>
      <c r="H222" s="36">
        <v>42607.7</v>
      </c>
      <c r="I222" s="36">
        <v>80977.94</v>
      </c>
      <c r="J222" s="36">
        <v>820829.19</v>
      </c>
    </row>
    <row r="223" spans="1:10" x14ac:dyDescent="0.25">
      <c r="A223" t="s">
        <v>579</v>
      </c>
      <c r="B223" t="s">
        <v>1040</v>
      </c>
      <c r="C223" t="s">
        <v>1202</v>
      </c>
      <c r="D223" t="s">
        <v>1201</v>
      </c>
      <c r="E223" s="36">
        <v>2441729.7400000002</v>
      </c>
      <c r="F223">
        <v>0</v>
      </c>
      <c r="G223" s="36">
        <v>323328.21999999997</v>
      </c>
      <c r="H223" s="36">
        <v>20208.810000000001</v>
      </c>
      <c r="I223" s="36">
        <v>343537.03</v>
      </c>
      <c r="J223" s="36">
        <v>2098192.71</v>
      </c>
    </row>
    <row r="224" spans="1:10" x14ac:dyDescent="0.25">
      <c r="A224" t="s">
        <v>582</v>
      </c>
      <c r="B224" t="s">
        <v>1040</v>
      </c>
      <c r="C224" t="s">
        <v>1202</v>
      </c>
      <c r="D224" t="s">
        <v>1201</v>
      </c>
      <c r="E224" s="36">
        <v>-20429.7</v>
      </c>
      <c r="F224">
        <v>0</v>
      </c>
      <c r="G224" s="36">
        <v>-20429.7</v>
      </c>
      <c r="H224">
        <v>0</v>
      </c>
      <c r="I224" s="36">
        <v>-20429.7</v>
      </c>
      <c r="J224">
        <v>0</v>
      </c>
    </row>
    <row r="225" spans="1:10" x14ac:dyDescent="0.25">
      <c r="A225" t="s">
        <v>585</v>
      </c>
      <c r="B225" t="s">
        <v>1040</v>
      </c>
      <c r="C225" t="s">
        <v>1202</v>
      </c>
      <c r="D225" t="s">
        <v>1201</v>
      </c>
      <c r="E225" s="36">
        <v>6222366</v>
      </c>
      <c r="F225">
        <v>0</v>
      </c>
      <c r="G225" s="36">
        <v>34583.1</v>
      </c>
      <c r="H225" s="36">
        <v>547587.03</v>
      </c>
      <c r="I225" s="36">
        <v>582170.13</v>
      </c>
      <c r="J225" s="36">
        <v>5640195.8700000001</v>
      </c>
    </row>
    <row r="226" spans="1:10" x14ac:dyDescent="0.25">
      <c r="A226" t="s">
        <v>588</v>
      </c>
      <c r="B226" t="s">
        <v>1040</v>
      </c>
      <c r="C226" t="s">
        <v>1202</v>
      </c>
      <c r="D226" t="s">
        <v>1201</v>
      </c>
      <c r="E226" s="36">
        <v>3285433.19</v>
      </c>
      <c r="F226">
        <v>0</v>
      </c>
      <c r="G226" s="36">
        <v>2422249.9300000002</v>
      </c>
      <c r="H226" s="36">
        <v>846338.28</v>
      </c>
      <c r="I226" s="36">
        <v>3268588.21</v>
      </c>
      <c r="J226" s="36">
        <v>16844.98</v>
      </c>
    </row>
    <row r="227" spans="1:10" x14ac:dyDescent="0.25">
      <c r="A227" t="s">
        <v>591</v>
      </c>
      <c r="B227" t="s">
        <v>1040</v>
      </c>
      <c r="C227" t="s">
        <v>1202</v>
      </c>
      <c r="D227" t="s">
        <v>1201</v>
      </c>
      <c r="E227" s="36">
        <v>864573.81</v>
      </c>
      <c r="F227">
        <v>0</v>
      </c>
      <c r="G227" s="36">
        <v>693781.93</v>
      </c>
      <c r="H227" s="36">
        <v>65755.34</v>
      </c>
      <c r="I227" s="36">
        <v>759537.27</v>
      </c>
      <c r="J227" s="36">
        <v>105036.54</v>
      </c>
    </row>
    <row r="228" spans="1:10" x14ac:dyDescent="0.25">
      <c r="A228" t="s">
        <v>594</v>
      </c>
      <c r="B228" t="s">
        <v>1040</v>
      </c>
      <c r="C228" t="s">
        <v>1202</v>
      </c>
      <c r="D228" t="s">
        <v>1201</v>
      </c>
      <c r="E228" s="36">
        <v>336587.07</v>
      </c>
      <c r="F228">
        <v>0</v>
      </c>
      <c r="G228">
        <v>502.06</v>
      </c>
      <c r="H228" s="36">
        <v>16410.62</v>
      </c>
      <c r="I228" s="36">
        <v>16912.68</v>
      </c>
      <c r="J228" s="36">
        <v>319674.39</v>
      </c>
    </row>
    <row r="229" spans="1:10" x14ac:dyDescent="0.25">
      <c r="A229" t="s">
        <v>597</v>
      </c>
      <c r="B229" t="s">
        <v>1040</v>
      </c>
      <c r="C229" t="s">
        <v>1202</v>
      </c>
      <c r="D229" t="s">
        <v>1201</v>
      </c>
      <c r="E229" s="36">
        <v>340709.14</v>
      </c>
      <c r="F229">
        <v>0</v>
      </c>
      <c r="G229">
        <v>502.06</v>
      </c>
      <c r="H229" s="36">
        <v>14777.06</v>
      </c>
      <c r="I229" s="36">
        <v>15279.12</v>
      </c>
      <c r="J229" s="36">
        <v>325430.02</v>
      </c>
    </row>
    <row r="230" spans="1:10" x14ac:dyDescent="0.25">
      <c r="A230" t="s">
        <v>600</v>
      </c>
      <c r="B230" t="s">
        <v>1178</v>
      </c>
      <c r="C230" t="s">
        <v>1202</v>
      </c>
      <c r="D230" t="s">
        <v>1201</v>
      </c>
      <c r="E230" s="36">
        <v>1942786.31</v>
      </c>
      <c r="F230">
        <v>0</v>
      </c>
      <c r="G230" s="36">
        <v>1190076.57</v>
      </c>
      <c r="H230" s="36">
        <v>372617.18</v>
      </c>
      <c r="I230" s="36">
        <v>1562693.75</v>
      </c>
      <c r="J230" s="36">
        <v>380092.56</v>
      </c>
    </row>
    <row r="231" spans="1:10" x14ac:dyDescent="0.25">
      <c r="A231" t="s">
        <v>603</v>
      </c>
      <c r="B231" t="s">
        <v>1039</v>
      </c>
      <c r="C231" t="s">
        <v>1202</v>
      </c>
      <c r="D231" t="s">
        <v>1201</v>
      </c>
      <c r="E231" s="36">
        <v>249012.69</v>
      </c>
      <c r="F231">
        <v>0</v>
      </c>
      <c r="G231" s="36">
        <v>23832.69</v>
      </c>
      <c r="H231" s="36">
        <v>44366.07</v>
      </c>
      <c r="I231" s="36">
        <v>68198.759999999995</v>
      </c>
      <c r="J231" s="36">
        <v>180813.93</v>
      </c>
    </row>
    <row r="232" spans="1:10" x14ac:dyDescent="0.25">
      <c r="A232" t="s">
        <v>607</v>
      </c>
      <c r="B232" t="s">
        <v>1039</v>
      </c>
      <c r="C232" t="s">
        <v>1202</v>
      </c>
      <c r="D232" t="s">
        <v>1201</v>
      </c>
      <c r="E232" s="36">
        <v>129494.96</v>
      </c>
      <c r="F232">
        <v>0</v>
      </c>
      <c r="G232" s="36">
        <v>113503.13</v>
      </c>
      <c r="H232" s="36">
        <v>2388.7199999999998</v>
      </c>
      <c r="I232" s="36">
        <v>115891.85</v>
      </c>
      <c r="J232" s="36">
        <v>13603.11</v>
      </c>
    </row>
    <row r="233" spans="1:10" x14ac:dyDescent="0.25">
      <c r="A233" t="s">
        <v>611</v>
      </c>
      <c r="B233" t="s">
        <v>1039</v>
      </c>
      <c r="C233" t="s">
        <v>1202</v>
      </c>
      <c r="D233" t="s">
        <v>1201</v>
      </c>
      <c r="E233">
        <v>810.93</v>
      </c>
      <c r="F233">
        <v>0</v>
      </c>
      <c r="G233">
        <v>810.93</v>
      </c>
      <c r="H233">
        <v>0</v>
      </c>
      <c r="I233">
        <v>810.93</v>
      </c>
      <c r="J233">
        <v>0</v>
      </c>
    </row>
    <row r="234" spans="1:10" x14ac:dyDescent="0.25">
      <c r="A234" t="s">
        <v>620</v>
      </c>
      <c r="B234" t="s">
        <v>1039</v>
      </c>
      <c r="C234" t="s">
        <v>1202</v>
      </c>
      <c r="D234" t="s">
        <v>1201</v>
      </c>
      <c r="E234" s="36">
        <v>-8602.16</v>
      </c>
      <c r="F234">
        <v>0</v>
      </c>
      <c r="G234" s="36">
        <v>-8602.16</v>
      </c>
      <c r="H234">
        <v>0</v>
      </c>
      <c r="I234" s="36">
        <v>-8602.16</v>
      </c>
      <c r="J234">
        <v>0</v>
      </c>
    </row>
    <row r="235" spans="1:10" x14ac:dyDescent="0.25">
      <c r="A235" t="s">
        <v>623</v>
      </c>
      <c r="B235" t="s">
        <v>1039</v>
      </c>
      <c r="C235" t="s">
        <v>1202</v>
      </c>
      <c r="D235" t="s">
        <v>1201</v>
      </c>
      <c r="E235" s="36">
        <v>371584.01</v>
      </c>
      <c r="F235">
        <v>0</v>
      </c>
      <c r="G235" s="36">
        <v>36387.89</v>
      </c>
      <c r="H235" s="36">
        <v>35812</v>
      </c>
      <c r="I235" s="36">
        <v>72199.89</v>
      </c>
      <c r="J235" s="36">
        <v>299384.12</v>
      </c>
    </row>
    <row r="236" spans="1:10" x14ac:dyDescent="0.25">
      <c r="A236" t="s">
        <v>626</v>
      </c>
      <c r="B236" t="s">
        <v>1039</v>
      </c>
      <c r="C236" t="s">
        <v>1202</v>
      </c>
      <c r="D236" t="s">
        <v>1201</v>
      </c>
      <c r="E236" s="36">
        <v>218071.75</v>
      </c>
      <c r="F236">
        <v>0</v>
      </c>
      <c r="G236" s="36">
        <v>98268.13</v>
      </c>
      <c r="H236" s="36">
        <v>27099.91</v>
      </c>
      <c r="I236" s="36">
        <v>125368.04</v>
      </c>
      <c r="J236" s="36">
        <v>92703.71</v>
      </c>
    </row>
    <row r="237" spans="1:10" x14ac:dyDescent="0.25">
      <c r="A237" t="s">
        <v>629</v>
      </c>
      <c r="B237" t="s">
        <v>1038</v>
      </c>
      <c r="C237" t="s">
        <v>1202</v>
      </c>
      <c r="D237" t="s">
        <v>1201</v>
      </c>
      <c r="E237" s="36">
        <v>300000</v>
      </c>
      <c r="F237">
        <v>0</v>
      </c>
      <c r="G237" s="36">
        <v>6464.51</v>
      </c>
      <c r="H237" s="36">
        <v>62809.27</v>
      </c>
      <c r="I237" s="36">
        <v>69273.78</v>
      </c>
      <c r="J237" s="36">
        <v>230726.22</v>
      </c>
    </row>
    <row r="238" spans="1:10" x14ac:dyDescent="0.25">
      <c r="A238" t="s">
        <v>632</v>
      </c>
      <c r="B238" t="s">
        <v>1038</v>
      </c>
      <c r="C238" t="s">
        <v>1202</v>
      </c>
      <c r="D238" t="s">
        <v>1201</v>
      </c>
      <c r="E238" s="36">
        <v>121678.44</v>
      </c>
      <c r="F238">
        <v>0</v>
      </c>
      <c r="G238" s="36">
        <v>35329.879999999997</v>
      </c>
      <c r="H238">
        <v>834.26</v>
      </c>
      <c r="I238" s="36">
        <v>36164.14</v>
      </c>
      <c r="J238" s="36">
        <v>85514.3</v>
      </c>
    </row>
    <row r="239" spans="1:10" x14ac:dyDescent="0.25">
      <c r="A239" t="s">
        <v>635</v>
      </c>
      <c r="B239" t="s">
        <v>1038</v>
      </c>
      <c r="C239" t="s">
        <v>1202</v>
      </c>
      <c r="D239" t="s">
        <v>1201</v>
      </c>
      <c r="E239" s="36">
        <v>1679424.35</v>
      </c>
      <c r="F239">
        <v>0</v>
      </c>
      <c r="G239" s="36">
        <v>25136.22</v>
      </c>
      <c r="H239" s="36">
        <v>28222.67</v>
      </c>
      <c r="I239" s="36">
        <v>53358.89</v>
      </c>
      <c r="J239" s="36">
        <v>1626065.46</v>
      </c>
    </row>
    <row r="240" spans="1:10" x14ac:dyDescent="0.25">
      <c r="A240" t="s">
        <v>638</v>
      </c>
      <c r="B240" t="s">
        <v>1038</v>
      </c>
      <c r="C240" t="s">
        <v>1202</v>
      </c>
      <c r="D240" t="s">
        <v>1201</v>
      </c>
      <c r="E240" s="36">
        <v>2500000</v>
      </c>
      <c r="F240">
        <v>0</v>
      </c>
      <c r="G240" s="36">
        <v>379746.51</v>
      </c>
      <c r="H240" s="36">
        <v>54856.4</v>
      </c>
      <c r="I240" s="36">
        <v>434602.91</v>
      </c>
      <c r="J240" s="36">
        <v>2065397.09</v>
      </c>
    </row>
    <row r="241" spans="1:10" x14ac:dyDescent="0.25">
      <c r="A241" t="s">
        <v>641</v>
      </c>
      <c r="B241" t="s">
        <v>1038</v>
      </c>
      <c r="C241" t="s">
        <v>1202</v>
      </c>
      <c r="D241" t="s">
        <v>1201</v>
      </c>
      <c r="E241" s="36">
        <v>119120.93</v>
      </c>
      <c r="F241">
        <v>0</v>
      </c>
      <c r="G241" s="36">
        <v>105617.88</v>
      </c>
      <c r="H241" s="36">
        <v>2220</v>
      </c>
      <c r="I241" s="36">
        <v>107837.88</v>
      </c>
      <c r="J241" s="36">
        <v>11283.05</v>
      </c>
    </row>
    <row r="242" spans="1:10" x14ac:dyDescent="0.25">
      <c r="A242" t="s">
        <v>644</v>
      </c>
      <c r="B242" t="s">
        <v>1038</v>
      </c>
      <c r="C242" t="s">
        <v>1202</v>
      </c>
      <c r="D242" t="s">
        <v>1201</v>
      </c>
      <c r="E242" s="36">
        <v>600000</v>
      </c>
      <c r="F242">
        <v>0</v>
      </c>
      <c r="G242" s="36">
        <v>23738.06</v>
      </c>
      <c r="H242" s="36">
        <v>423519.71</v>
      </c>
      <c r="I242" s="36">
        <v>447257.77</v>
      </c>
      <c r="J242" s="36">
        <v>152742.23000000001</v>
      </c>
    </row>
    <row r="243" spans="1:10" x14ac:dyDescent="0.25">
      <c r="A243" t="s">
        <v>647</v>
      </c>
      <c r="B243" t="s">
        <v>1038</v>
      </c>
      <c r="C243" t="s">
        <v>1202</v>
      </c>
      <c r="D243" t="s">
        <v>1201</v>
      </c>
      <c r="E243" s="36">
        <v>240000</v>
      </c>
      <c r="F243">
        <v>0</v>
      </c>
      <c r="G243">
        <v>0</v>
      </c>
      <c r="H243">
        <v>0</v>
      </c>
      <c r="I243">
        <v>0</v>
      </c>
      <c r="J243" s="36">
        <v>240000</v>
      </c>
    </row>
    <row r="244" spans="1:10" x14ac:dyDescent="0.25">
      <c r="A244" t="s">
        <v>650</v>
      </c>
      <c r="B244" t="s">
        <v>1038</v>
      </c>
      <c r="C244" t="s">
        <v>1202</v>
      </c>
      <c r="D244" t="s">
        <v>1201</v>
      </c>
      <c r="E244" s="36">
        <v>184778.33</v>
      </c>
      <c r="F244">
        <v>0</v>
      </c>
      <c r="G244" s="36">
        <v>46510.02</v>
      </c>
      <c r="H244" s="36">
        <v>28462</v>
      </c>
      <c r="I244" s="36">
        <v>74972.02</v>
      </c>
      <c r="J244" s="36">
        <v>109806.31</v>
      </c>
    </row>
    <row r="245" spans="1:10" x14ac:dyDescent="0.25">
      <c r="A245" t="s">
        <v>653</v>
      </c>
      <c r="B245" t="s">
        <v>1037</v>
      </c>
      <c r="C245" t="s">
        <v>1202</v>
      </c>
      <c r="D245" t="s">
        <v>1201</v>
      </c>
      <c r="E245" s="36">
        <v>331194.90000000002</v>
      </c>
      <c r="F245">
        <v>0</v>
      </c>
      <c r="G245" s="36">
        <v>26241.71</v>
      </c>
      <c r="H245" s="36">
        <v>20556.060000000001</v>
      </c>
      <c r="I245" s="36">
        <v>46797.77</v>
      </c>
      <c r="J245" s="36">
        <v>284397.13</v>
      </c>
    </row>
    <row r="246" spans="1:10" x14ac:dyDescent="0.25">
      <c r="A246" t="s">
        <v>656</v>
      </c>
      <c r="B246" t="s">
        <v>1037</v>
      </c>
      <c r="C246" t="s">
        <v>1202</v>
      </c>
      <c r="D246" t="s">
        <v>1201</v>
      </c>
      <c r="E246" s="36">
        <v>331156.40000000002</v>
      </c>
      <c r="F246">
        <v>0</v>
      </c>
      <c r="G246" s="36">
        <v>28483.32</v>
      </c>
      <c r="H246" s="36">
        <v>26779.71</v>
      </c>
      <c r="I246" s="36">
        <v>55263.03</v>
      </c>
      <c r="J246" s="36">
        <v>275893.37</v>
      </c>
    </row>
    <row r="247" spans="1:10" x14ac:dyDescent="0.25">
      <c r="A247" t="s">
        <v>659</v>
      </c>
      <c r="B247" t="s">
        <v>1037</v>
      </c>
      <c r="C247" t="s">
        <v>1202</v>
      </c>
      <c r="D247" t="s">
        <v>1201</v>
      </c>
      <c r="E247" s="36">
        <v>336803.18</v>
      </c>
      <c r="F247">
        <v>0</v>
      </c>
      <c r="G247" s="36">
        <v>27240.3</v>
      </c>
      <c r="H247" s="36">
        <v>33045.72</v>
      </c>
      <c r="I247" s="36">
        <v>60286.02</v>
      </c>
      <c r="J247" s="36">
        <v>276517.15999999997</v>
      </c>
    </row>
    <row r="248" spans="1:10" x14ac:dyDescent="0.25">
      <c r="A248" t="s">
        <v>662</v>
      </c>
      <c r="B248" t="s">
        <v>1037</v>
      </c>
      <c r="C248" t="s">
        <v>1202</v>
      </c>
      <c r="D248" t="s">
        <v>1201</v>
      </c>
      <c r="E248" s="36">
        <v>79367.34</v>
      </c>
      <c r="F248">
        <v>0</v>
      </c>
      <c r="G248" s="36">
        <v>19929.75</v>
      </c>
      <c r="H248" s="36">
        <v>20054</v>
      </c>
      <c r="I248" s="36">
        <v>39983.75</v>
      </c>
      <c r="J248" s="36">
        <v>39383.589999999997</v>
      </c>
    </row>
    <row r="249" spans="1:10" x14ac:dyDescent="0.25">
      <c r="A249" t="s">
        <v>665</v>
      </c>
      <c r="B249" t="s">
        <v>1037</v>
      </c>
      <c r="C249" t="s">
        <v>1202</v>
      </c>
      <c r="D249" t="s">
        <v>1201</v>
      </c>
      <c r="E249" s="36">
        <v>328024.56</v>
      </c>
      <c r="F249">
        <v>0</v>
      </c>
      <c r="G249" s="36">
        <v>23566.1</v>
      </c>
      <c r="H249" s="36">
        <v>20474.36</v>
      </c>
      <c r="I249" s="36">
        <v>44040.46</v>
      </c>
      <c r="J249" s="36">
        <v>283984.09999999998</v>
      </c>
    </row>
    <row r="250" spans="1:10" x14ac:dyDescent="0.25">
      <c r="A250" t="s">
        <v>668</v>
      </c>
      <c r="B250" t="s">
        <v>1037</v>
      </c>
      <c r="C250" t="s">
        <v>1202</v>
      </c>
      <c r="D250" t="s">
        <v>1201</v>
      </c>
      <c r="E250" s="36">
        <v>-13301.62</v>
      </c>
      <c r="F250">
        <v>0</v>
      </c>
      <c r="G250" s="36">
        <v>-13301.62</v>
      </c>
      <c r="H250">
        <v>0</v>
      </c>
      <c r="I250" s="36">
        <v>-13301.62</v>
      </c>
      <c r="J250">
        <v>0</v>
      </c>
    </row>
    <row r="251" spans="1:10" x14ac:dyDescent="0.25">
      <c r="A251" t="s">
        <v>671</v>
      </c>
      <c r="B251" t="s">
        <v>1037</v>
      </c>
      <c r="C251" t="s">
        <v>1202</v>
      </c>
      <c r="D251" t="s">
        <v>1201</v>
      </c>
      <c r="E251" s="36">
        <v>772493.55</v>
      </c>
      <c r="F251">
        <v>0</v>
      </c>
      <c r="G251" s="36">
        <v>241614.94</v>
      </c>
      <c r="H251" s="36">
        <v>296429.07</v>
      </c>
      <c r="I251" s="36">
        <v>538044.01</v>
      </c>
      <c r="J251" s="36">
        <v>234449.54</v>
      </c>
    </row>
    <row r="252" spans="1:10" x14ac:dyDescent="0.25">
      <c r="A252" t="s">
        <v>674</v>
      </c>
      <c r="B252" t="s">
        <v>1036</v>
      </c>
      <c r="C252" t="s">
        <v>1202</v>
      </c>
      <c r="D252" t="s">
        <v>1201</v>
      </c>
      <c r="E252" s="36">
        <v>146044.49</v>
      </c>
      <c r="F252">
        <v>0</v>
      </c>
      <c r="G252" s="36">
        <v>123461.69</v>
      </c>
      <c r="H252" s="36">
        <v>12688.33</v>
      </c>
      <c r="I252" s="36">
        <v>136150.01999999999</v>
      </c>
      <c r="J252" s="36">
        <v>9894.4699999999993</v>
      </c>
    </row>
    <row r="253" spans="1:10" x14ac:dyDescent="0.25">
      <c r="A253" t="s">
        <v>677</v>
      </c>
      <c r="B253" t="s">
        <v>1036</v>
      </c>
      <c r="C253" t="s">
        <v>1202</v>
      </c>
      <c r="D253" t="s">
        <v>1201</v>
      </c>
      <c r="E253" s="36">
        <v>183728.64000000001</v>
      </c>
      <c r="F253">
        <v>0</v>
      </c>
      <c r="G253" s="36">
        <v>172625.81</v>
      </c>
      <c r="H253" s="36">
        <v>5280.37</v>
      </c>
      <c r="I253" s="36">
        <v>177906.18</v>
      </c>
      <c r="J253" s="36">
        <v>5822.46</v>
      </c>
    </row>
    <row r="254" spans="1:10" x14ac:dyDescent="0.25">
      <c r="A254" t="s">
        <v>680</v>
      </c>
      <c r="B254" t="s">
        <v>1036</v>
      </c>
      <c r="C254" t="s">
        <v>1202</v>
      </c>
      <c r="D254" t="s">
        <v>1201</v>
      </c>
      <c r="E254" s="36">
        <v>3482.43</v>
      </c>
      <c r="F254">
        <v>0</v>
      </c>
      <c r="G254" s="36">
        <v>3482.43</v>
      </c>
      <c r="H254">
        <v>0</v>
      </c>
      <c r="I254" s="36">
        <v>3482.43</v>
      </c>
      <c r="J254">
        <v>0</v>
      </c>
    </row>
    <row r="255" spans="1:10" x14ac:dyDescent="0.25">
      <c r="A255" t="s">
        <v>683</v>
      </c>
      <c r="B255" t="s">
        <v>1036</v>
      </c>
      <c r="C255" t="s">
        <v>1202</v>
      </c>
      <c r="D255" t="s">
        <v>1201</v>
      </c>
      <c r="E255" s="36">
        <v>-44197.65</v>
      </c>
      <c r="F255">
        <v>0</v>
      </c>
      <c r="G255" s="36">
        <v>-44197.65</v>
      </c>
      <c r="H255">
        <v>0</v>
      </c>
      <c r="I255" s="36">
        <v>-44197.65</v>
      </c>
      <c r="J255">
        <v>0</v>
      </c>
    </row>
    <row r="256" spans="1:10" x14ac:dyDescent="0.25">
      <c r="A256" t="s">
        <v>689</v>
      </c>
      <c r="B256" t="s">
        <v>1036</v>
      </c>
      <c r="C256" t="s">
        <v>1202</v>
      </c>
      <c r="D256" t="s">
        <v>1201</v>
      </c>
      <c r="E256" s="36">
        <v>131641.56</v>
      </c>
      <c r="F256">
        <v>0</v>
      </c>
      <c r="G256" s="36">
        <v>66955.960000000006</v>
      </c>
      <c r="H256" s="36">
        <v>57284.82</v>
      </c>
      <c r="I256" s="36">
        <v>124240.78</v>
      </c>
      <c r="J256" s="36">
        <v>7400.78</v>
      </c>
    </row>
    <row r="257" spans="1:10" x14ac:dyDescent="0.25">
      <c r="A257" t="s">
        <v>692</v>
      </c>
      <c r="B257" t="s">
        <v>1035</v>
      </c>
      <c r="C257" t="s">
        <v>1202</v>
      </c>
      <c r="D257" t="s">
        <v>1201</v>
      </c>
      <c r="E257" s="36">
        <v>114447.91</v>
      </c>
      <c r="F257">
        <v>0</v>
      </c>
      <c r="G257" s="36">
        <v>114165.18</v>
      </c>
      <c r="H257">
        <v>0</v>
      </c>
      <c r="I257" s="36">
        <v>114165.18</v>
      </c>
      <c r="J257">
        <v>282.73</v>
      </c>
    </row>
    <row r="258" spans="1:10" x14ac:dyDescent="0.25">
      <c r="A258" t="s">
        <v>695</v>
      </c>
      <c r="B258" t="s">
        <v>1034</v>
      </c>
      <c r="C258" t="s">
        <v>1202</v>
      </c>
      <c r="D258" t="s">
        <v>1203</v>
      </c>
      <c r="E258" s="36">
        <v>4498103.2</v>
      </c>
      <c r="F258">
        <v>0</v>
      </c>
      <c r="G258" s="36">
        <v>94352.89</v>
      </c>
      <c r="H258" s="36">
        <v>109697.51</v>
      </c>
      <c r="I258" s="36">
        <v>204050.4</v>
      </c>
      <c r="J258" s="36">
        <v>4294052.8</v>
      </c>
    </row>
    <row r="259" spans="1:10" x14ac:dyDescent="0.25">
      <c r="A259" t="s">
        <v>698</v>
      </c>
      <c r="B259" t="s">
        <v>1033</v>
      </c>
      <c r="C259" t="s">
        <v>1202</v>
      </c>
      <c r="D259" t="s">
        <v>1201</v>
      </c>
      <c r="E259" s="36">
        <v>992752.9</v>
      </c>
      <c r="F259">
        <v>0</v>
      </c>
      <c r="G259" s="36">
        <v>227558.13</v>
      </c>
      <c r="H259" s="36">
        <v>154878.94</v>
      </c>
      <c r="I259" s="36">
        <v>382437.07</v>
      </c>
      <c r="J259" s="36">
        <v>610315.82999999996</v>
      </c>
    </row>
    <row r="260" spans="1:10" x14ac:dyDescent="0.25">
      <c r="A260" t="s">
        <v>701</v>
      </c>
      <c r="B260" t="s">
        <v>1032</v>
      </c>
      <c r="C260" t="s">
        <v>1202</v>
      </c>
      <c r="D260" t="s">
        <v>1201</v>
      </c>
      <c r="E260" s="36">
        <v>2000000</v>
      </c>
      <c r="F260">
        <v>0</v>
      </c>
      <c r="G260">
        <v>0</v>
      </c>
      <c r="H260">
        <v>0</v>
      </c>
      <c r="I260">
        <v>0</v>
      </c>
      <c r="J260" s="36">
        <v>2000000</v>
      </c>
    </row>
    <row r="261" spans="1:10" x14ac:dyDescent="0.25">
      <c r="A261" t="s">
        <v>704</v>
      </c>
      <c r="B261" t="s">
        <v>1031</v>
      </c>
      <c r="C261" t="s">
        <v>1202</v>
      </c>
      <c r="D261" t="s">
        <v>1201</v>
      </c>
      <c r="E261" s="36">
        <v>2371864.3199999998</v>
      </c>
      <c r="F261">
        <v>0</v>
      </c>
      <c r="G261" s="36">
        <v>139180.89000000001</v>
      </c>
      <c r="H261" s="36">
        <v>320735.43</v>
      </c>
      <c r="I261" s="36">
        <v>459916.32</v>
      </c>
      <c r="J261" s="36">
        <v>1911948</v>
      </c>
    </row>
    <row r="262" spans="1:10" x14ac:dyDescent="0.25">
      <c r="A262" t="s">
        <v>707</v>
      </c>
      <c r="B262" t="s">
        <v>1030</v>
      </c>
      <c r="C262" t="s">
        <v>1202</v>
      </c>
      <c r="D262" t="s">
        <v>1201</v>
      </c>
      <c r="E262" s="36">
        <v>6712250.21</v>
      </c>
      <c r="F262">
        <v>0</v>
      </c>
      <c r="G262" s="36">
        <v>106133.37</v>
      </c>
      <c r="H262" s="36">
        <v>3622676.06</v>
      </c>
      <c r="I262" s="36">
        <v>3728809.43</v>
      </c>
      <c r="J262" s="36">
        <v>2983440.78</v>
      </c>
    </row>
    <row r="263" spans="1:10" x14ac:dyDescent="0.25">
      <c r="A263" t="s">
        <v>710</v>
      </c>
      <c r="B263" t="s">
        <v>1029</v>
      </c>
      <c r="C263" t="s">
        <v>1202</v>
      </c>
      <c r="D263" t="s">
        <v>1201</v>
      </c>
      <c r="E263" s="36">
        <v>1678309.4</v>
      </c>
      <c r="F263">
        <v>0</v>
      </c>
      <c r="G263" s="36">
        <v>445063.74</v>
      </c>
      <c r="H263" s="36">
        <v>38431.85</v>
      </c>
      <c r="I263" s="36">
        <v>483495.59</v>
      </c>
      <c r="J263" s="36">
        <v>1194813.81</v>
      </c>
    </row>
    <row r="264" spans="1:10" x14ac:dyDescent="0.25">
      <c r="A264" t="s">
        <v>728</v>
      </c>
      <c r="B264" t="s">
        <v>1027</v>
      </c>
      <c r="C264" t="s">
        <v>1202</v>
      </c>
      <c r="D264" t="s">
        <v>1201</v>
      </c>
      <c r="E264" s="36">
        <v>439367.08</v>
      </c>
      <c r="F264">
        <v>0</v>
      </c>
      <c r="G264" s="36">
        <v>31629.759999999998</v>
      </c>
      <c r="H264" s="36">
        <v>299628.90000000002</v>
      </c>
      <c r="I264" s="36">
        <v>331258.65999999997</v>
      </c>
      <c r="J264" s="36">
        <v>108108.42</v>
      </c>
    </row>
    <row r="265" spans="1:10" x14ac:dyDescent="0.25">
      <c r="A265" t="s">
        <v>731</v>
      </c>
      <c r="B265" t="s">
        <v>1027</v>
      </c>
      <c r="C265" t="s">
        <v>1202</v>
      </c>
      <c r="D265" t="s">
        <v>1201</v>
      </c>
      <c r="E265" s="36">
        <v>1056733.45</v>
      </c>
      <c r="F265">
        <v>0</v>
      </c>
      <c r="G265" s="36">
        <v>45515.69</v>
      </c>
      <c r="H265" s="36">
        <v>551971.23</v>
      </c>
      <c r="I265" s="36">
        <v>597486.92000000004</v>
      </c>
      <c r="J265" s="36">
        <v>459246.53</v>
      </c>
    </row>
    <row r="266" spans="1:10" x14ac:dyDescent="0.25">
      <c r="A266" t="s">
        <v>734</v>
      </c>
      <c r="B266" t="s">
        <v>1027</v>
      </c>
      <c r="C266" t="s">
        <v>1202</v>
      </c>
      <c r="D266" t="s">
        <v>1201</v>
      </c>
      <c r="E266" s="36">
        <v>242603.12</v>
      </c>
      <c r="F266">
        <v>0</v>
      </c>
      <c r="G266" s="36">
        <v>3514.42</v>
      </c>
      <c r="H266" s="36">
        <v>13395.9</v>
      </c>
      <c r="I266" s="36">
        <v>16910.32</v>
      </c>
      <c r="J266" s="36">
        <v>225692.79999999999</v>
      </c>
    </row>
    <row r="267" spans="1:10" x14ac:dyDescent="0.25">
      <c r="A267" t="s">
        <v>740</v>
      </c>
      <c r="B267" t="s">
        <v>1025</v>
      </c>
      <c r="C267" t="s">
        <v>1202</v>
      </c>
      <c r="D267" t="s">
        <v>1201</v>
      </c>
      <c r="E267" s="36">
        <v>353512.64</v>
      </c>
      <c r="F267">
        <v>0</v>
      </c>
      <c r="G267" s="36">
        <v>32884.92</v>
      </c>
      <c r="H267" s="36">
        <v>208431.13</v>
      </c>
      <c r="I267" s="36">
        <v>241316.05</v>
      </c>
      <c r="J267" s="36">
        <v>112196.59</v>
      </c>
    </row>
    <row r="268" spans="1:10" x14ac:dyDescent="0.25">
      <c r="A268" t="s">
        <v>737</v>
      </c>
      <c r="B268" t="s">
        <v>1025</v>
      </c>
      <c r="C268" t="s">
        <v>1202</v>
      </c>
      <c r="D268" t="s">
        <v>1201</v>
      </c>
      <c r="E268" s="36">
        <v>4067992.24</v>
      </c>
      <c r="F268">
        <v>0</v>
      </c>
      <c r="G268" s="36">
        <v>3161737.28</v>
      </c>
      <c r="H268" s="36">
        <v>225634.46</v>
      </c>
      <c r="I268" s="36">
        <v>3387371.74</v>
      </c>
      <c r="J268" s="36">
        <v>680620.5</v>
      </c>
    </row>
    <row r="269" spans="1:10" x14ac:dyDescent="0.25">
      <c r="A269" t="s">
        <v>743</v>
      </c>
      <c r="B269" t="s">
        <v>1026</v>
      </c>
      <c r="C269" t="s">
        <v>1202</v>
      </c>
      <c r="D269" t="s">
        <v>1201</v>
      </c>
      <c r="E269" s="36">
        <v>1000500</v>
      </c>
      <c r="F269">
        <v>0</v>
      </c>
      <c r="G269">
        <v>0</v>
      </c>
      <c r="H269">
        <v>0</v>
      </c>
      <c r="I269">
        <v>0</v>
      </c>
      <c r="J269" s="36">
        <v>1000500</v>
      </c>
    </row>
    <row r="270" spans="1:10" x14ac:dyDescent="0.25">
      <c r="A270" t="s">
        <v>713</v>
      </c>
      <c r="B270" t="s">
        <v>1025</v>
      </c>
      <c r="C270" t="s">
        <v>1202</v>
      </c>
      <c r="D270" t="s">
        <v>1201</v>
      </c>
      <c r="E270" s="36">
        <v>460368.57</v>
      </c>
      <c r="F270">
        <v>0</v>
      </c>
      <c r="G270" s="36">
        <v>63076.97</v>
      </c>
      <c r="H270" s="36">
        <v>32009.55</v>
      </c>
      <c r="I270" s="36">
        <v>95086.52</v>
      </c>
      <c r="J270" s="36">
        <v>365282.05</v>
      </c>
    </row>
    <row r="271" spans="1:10" x14ac:dyDescent="0.25">
      <c r="A271" t="s">
        <v>716</v>
      </c>
      <c r="B271" t="s">
        <v>1025</v>
      </c>
      <c r="C271" t="s">
        <v>1202</v>
      </c>
      <c r="D271" t="s">
        <v>1201</v>
      </c>
      <c r="E271" s="36">
        <v>5064752.7</v>
      </c>
      <c r="F271">
        <v>0</v>
      </c>
      <c r="G271" s="36">
        <v>28486.81</v>
      </c>
      <c r="H271" s="36">
        <v>81477.58</v>
      </c>
      <c r="I271" s="36">
        <v>109964.39</v>
      </c>
      <c r="J271" s="36">
        <v>4954788.3099999996</v>
      </c>
    </row>
    <row r="272" spans="1:10" x14ac:dyDescent="0.25">
      <c r="A272" t="s">
        <v>719</v>
      </c>
      <c r="B272" t="s">
        <v>1025</v>
      </c>
      <c r="C272" t="s">
        <v>1202</v>
      </c>
      <c r="D272" t="s">
        <v>1201</v>
      </c>
      <c r="E272" s="36">
        <v>-15240.53</v>
      </c>
      <c r="F272">
        <v>0</v>
      </c>
      <c r="G272" s="36">
        <v>-16242.09</v>
      </c>
      <c r="H272" s="36">
        <v>1000</v>
      </c>
      <c r="I272" s="36">
        <v>-15242.09</v>
      </c>
      <c r="J272">
        <v>1.56</v>
      </c>
    </row>
    <row r="273" spans="1:10" x14ac:dyDescent="0.25">
      <c r="A273" t="s">
        <v>746</v>
      </c>
      <c r="B273" t="s">
        <v>1025</v>
      </c>
      <c r="C273" t="s">
        <v>1202</v>
      </c>
      <c r="D273" t="s">
        <v>1201</v>
      </c>
      <c r="E273" s="36">
        <v>200000</v>
      </c>
      <c r="F273">
        <v>0</v>
      </c>
      <c r="G273" s="36">
        <v>3012.36</v>
      </c>
      <c r="H273" s="36">
        <v>6987.64</v>
      </c>
      <c r="I273" s="36">
        <v>10000</v>
      </c>
      <c r="J273" s="36">
        <v>190000</v>
      </c>
    </row>
    <row r="274" spans="1:10" x14ac:dyDescent="0.25">
      <c r="A274" t="s">
        <v>749</v>
      </c>
      <c r="B274" t="s">
        <v>1019</v>
      </c>
      <c r="C274" t="s">
        <v>1202</v>
      </c>
      <c r="D274" t="s">
        <v>1201</v>
      </c>
      <c r="E274" s="36">
        <v>200000</v>
      </c>
      <c r="F274">
        <v>0</v>
      </c>
      <c r="G274" s="36">
        <v>3263.39</v>
      </c>
      <c r="H274" s="36">
        <v>6736.61</v>
      </c>
      <c r="I274" s="36">
        <v>10000</v>
      </c>
      <c r="J274" s="36">
        <v>190000</v>
      </c>
    </row>
    <row r="275" spans="1:10" x14ac:dyDescent="0.25">
      <c r="A275" t="s">
        <v>752</v>
      </c>
      <c r="B275" t="s">
        <v>1019</v>
      </c>
      <c r="C275" t="s">
        <v>1202</v>
      </c>
      <c r="D275" t="s">
        <v>1201</v>
      </c>
      <c r="E275" s="36">
        <v>-16819.55</v>
      </c>
      <c r="F275">
        <v>0</v>
      </c>
      <c r="G275" s="36">
        <v>-16819.55</v>
      </c>
      <c r="H275">
        <v>0</v>
      </c>
      <c r="I275" s="36">
        <v>-16819.55</v>
      </c>
      <c r="J275">
        <v>0</v>
      </c>
    </row>
    <row r="276" spans="1:10" x14ac:dyDescent="0.25">
      <c r="A276" t="s">
        <v>757</v>
      </c>
      <c r="B276" t="s">
        <v>1024</v>
      </c>
      <c r="C276" t="s">
        <v>1202</v>
      </c>
      <c r="D276" t="s">
        <v>1201</v>
      </c>
      <c r="E276" s="36">
        <v>880000</v>
      </c>
      <c r="F276">
        <v>0</v>
      </c>
      <c r="G276" s="36">
        <v>111632.68</v>
      </c>
      <c r="H276" s="36">
        <v>129721.36</v>
      </c>
      <c r="I276" s="36">
        <v>241354.04</v>
      </c>
      <c r="J276" s="36">
        <v>638645.96</v>
      </c>
    </row>
    <row r="277" spans="1:10" x14ac:dyDescent="0.25">
      <c r="A277" t="s">
        <v>761</v>
      </c>
      <c r="B277" t="s">
        <v>1023</v>
      </c>
      <c r="C277" t="s">
        <v>1202</v>
      </c>
      <c r="D277" t="s">
        <v>1201</v>
      </c>
      <c r="E277" s="36">
        <v>1000000</v>
      </c>
      <c r="F277">
        <v>0</v>
      </c>
      <c r="G277">
        <v>0</v>
      </c>
      <c r="H277">
        <v>0</v>
      </c>
      <c r="I277">
        <v>0</v>
      </c>
      <c r="J277" s="36">
        <v>1000000</v>
      </c>
    </row>
    <row r="278" spans="1:10" x14ac:dyDescent="0.25">
      <c r="A278" t="s">
        <v>763</v>
      </c>
      <c r="B278" t="s">
        <v>1022</v>
      </c>
      <c r="C278" t="s">
        <v>1202</v>
      </c>
      <c r="D278" t="s">
        <v>1201</v>
      </c>
      <c r="E278" s="36">
        <v>250000</v>
      </c>
      <c r="F278">
        <v>0</v>
      </c>
      <c r="G278" s="36">
        <v>90063.78</v>
      </c>
      <c r="H278" s="36">
        <v>75896.38</v>
      </c>
      <c r="I278" s="36">
        <v>165960.16</v>
      </c>
      <c r="J278" s="36">
        <v>84039.84</v>
      </c>
    </row>
    <row r="279" spans="1:10" x14ac:dyDescent="0.25">
      <c r="A279" t="s">
        <v>766</v>
      </c>
      <c r="B279" t="s">
        <v>1021</v>
      </c>
      <c r="C279" t="s">
        <v>1202</v>
      </c>
      <c r="D279" t="s">
        <v>1201</v>
      </c>
      <c r="E279" s="36">
        <v>150000</v>
      </c>
      <c r="F279">
        <v>0</v>
      </c>
      <c r="G279" s="36">
        <v>16869.87</v>
      </c>
      <c r="H279" s="36">
        <v>89417.81</v>
      </c>
      <c r="I279" s="36">
        <v>106287.67999999999</v>
      </c>
      <c r="J279" s="36">
        <v>43712.32</v>
      </c>
    </row>
    <row r="280" spans="1:10" x14ac:dyDescent="0.25">
      <c r="A280" t="s">
        <v>772</v>
      </c>
      <c r="B280" t="s">
        <v>1019</v>
      </c>
      <c r="C280" t="s">
        <v>1202</v>
      </c>
      <c r="D280" t="s">
        <v>1201</v>
      </c>
      <c r="E280" s="36">
        <v>850000</v>
      </c>
      <c r="F280">
        <v>0</v>
      </c>
      <c r="G280" s="36">
        <v>22908.93</v>
      </c>
      <c r="H280" s="36">
        <v>75665.11</v>
      </c>
      <c r="I280" s="36">
        <v>98574.04</v>
      </c>
      <c r="J280" s="36">
        <v>751425.96</v>
      </c>
    </row>
    <row r="281" spans="1:10" x14ac:dyDescent="0.25">
      <c r="A281" t="s">
        <v>775</v>
      </c>
      <c r="B281" t="s">
        <v>1019</v>
      </c>
      <c r="C281" t="s">
        <v>1202</v>
      </c>
      <c r="D281" t="s">
        <v>1201</v>
      </c>
      <c r="E281" s="36">
        <v>630000</v>
      </c>
      <c r="F281">
        <v>0</v>
      </c>
      <c r="G281" s="36">
        <v>106761.07</v>
      </c>
      <c r="H281">
        <v>0</v>
      </c>
      <c r="I281" s="36">
        <v>106761.07</v>
      </c>
      <c r="J281" s="36">
        <v>523238.93</v>
      </c>
    </row>
    <row r="282" spans="1:10" x14ac:dyDescent="0.25">
      <c r="A282" t="s">
        <v>784</v>
      </c>
      <c r="B282" t="s">
        <v>1017</v>
      </c>
      <c r="C282" t="s">
        <v>1202</v>
      </c>
      <c r="D282" t="s">
        <v>1201</v>
      </c>
      <c r="E282" s="36">
        <v>500000</v>
      </c>
      <c r="F282">
        <v>0</v>
      </c>
      <c r="G282" s="36">
        <v>5020.55</v>
      </c>
      <c r="H282" s="36">
        <v>52716.35</v>
      </c>
      <c r="I282" s="36">
        <v>57736.9</v>
      </c>
      <c r="J282" s="36">
        <v>442263.1</v>
      </c>
    </row>
    <row r="283" spans="1:10" x14ac:dyDescent="0.25">
      <c r="A283" t="s">
        <v>787</v>
      </c>
      <c r="B283" t="s">
        <v>1017</v>
      </c>
      <c r="C283" t="s">
        <v>1202</v>
      </c>
      <c r="D283" t="s">
        <v>1201</v>
      </c>
      <c r="E283" s="36">
        <v>100000</v>
      </c>
      <c r="F283">
        <v>0</v>
      </c>
      <c r="G283" s="36">
        <v>22185.9</v>
      </c>
      <c r="H283" s="36">
        <v>74913.350000000006</v>
      </c>
      <c r="I283" s="36">
        <v>97099.25</v>
      </c>
      <c r="J283" s="36">
        <v>2900.75</v>
      </c>
    </row>
    <row r="284" spans="1:10" x14ac:dyDescent="0.25">
      <c r="A284" t="s">
        <v>790</v>
      </c>
      <c r="B284" t="s">
        <v>1017</v>
      </c>
      <c r="C284" t="s">
        <v>1202</v>
      </c>
      <c r="D284" t="s">
        <v>1201</v>
      </c>
      <c r="E284" s="36">
        <v>600000</v>
      </c>
      <c r="F284">
        <v>0</v>
      </c>
      <c r="G284" s="36">
        <v>65326.7</v>
      </c>
      <c r="H284" s="36">
        <v>403610.41</v>
      </c>
      <c r="I284" s="36">
        <v>468937.11</v>
      </c>
      <c r="J284" s="36">
        <v>131062.89</v>
      </c>
    </row>
    <row r="285" spans="1:10" x14ac:dyDescent="0.25">
      <c r="A285" t="s">
        <v>796</v>
      </c>
      <c r="B285" t="s">
        <v>1016</v>
      </c>
      <c r="C285" t="s">
        <v>1202</v>
      </c>
      <c r="D285" t="s">
        <v>1201</v>
      </c>
      <c r="E285" s="36">
        <v>600000</v>
      </c>
      <c r="F285">
        <v>0</v>
      </c>
      <c r="G285" s="36">
        <v>34431.660000000003</v>
      </c>
      <c r="H285" s="36">
        <v>525565.55000000005</v>
      </c>
      <c r="I285" s="36">
        <v>559997.21</v>
      </c>
      <c r="J285" s="36">
        <v>40002.79</v>
      </c>
    </row>
    <row r="286" spans="1:10" x14ac:dyDescent="0.25">
      <c r="A286" t="s">
        <v>799</v>
      </c>
      <c r="B286" t="s">
        <v>1016</v>
      </c>
      <c r="C286" t="s">
        <v>1202</v>
      </c>
      <c r="D286" t="s">
        <v>1201</v>
      </c>
      <c r="E286" s="36">
        <v>600000</v>
      </c>
      <c r="F286">
        <v>0</v>
      </c>
      <c r="G286" s="36">
        <v>26638.23</v>
      </c>
      <c r="H286" s="36">
        <v>534361.21</v>
      </c>
      <c r="I286" s="36">
        <v>560999.43999999994</v>
      </c>
      <c r="J286" s="36">
        <v>39000.559999999998</v>
      </c>
    </row>
    <row r="287" spans="1:10" x14ac:dyDescent="0.25">
      <c r="A287" t="s">
        <v>802</v>
      </c>
      <c r="B287" t="s">
        <v>1016</v>
      </c>
      <c r="C287" t="s">
        <v>1202</v>
      </c>
      <c r="D287" t="s">
        <v>1201</v>
      </c>
      <c r="E287" s="36">
        <v>200000</v>
      </c>
      <c r="F287">
        <v>0</v>
      </c>
      <c r="G287" s="36">
        <v>3012.36</v>
      </c>
      <c r="H287">
        <v>0</v>
      </c>
      <c r="I287" s="36">
        <v>3012.36</v>
      </c>
      <c r="J287" s="36">
        <v>196987.64</v>
      </c>
    </row>
    <row r="288" spans="1:10" x14ac:dyDescent="0.25">
      <c r="A288" t="s">
        <v>805</v>
      </c>
      <c r="B288" t="s">
        <v>1016</v>
      </c>
      <c r="C288" t="s">
        <v>1202</v>
      </c>
      <c r="D288" t="s">
        <v>1201</v>
      </c>
      <c r="E288" s="36">
        <v>450000</v>
      </c>
      <c r="F288">
        <v>0</v>
      </c>
      <c r="G288" s="36">
        <v>15781.17</v>
      </c>
      <c r="H288" s="36">
        <v>53591.34</v>
      </c>
      <c r="I288" s="36">
        <v>69372.509999999995</v>
      </c>
      <c r="J288" s="36">
        <v>380627.49</v>
      </c>
    </row>
    <row r="289" spans="1:10" x14ac:dyDescent="0.25">
      <c r="A289" t="s">
        <v>808</v>
      </c>
      <c r="B289" t="s">
        <v>1015</v>
      </c>
      <c r="C289" t="s">
        <v>1202</v>
      </c>
      <c r="D289" t="s">
        <v>1201</v>
      </c>
      <c r="E289" s="36">
        <v>150000</v>
      </c>
      <c r="F289">
        <v>0</v>
      </c>
      <c r="G289" s="36">
        <v>137145.72</v>
      </c>
      <c r="H289" s="36">
        <v>10947.59</v>
      </c>
      <c r="I289" s="36">
        <v>148093.31</v>
      </c>
      <c r="J289" s="36">
        <v>1906.69</v>
      </c>
    </row>
    <row r="290" spans="1:10" x14ac:dyDescent="0.25">
      <c r="A290" t="s">
        <v>814</v>
      </c>
      <c r="B290" t="s">
        <v>1015</v>
      </c>
      <c r="C290" t="s">
        <v>1202</v>
      </c>
      <c r="D290" t="s">
        <v>1201</v>
      </c>
      <c r="E290" s="36">
        <v>500975.32</v>
      </c>
      <c r="F290">
        <v>0</v>
      </c>
      <c r="G290" s="36">
        <v>17321.07</v>
      </c>
      <c r="H290" s="36">
        <v>4769.57</v>
      </c>
      <c r="I290" s="36">
        <v>22090.639999999999</v>
      </c>
      <c r="J290" s="36">
        <v>478884.68</v>
      </c>
    </row>
    <row r="291" spans="1:10" x14ac:dyDescent="0.25">
      <c r="A291" t="s">
        <v>817</v>
      </c>
      <c r="B291" t="s">
        <v>1015</v>
      </c>
      <c r="C291" t="s">
        <v>1202</v>
      </c>
      <c r="D291" t="s">
        <v>1201</v>
      </c>
      <c r="E291" s="36">
        <v>43000</v>
      </c>
      <c r="F291">
        <v>0</v>
      </c>
      <c r="G291">
        <v>0</v>
      </c>
      <c r="H291">
        <v>0</v>
      </c>
      <c r="I291">
        <v>0</v>
      </c>
      <c r="J291" s="36">
        <v>43000</v>
      </c>
    </row>
    <row r="292" spans="1:10" x14ac:dyDescent="0.25">
      <c r="A292" t="s">
        <v>820</v>
      </c>
      <c r="B292" t="s">
        <v>1015</v>
      </c>
      <c r="C292" t="s">
        <v>1202</v>
      </c>
      <c r="D292" t="s">
        <v>1201</v>
      </c>
      <c r="E292" s="36">
        <v>500000</v>
      </c>
      <c r="F292">
        <v>0</v>
      </c>
      <c r="G292">
        <v>0</v>
      </c>
      <c r="H292">
        <v>0</v>
      </c>
      <c r="I292">
        <v>0</v>
      </c>
      <c r="J292" s="36">
        <v>500000</v>
      </c>
    </row>
    <row r="293" spans="1:10" x14ac:dyDescent="0.25">
      <c r="A293" t="s">
        <v>823</v>
      </c>
      <c r="B293" t="s">
        <v>1015</v>
      </c>
      <c r="C293" t="s">
        <v>1202</v>
      </c>
      <c r="D293" t="s">
        <v>1201</v>
      </c>
      <c r="E293" s="36">
        <v>1000000</v>
      </c>
      <c r="F293">
        <v>0</v>
      </c>
      <c r="G293">
        <v>0</v>
      </c>
      <c r="H293">
        <v>0</v>
      </c>
      <c r="I293">
        <v>0</v>
      </c>
      <c r="J293" s="36">
        <v>1000000</v>
      </c>
    </row>
    <row r="294" spans="1:10" x14ac:dyDescent="0.25">
      <c r="A294" t="s">
        <v>826</v>
      </c>
      <c r="B294" t="s">
        <v>1015</v>
      </c>
      <c r="C294" t="s">
        <v>1202</v>
      </c>
      <c r="D294" t="s">
        <v>1201</v>
      </c>
      <c r="E294" s="36">
        <v>305000</v>
      </c>
      <c r="F294">
        <v>0</v>
      </c>
      <c r="G294" s="36">
        <v>11927.14</v>
      </c>
      <c r="H294" s="36">
        <v>46810.68</v>
      </c>
      <c r="I294" s="36">
        <v>58737.82</v>
      </c>
      <c r="J294" s="36">
        <v>246262.18</v>
      </c>
    </row>
    <row r="295" spans="1:10" x14ac:dyDescent="0.25">
      <c r="A295" t="s">
        <v>829</v>
      </c>
      <c r="B295" t="s">
        <v>1014</v>
      </c>
      <c r="C295" t="s">
        <v>1202</v>
      </c>
      <c r="D295" t="s">
        <v>1201</v>
      </c>
      <c r="E295" s="36">
        <v>5165000</v>
      </c>
      <c r="F295">
        <v>0</v>
      </c>
      <c r="G295" s="36">
        <v>155830.12</v>
      </c>
      <c r="H295" s="36">
        <v>747055.57</v>
      </c>
      <c r="I295" s="36">
        <v>902885.69</v>
      </c>
      <c r="J295" s="36">
        <v>4262114.3099999996</v>
      </c>
    </row>
    <row r="296" spans="1:10" x14ac:dyDescent="0.25">
      <c r="A296" t="s">
        <v>832</v>
      </c>
      <c r="B296" t="s">
        <v>1014</v>
      </c>
      <c r="C296" t="s">
        <v>1202</v>
      </c>
      <c r="D296" t="s">
        <v>1201</v>
      </c>
      <c r="E296" s="36">
        <v>800000</v>
      </c>
      <c r="F296">
        <v>0</v>
      </c>
      <c r="G296" s="36">
        <v>57915.31</v>
      </c>
      <c r="H296" s="36">
        <v>274054.25</v>
      </c>
      <c r="I296" s="36">
        <v>331969.56</v>
      </c>
      <c r="J296" s="36">
        <v>468030.44</v>
      </c>
    </row>
    <row r="297" spans="1:10" x14ac:dyDescent="0.25">
      <c r="A297" t="s">
        <v>838</v>
      </c>
      <c r="B297" t="s">
        <v>1014</v>
      </c>
      <c r="C297" t="s">
        <v>1202</v>
      </c>
      <c r="D297" t="s">
        <v>1201</v>
      </c>
      <c r="E297" s="36">
        <v>450000</v>
      </c>
      <c r="F297">
        <v>0</v>
      </c>
      <c r="G297" s="36">
        <v>201493.52</v>
      </c>
      <c r="H297" s="36">
        <v>226793.01</v>
      </c>
      <c r="I297" s="36">
        <v>428286.53</v>
      </c>
      <c r="J297" s="36">
        <v>21713.47</v>
      </c>
    </row>
    <row r="298" spans="1:10" x14ac:dyDescent="0.25">
      <c r="A298" t="s">
        <v>841</v>
      </c>
      <c r="B298" t="s">
        <v>1014</v>
      </c>
      <c r="C298" t="s">
        <v>1202</v>
      </c>
      <c r="D298" t="s">
        <v>1201</v>
      </c>
      <c r="E298" s="36">
        <v>4500000</v>
      </c>
      <c r="F298">
        <v>0</v>
      </c>
      <c r="G298">
        <v>0</v>
      </c>
      <c r="H298" s="36">
        <v>200824</v>
      </c>
      <c r="I298" s="36">
        <v>200824</v>
      </c>
      <c r="J298" s="36">
        <v>4299176</v>
      </c>
    </row>
    <row r="299" spans="1:10" x14ac:dyDescent="0.25">
      <c r="A299" t="s">
        <v>844</v>
      </c>
      <c r="B299" t="s">
        <v>1014</v>
      </c>
      <c r="C299" t="s">
        <v>1202</v>
      </c>
      <c r="D299" t="s">
        <v>1201</v>
      </c>
      <c r="E299" s="36">
        <v>260630.09</v>
      </c>
      <c r="F299">
        <v>0</v>
      </c>
      <c r="G299" s="36">
        <v>246698.08</v>
      </c>
      <c r="H299" s="36">
        <v>3305.53</v>
      </c>
      <c r="I299" s="36">
        <v>250003.61</v>
      </c>
      <c r="J299" s="36">
        <v>10626.48</v>
      </c>
    </row>
    <row r="300" spans="1:10" x14ac:dyDescent="0.25">
      <c r="A300" t="s">
        <v>847</v>
      </c>
      <c r="B300" t="s">
        <v>1014</v>
      </c>
      <c r="C300" t="s">
        <v>1202</v>
      </c>
      <c r="D300" t="s">
        <v>1201</v>
      </c>
      <c r="E300" s="36">
        <v>110000</v>
      </c>
      <c r="F300">
        <v>0</v>
      </c>
      <c r="G300" s="36">
        <v>18016.07</v>
      </c>
      <c r="H300" s="36">
        <v>39818.49</v>
      </c>
      <c r="I300" s="36">
        <v>57834.559999999998</v>
      </c>
      <c r="J300" s="36">
        <v>52165.440000000002</v>
      </c>
    </row>
    <row r="301" spans="1:10" x14ac:dyDescent="0.25">
      <c r="A301" t="s">
        <v>850</v>
      </c>
      <c r="B301" t="s">
        <v>1014</v>
      </c>
      <c r="C301" t="s">
        <v>1202</v>
      </c>
      <c r="D301" t="s">
        <v>1201</v>
      </c>
      <c r="E301" s="36">
        <v>100000</v>
      </c>
      <c r="F301">
        <v>0</v>
      </c>
      <c r="G301" s="36">
        <v>18483.38</v>
      </c>
      <c r="H301" s="36">
        <v>81273.95</v>
      </c>
      <c r="I301" s="36">
        <v>99757.33</v>
      </c>
      <c r="J301">
        <v>242.67</v>
      </c>
    </row>
    <row r="302" spans="1:10" x14ac:dyDescent="0.25">
      <c r="A302" t="s">
        <v>853</v>
      </c>
      <c r="B302" t="s">
        <v>1014</v>
      </c>
      <c r="C302" t="s">
        <v>1202</v>
      </c>
      <c r="D302" t="s">
        <v>1201</v>
      </c>
      <c r="E302" s="36">
        <v>75000</v>
      </c>
      <c r="F302">
        <v>0</v>
      </c>
      <c r="G302" s="36">
        <v>7248.45</v>
      </c>
      <c r="H302" s="36">
        <v>8001.55</v>
      </c>
      <c r="I302" s="36">
        <v>15250</v>
      </c>
      <c r="J302" s="36">
        <v>59750</v>
      </c>
    </row>
    <row r="303" spans="1:10" x14ac:dyDescent="0.25">
      <c r="A303" t="s">
        <v>856</v>
      </c>
      <c r="B303" t="s">
        <v>1014</v>
      </c>
      <c r="C303" t="s">
        <v>1202</v>
      </c>
      <c r="D303" t="s">
        <v>1201</v>
      </c>
      <c r="E303" s="36">
        <v>1000000</v>
      </c>
      <c r="F303">
        <v>0</v>
      </c>
      <c r="G303" s="36">
        <v>14559.64</v>
      </c>
      <c r="H303" s="36">
        <v>100440.36</v>
      </c>
      <c r="I303" s="36">
        <v>115000</v>
      </c>
      <c r="J303" s="36">
        <v>885000</v>
      </c>
    </row>
    <row r="304" spans="1:10" x14ac:dyDescent="0.25">
      <c r="A304" t="s">
        <v>859</v>
      </c>
      <c r="B304" t="s">
        <v>1012</v>
      </c>
      <c r="C304" t="s">
        <v>1202</v>
      </c>
      <c r="D304" t="s">
        <v>1201</v>
      </c>
      <c r="E304" s="36">
        <v>9485189.25</v>
      </c>
      <c r="F304">
        <v>0</v>
      </c>
      <c r="G304" s="36">
        <v>112478.54</v>
      </c>
      <c r="H304" s="36">
        <v>787129.23</v>
      </c>
      <c r="I304" s="36">
        <v>899607.77</v>
      </c>
      <c r="J304" s="36">
        <v>8585581.4800000004</v>
      </c>
    </row>
    <row r="305" spans="1:10" x14ac:dyDescent="0.25">
      <c r="A305" t="s">
        <v>862</v>
      </c>
      <c r="B305" t="s">
        <v>1012</v>
      </c>
      <c r="C305" t="s">
        <v>1202</v>
      </c>
      <c r="D305" t="s">
        <v>1201</v>
      </c>
      <c r="E305" s="36">
        <v>650000</v>
      </c>
      <c r="F305">
        <v>0</v>
      </c>
      <c r="G305" s="36">
        <v>335423.03000000003</v>
      </c>
      <c r="H305" s="36">
        <v>40376.15</v>
      </c>
      <c r="I305" s="36">
        <v>375799.18</v>
      </c>
      <c r="J305" s="36">
        <v>274200.82</v>
      </c>
    </row>
    <row r="306" spans="1:10" x14ac:dyDescent="0.25">
      <c r="A306" t="s">
        <v>865</v>
      </c>
      <c r="B306" t="s">
        <v>1012</v>
      </c>
      <c r="C306" t="s">
        <v>1202</v>
      </c>
      <c r="D306" t="s">
        <v>1201</v>
      </c>
      <c r="E306" s="36">
        <v>920000</v>
      </c>
      <c r="F306">
        <v>0</v>
      </c>
      <c r="G306" s="36">
        <v>396864.27</v>
      </c>
      <c r="H306" s="36">
        <v>24028.66</v>
      </c>
      <c r="I306" s="36">
        <v>420892.93</v>
      </c>
      <c r="J306" s="36">
        <v>499107.07</v>
      </c>
    </row>
    <row r="307" spans="1:10" x14ac:dyDescent="0.25">
      <c r="A307" t="s">
        <v>868</v>
      </c>
      <c r="B307" t="s">
        <v>1012</v>
      </c>
      <c r="C307" t="s">
        <v>1202</v>
      </c>
      <c r="D307" t="s">
        <v>1201</v>
      </c>
      <c r="E307" s="36">
        <v>3087522.77</v>
      </c>
      <c r="F307">
        <v>0</v>
      </c>
      <c r="G307" s="36">
        <v>891362.12</v>
      </c>
      <c r="H307" s="36">
        <v>1504052.59</v>
      </c>
      <c r="I307" s="36">
        <v>2395414.71</v>
      </c>
      <c r="J307" s="36">
        <v>692108.06</v>
      </c>
    </row>
    <row r="308" spans="1:10" x14ac:dyDescent="0.25">
      <c r="A308" t="s">
        <v>871</v>
      </c>
      <c r="B308" t="s">
        <v>1013</v>
      </c>
      <c r="C308" t="s">
        <v>1202</v>
      </c>
      <c r="D308" t="s">
        <v>1201</v>
      </c>
      <c r="E308" s="36">
        <v>1766370</v>
      </c>
      <c r="F308">
        <v>0</v>
      </c>
      <c r="G308" s="36">
        <v>67149.08</v>
      </c>
      <c r="H308" s="36">
        <v>1683822.18</v>
      </c>
      <c r="I308" s="36">
        <v>1750971.26</v>
      </c>
      <c r="J308" s="36">
        <v>15398.74</v>
      </c>
    </row>
    <row r="309" spans="1:10" x14ac:dyDescent="0.25">
      <c r="A309" t="s">
        <v>874</v>
      </c>
      <c r="B309" t="s">
        <v>1012</v>
      </c>
      <c r="C309" t="s">
        <v>1202</v>
      </c>
      <c r="D309" t="s">
        <v>1201</v>
      </c>
      <c r="E309" s="36">
        <v>11100000</v>
      </c>
      <c r="F309">
        <v>0</v>
      </c>
      <c r="G309" s="36">
        <v>1037499.26</v>
      </c>
      <c r="H309" s="36">
        <v>532146.74</v>
      </c>
      <c r="I309" s="36">
        <v>1569646</v>
      </c>
      <c r="J309" s="36">
        <v>9530354</v>
      </c>
    </row>
    <row r="310" spans="1:10" x14ac:dyDescent="0.25">
      <c r="A310" t="s">
        <v>876</v>
      </c>
      <c r="B310" t="s">
        <v>1012</v>
      </c>
      <c r="C310" t="s">
        <v>1202</v>
      </c>
      <c r="D310" t="s">
        <v>1201</v>
      </c>
      <c r="E310" s="36">
        <v>500000</v>
      </c>
      <c r="F310">
        <v>0</v>
      </c>
      <c r="G310" s="36">
        <v>30156.34</v>
      </c>
      <c r="H310" s="36">
        <v>93901.440000000002</v>
      </c>
      <c r="I310" s="36">
        <v>124057.78</v>
      </c>
      <c r="J310" s="36">
        <v>375942.22</v>
      </c>
    </row>
    <row r="311" spans="1:10" x14ac:dyDescent="0.25">
      <c r="A311" t="s">
        <v>879</v>
      </c>
      <c r="B311" t="s">
        <v>1012</v>
      </c>
      <c r="C311" t="s">
        <v>1202</v>
      </c>
      <c r="D311" t="s">
        <v>1201</v>
      </c>
      <c r="E311" s="36">
        <v>542009.15</v>
      </c>
      <c r="F311">
        <v>0</v>
      </c>
      <c r="G311" s="36">
        <v>68634.240000000005</v>
      </c>
      <c r="H311" s="36">
        <v>71865.73</v>
      </c>
      <c r="I311" s="36">
        <v>140499.97</v>
      </c>
      <c r="J311" s="36">
        <v>401509.18</v>
      </c>
    </row>
    <row r="312" spans="1:10" x14ac:dyDescent="0.25">
      <c r="A312" t="s">
        <v>882</v>
      </c>
      <c r="B312" t="s">
        <v>1012</v>
      </c>
      <c r="C312" t="s">
        <v>1202</v>
      </c>
      <c r="D312" t="s">
        <v>1201</v>
      </c>
      <c r="E312" s="36">
        <v>848807.2</v>
      </c>
      <c r="F312">
        <v>0</v>
      </c>
      <c r="G312" s="36">
        <v>78339.98</v>
      </c>
      <c r="H312" s="36">
        <v>620921.17000000004</v>
      </c>
      <c r="I312" s="36">
        <v>699261.15</v>
      </c>
      <c r="J312" s="36">
        <v>149546.04999999999</v>
      </c>
    </row>
    <row r="313" spans="1:10" x14ac:dyDescent="0.25">
      <c r="A313" t="s">
        <v>888</v>
      </c>
      <c r="B313" t="s">
        <v>979</v>
      </c>
      <c r="C313" t="s">
        <v>1202</v>
      </c>
      <c r="D313" t="s">
        <v>1201</v>
      </c>
      <c r="E313" s="36">
        <v>1500000</v>
      </c>
      <c r="F313">
        <v>0</v>
      </c>
      <c r="G313" s="36">
        <v>2496.91</v>
      </c>
      <c r="H313" s="36">
        <v>102046.5</v>
      </c>
      <c r="I313" s="36">
        <v>104543.41</v>
      </c>
      <c r="J313" s="36">
        <v>1395456.59</v>
      </c>
    </row>
    <row r="314" spans="1:10" x14ac:dyDescent="0.25">
      <c r="A314" t="s">
        <v>891</v>
      </c>
      <c r="B314" t="s">
        <v>979</v>
      </c>
      <c r="C314" t="s">
        <v>1202</v>
      </c>
      <c r="D314" t="s">
        <v>1201</v>
      </c>
      <c r="E314" s="36">
        <v>350000</v>
      </c>
      <c r="F314">
        <v>0</v>
      </c>
      <c r="G314" s="36">
        <v>12748.81</v>
      </c>
      <c r="H314" s="36">
        <v>262711.83</v>
      </c>
      <c r="I314" s="36">
        <v>275460.64</v>
      </c>
      <c r="J314" s="36">
        <v>74539.360000000001</v>
      </c>
    </row>
    <row r="315" spans="1:10" x14ac:dyDescent="0.25">
      <c r="A315" t="s">
        <v>894</v>
      </c>
      <c r="B315" t="s">
        <v>978</v>
      </c>
      <c r="C315" t="s">
        <v>1202</v>
      </c>
      <c r="D315" t="s">
        <v>1201</v>
      </c>
      <c r="E315" s="36">
        <v>425000</v>
      </c>
      <c r="F315">
        <v>0</v>
      </c>
      <c r="G315" s="36">
        <v>8658</v>
      </c>
      <c r="H315" s="36">
        <v>1342</v>
      </c>
      <c r="I315" s="36">
        <v>10000</v>
      </c>
      <c r="J315" s="36">
        <v>415000</v>
      </c>
    </row>
    <row r="316" spans="1:10" x14ac:dyDescent="0.25">
      <c r="A316" t="s">
        <v>897</v>
      </c>
      <c r="B316" t="s">
        <v>1175</v>
      </c>
      <c r="C316" t="s">
        <v>1202</v>
      </c>
      <c r="D316" t="s">
        <v>1201</v>
      </c>
      <c r="E316" s="36">
        <v>2350000</v>
      </c>
      <c r="F316">
        <v>0</v>
      </c>
      <c r="G316">
        <v>0</v>
      </c>
      <c r="H316">
        <v>0</v>
      </c>
      <c r="I316">
        <v>0</v>
      </c>
      <c r="J316" s="36">
        <v>2350000</v>
      </c>
    </row>
    <row r="317" spans="1:10" x14ac:dyDescent="0.25">
      <c r="A317" t="s">
        <v>900</v>
      </c>
      <c r="B317" t="s">
        <v>976</v>
      </c>
      <c r="C317" t="s">
        <v>1202</v>
      </c>
      <c r="D317" t="s">
        <v>1201</v>
      </c>
      <c r="E317" s="36">
        <v>500000</v>
      </c>
      <c r="F317">
        <v>0</v>
      </c>
      <c r="G317">
        <v>0</v>
      </c>
      <c r="H317">
        <v>0</v>
      </c>
      <c r="I317">
        <v>0</v>
      </c>
      <c r="J317" s="36">
        <v>500000</v>
      </c>
    </row>
    <row r="318" spans="1:10" x14ac:dyDescent="0.25">
      <c r="A318" t="s">
        <v>903</v>
      </c>
      <c r="B318" t="s">
        <v>976</v>
      </c>
      <c r="C318" t="s">
        <v>1202</v>
      </c>
      <c r="D318" t="s">
        <v>1201</v>
      </c>
      <c r="E318" s="36">
        <v>500000</v>
      </c>
      <c r="F318">
        <v>0</v>
      </c>
      <c r="G318">
        <v>0</v>
      </c>
      <c r="H318">
        <v>0</v>
      </c>
      <c r="I318">
        <v>0</v>
      </c>
      <c r="J318" s="36">
        <v>500000</v>
      </c>
    </row>
    <row r="319" spans="1:10" x14ac:dyDescent="0.25">
      <c r="E319" t="s">
        <v>973</v>
      </c>
      <c r="F319" t="s">
        <v>973</v>
      </c>
      <c r="G319" t="s">
        <v>973</v>
      </c>
      <c r="H319" t="s">
        <v>973</v>
      </c>
      <c r="I319" t="s">
        <v>973</v>
      </c>
      <c r="J319" t="s">
        <v>972</v>
      </c>
    </row>
    <row r="320" spans="1:10" x14ac:dyDescent="0.25">
      <c r="A320" t="s">
        <v>1195</v>
      </c>
      <c r="B320" t="s">
        <v>2586</v>
      </c>
      <c r="C320" t="s">
        <v>2584</v>
      </c>
      <c r="E320" s="36">
        <v>835162413.57000005</v>
      </c>
      <c r="F320">
        <v>0</v>
      </c>
      <c r="G320" s="36">
        <v>249850824.56999999</v>
      </c>
      <c r="H320" s="36">
        <v>219945939.24000001</v>
      </c>
      <c r="I320" s="36">
        <v>469796763.81</v>
      </c>
      <c r="J320" s="36">
        <v>365365649.75999999</v>
      </c>
    </row>
    <row r="322" spans="1:10" x14ac:dyDescent="0.25">
      <c r="A322" t="s">
        <v>101</v>
      </c>
      <c r="B322" t="s">
        <v>1140</v>
      </c>
      <c r="C322" t="s">
        <v>1199</v>
      </c>
      <c r="D322" t="s">
        <v>1200</v>
      </c>
      <c r="E322" s="36">
        <v>368710.32</v>
      </c>
      <c r="F322">
        <v>0</v>
      </c>
      <c r="G322" s="36">
        <v>368710.32</v>
      </c>
      <c r="H322">
        <v>0</v>
      </c>
      <c r="I322" s="36">
        <v>368710.32</v>
      </c>
      <c r="J322">
        <v>0</v>
      </c>
    </row>
    <row r="323" spans="1:10" x14ac:dyDescent="0.25">
      <c r="A323" t="s">
        <v>189</v>
      </c>
      <c r="B323" t="s">
        <v>1112</v>
      </c>
      <c r="C323" t="s">
        <v>1199</v>
      </c>
      <c r="D323" t="s">
        <v>1198</v>
      </c>
      <c r="E323" s="36">
        <v>37228.080000000002</v>
      </c>
      <c r="F323">
        <v>0</v>
      </c>
      <c r="G323" s="36">
        <v>37228.080000000002</v>
      </c>
      <c r="H323">
        <v>0</v>
      </c>
      <c r="I323" s="36">
        <v>37228.080000000002</v>
      </c>
      <c r="J323">
        <v>0</v>
      </c>
    </row>
    <row r="324" spans="1:10" x14ac:dyDescent="0.25">
      <c r="E324" t="s">
        <v>973</v>
      </c>
      <c r="F324" t="s">
        <v>973</v>
      </c>
      <c r="G324" t="s">
        <v>973</v>
      </c>
      <c r="H324" t="s">
        <v>973</v>
      </c>
      <c r="I324" t="s">
        <v>973</v>
      </c>
      <c r="J324" t="s">
        <v>972</v>
      </c>
    </row>
    <row r="325" spans="1:10" x14ac:dyDescent="0.25">
      <c r="A325" t="s">
        <v>1195</v>
      </c>
      <c r="B325" t="s">
        <v>2585</v>
      </c>
      <c r="C325" t="s">
        <v>2584</v>
      </c>
      <c r="D325" t="s">
        <v>2583</v>
      </c>
      <c r="E325" s="36">
        <v>405938.4</v>
      </c>
      <c r="F325">
        <v>0</v>
      </c>
      <c r="G325" s="36">
        <v>405938.4</v>
      </c>
      <c r="H325">
        <v>0</v>
      </c>
      <c r="I325" s="36">
        <v>405938.4</v>
      </c>
      <c r="J325">
        <v>0</v>
      </c>
    </row>
    <row r="327" spans="1:10" x14ac:dyDescent="0.25">
      <c r="A327" t="s">
        <v>43</v>
      </c>
      <c r="B327" t="s">
        <v>1151</v>
      </c>
      <c r="C327" t="s">
        <v>1197</v>
      </c>
      <c r="D327" t="s">
        <v>1196</v>
      </c>
      <c r="E327">
        <v>0</v>
      </c>
      <c r="F327">
        <v>0</v>
      </c>
      <c r="G327">
        <v>0</v>
      </c>
      <c r="H327" s="36">
        <v>-596216.96</v>
      </c>
      <c r="I327" s="36">
        <v>-596216.96</v>
      </c>
      <c r="J327" s="36">
        <v>596216.96</v>
      </c>
    </row>
    <row r="328" spans="1:10" x14ac:dyDescent="0.25">
      <c r="A328" t="s">
        <v>37</v>
      </c>
      <c r="B328" t="s">
        <v>1150</v>
      </c>
      <c r="C328" t="s">
        <v>1197</v>
      </c>
      <c r="D328" t="s">
        <v>1196</v>
      </c>
      <c r="E328">
        <v>0</v>
      </c>
      <c r="F328">
        <v>0</v>
      </c>
      <c r="G328">
        <v>0</v>
      </c>
      <c r="H328" s="36">
        <v>-9929.41</v>
      </c>
      <c r="I328" s="36">
        <v>-9929.41</v>
      </c>
      <c r="J328" s="36">
        <v>9929.41</v>
      </c>
    </row>
    <row r="329" spans="1:10" x14ac:dyDescent="0.25">
      <c r="A329" t="s">
        <v>49</v>
      </c>
      <c r="B329" t="s">
        <v>1149</v>
      </c>
      <c r="C329" t="s">
        <v>1197</v>
      </c>
      <c r="D329" t="s">
        <v>1196</v>
      </c>
      <c r="E329">
        <v>0</v>
      </c>
      <c r="F329">
        <v>0</v>
      </c>
      <c r="G329">
        <v>0</v>
      </c>
      <c r="H329" s="36">
        <v>-11049</v>
      </c>
      <c r="I329" s="36">
        <v>-11049</v>
      </c>
      <c r="J329" s="36">
        <v>11049</v>
      </c>
    </row>
    <row r="330" spans="1:10" x14ac:dyDescent="0.25">
      <c r="A330" t="s">
        <v>54</v>
      </c>
      <c r="B330" t="s">
        <v>1148</v>
      </c>
      <c r="C330" t="s">
        <v>1197</v>
      </c>
      <c r="D330" t="s">
        <v>1196</v>
      </c>
      <c r="E330">
        <v>0</v>
      </c>
      <c r="F330">
        <v>0</v>
      </c>
      <c r="G330">
        <v>0</v>
      </c>
      <c r="H330" s="36">
        <v>-122565.91</v>
      </c>
      <c r="I330" s="36">
        <v>-122565.91</v>
      </c>
      <c r="J330" s="36">
        <v>122565.91</v>
      </c>
    </row>
    <row r="331" spans="1:10" x14ac:dyDescent="0.25">
      <c r="A331" t="s">
        <v>60</v>
      </c>
      <c r="B331" t="s">
        <v>1147</v>
      </c>
      <c r="C331" t="s">
        <v>1197</v>
      </c>
      <c r="D331" t="s">
        <v>1196</v>
      </c>
      <c r="E331">
        <v>0</v>
      </c>
      <c r="F331">
        <v>0</v>
      </c>
      <c r="G331">
        <v>0</v>
      </c>
      <c r="H331" s="36">
        <v>-668423.6</v>
      </c>
      <c r="I331" s="36">
        <v>-668423.6</v>
      </c>
      <c r="J331" s="36">
        <v>668423.6</v>
      </c>
    </row>
    <row r="332" spans="1:10" x14ac:dyDescent="0.25">
      <c r="A332" t="s">
        <v>68</v>
      </c>
      <c r="B332" t="s">
        <v>1146</v>
      </c>
      <c r="C332" t="s">
        <v>1197</v>
      </c>
      <c r="D332" t="s">
        <v>1196</v>
      </c>
      <c r="E332">
        <v>0</v>
      </c>
      <c r="F332">
        <v>0</v>
      </c>
      <c r="G332">
        <v>0</v>
      </c>
      <c r="H332" s="36">
        <v>-13055465.74</v>
      </c>
      <c r="I332" s="36">
        <v>-13055465.74</v>
      </c>
      <c r="J332" s="36">
        <v>13055465.74</v>
      </c>
    </row>
    <row r="333" spans="1:10" x14ac:dyDescent="0.25">
      <c r="A333" t="s">
        <v>73</v>
      </c>
      <c r="B333" t="s">
        <v>1146</v>
      </c>
      <c r="C333" t="s">
        <v>1197</v>
      </c>
      <c r="D333" t="s">
        <v>1196</v>
      </c>
      <c r="E333">
        <v>0</v>
      </c>
      <c r="F333">
        <v>0</v>
      </c>
      <c r="G333">
        <v>0</v>
      </c>
      <c r="H333" s="36">
        <v>-1302722.3700000001</v>
      </c>
      <c r="I333" s="36">
        <v>-1302722.3700000001</v>
      </c>
      <c r="J333" s="36">
        <v>1302722.3700000001</v>
      </c>
    </row>
    <row r="334" spans="1:10" x14ac:dyDescent="0.25">
      <c r="A334" t="s">
        <v>77</v>
      </c>
      <c r="B334" t="s">
        <v>1145</v>
      </c>
      <c r="C334" t="s">
        <v>1197</v>
      </c>
      <c r="D334" t="s">
        <v>1196</v>
      </c>
      <c r="E334">
        <v>0</v>
      </c>
      <c r="F334">
        <v>0</v>
      </c>
      <c r="G334">
        <v>0</v>
      </c>
      <c r="H334" s="36">
        <v>-22851271.27</v>
      </c>
      <c r="I334" s="36">
        <v>-22851271.27</v>
      </c>
      <c r="J334" s="36">
        <v>22851271.27</v>
      </c>
    </row>
    <row r="335" spans="1:10" x14ac:dyDescent="0.25">
      <c r="A335" t="s">
        <v>80</v>
      </c>
      <c r="B335" t="s">
        <v>1144</v>
      </c>
      <c r="C335" t="s">
        <v>1197</v>
      </c>
      <c r="D335" t="s">
        <v>1196</v>
      </c>
      <c r="E335">
        <v>0</v>
      </c>
      <c r="F335">
        <v>0</v>
      </c>
      <c r="G335">
        <v>0</v>
      </c>
      <c r="H335" s="36">
        <v>-13636.75</v>
      </c>
      <c r="I335" s="36">
        <v>-13636.75</v>
      </c>
      <c r="J335" s="36">
        <v>13636.75</v>
      </c>
    </row>
    <row r="336" spans="1:10" x14ac:dyDescent="0.25">
      <c r="A336" t="s">
        <v>83</v>
      </c>
      <c r="B336" t="s">
        <v>1143</v>
      </c>
      <c r="C336" t="s">
        <v>1197</v>
      </c>
      <c r="D336" t="s">
        <v>1196</v>
      </c>
      <c r="E336">
        <v>0</v>
      </c>
      <c r="F336">
        <v>0</v>
      </c>
      <c r="G336">
        <v>0</v>
      </c>
      <c r="H336" s="36">
        <v>-53326.22</v>
      </c>
      <c r="I336" s="36">
        <v>-53326.22</v>
      </c>
      <c r="J336" s="36">
        <v>53326.22</v>
      </c>
    </row>
    <row r="337" spans="1:10" x14ac:dyDescent="0.25">
      <c r="A337" t="s">
        <v>87</v>
      </c>
      <c r="B337" t="s">
        <v>1142</v>
      </c>
      <c r="C337" t="s">
        <v>1197</v>
      </c>
      <c r="D337" t="s">
        <v>1196</v>
      </c>
      <c r="E337">
        <v>0</v>
      </c>
      <c r="F337">
        <v>0</v>
      </c>
      <c r="G337">
        <v>0</v>
      </c>
      <c r="H337" s="36">
        <v>-147299.18</v>
      </c>
      <c r="I337" s="36">
        <v>-147299.18</v>
      </c>
      <c r="J337" s="36">
        <v>147299.18</v>
      </c>
    </row>
    <row r="338" spans="1:10" x14ac:dyDescent="0.25">
      <c r="A338" t="s">
        <v>96</v>
      </c>
      <c r="B338" t="s">
        <v>1141</v>
      </c>
      <c r="C338" t="s">
        <v>1197</v>
      </c>
      <c r="D338" t="s">
        <v>1196</v>
      </c>
      <c r="E338">
        <v>0</v>
      </c>
      <c r="F338">
        <v>0</v>
      </c>
      <c r="G338">
        <v>0</v>
      </c>
      <c r="H338" s="36">
        <v>-82525.38</v>
      </c>
      <c r="I338" s="36">
        <v>-82525.38</v>
      </c>
      <c r="J338" s="36">
        <v>82525.38</v>
      </c>
    </row>
    <row r="339" spans="1:10" x14ac:dyDescent="0.25">
      <c r="A339" t="s">
        <v>101</v>
      </c>
      <c r="B339" t="s">
        <v>1140</v>
      </c>
      <c r="C339" t="s">
        <v>1197</v>
      </c>
      <c r="D339" t="s">
        <v>1196</v>
      </c>
      <c r="E339">
        <v>0</v>
      </c>
      <c r="F339">
        <v>0</v>
      </c>
      <c r="G339">
        <v>0</v>
      </c>
      <c r="H339" s="36">
        <v>-749489.28</v>
      </c>
      <c r="I339" s="36">
        <v>-749489.28</v>
      </c>
      <c r="J339" s="36">
        <v>749489.28</v>
      </c>
    </row>
    <row r="340" spans="1:10" x14ac:dyDescent="0.25">
      <c r="A340" t="s">
        <v>104</v>
      </c>
      <c r="B340" t="s">
        <v>1139</v>
      </c>
      <c r="C340" t="s">
        <v>1197</v>
      </c>
      <c r="D340" t="s">
        <v>1196</v>
      </c>
      <c r="E340">
        <v>0</v>
      </c>
      <c r="F340">
        <v>0</v>
      </c>
      <c r="G340">
        <v>0</v>
      </c>
      <c r="H340" s="36">
        <v>-1689595.53</v>
      </c>
      <c r="I340" s="36">
        <v>-1689595.53</v>
      </c>
      <c r="J340" s="36">
        <v>1689595.53</v>
      </c>
    </row>
    <row r="341" spans="1:10" x14ac:dyDescent="0.25">
      <c r="A341" t="s">
        <v>106</v>
      </c>
      <c r="B341" t="s">
        <v>1138</v>
      </c>
      <c r="C341" t="s">
        <v>1197</v>
      </c>
      <c r="D341" t="s">
        <v>1196</v>
      </c>
      <c r="E341">
        <v>0</v>
      </c>
      <c r="F341">
        <v>0</v>
      </c>
      <c r="G341">
        <v>0</v>
      </c>
      <c r="H341" s="36">
        <v>-293353.24</v>
      </c>
      <c r="I341" s="36">
        <v>-293353.24</v>
      </c>
      <c r="J341" s="36">
        <v>293353.24</v>
      </c>
    </row>
    <row r="342" spans="1:10" x14ac:dyDescent="0.25">
      <c r="A342" t="s">
        <v>109</v>
      </c>
      <c r="B342" t="s">
        <v>1137</v>
      </c>
      <c r="C342" t="s">
        <v>1197</v>
      </c>
      <c r="D342" t="s">
        <v>1196</v>
      </c>
      <c r="E342">
        <v>0</v>
      </c>
      <c r="F342">
        <v>0</v>
      </c>
      <c r="G342">
        <v>0</v>
      </c>
      <c r="H342" s="36">
        <v>-7625.21</v>
      </c>
      <c r="I342" s="36">
        <v>-7625.21</v>
      </c>
      <c r="J342" s="36">
        <v>7625.21</v>
      </c>
    </row>
    <row r="343" spans="1:10" x14ac:dyDescent="0.25">
      <c r="A343" t="s">
        <v>112</v>
      </c>
      <c r="B343" t="s">
        <v>1136</v>
      </c>
      <c r="C343" t="s">
        <v>1197</v>
      </c>
      <c r="D343" t="s">
        <v>1196</v>
      </c>
      <c r="E343">
        <v>0</v>
      </c>
      <c r="F343">
        <v>0</v>
      </c>
      <c r="G343">
        <v>0</v>
      </c>
      <c r="H343" s="36">
        <v>-7240.8</v>
      </c>
      <c r="I343" s="36">
        <v>-7240.8</v>
      </c>
      <c r="J343" s="36">
        <v>7240.8</v>
      </c>
    </row>
    <row r="344" spans="1:10" x14ac:dyDescent="0.25">
      <c r="A344" t="s">
        <v>115</v>
      </c>
      <c r="B344" t="s">
        <v>1135</v>
      </c>
      <c r="C344" t="s">
        <v>1197</v>
      </c>
      <c r="D344" t="s">
        <v>1196</v>
      </c>
      <c r="E344">
        <v>0</v>
      </c>
      <c r="F344">
        <v>0</v>
      </c>
      <c r="G344">
        <v>0</v>
      </c>
      <c r="H344" s="36">
        <v>-11254.8</v>
      </c>
      <c r="I344" s="36">
        <v>-11254.8</v>
      </c>
      <c r="J344" s="36">
        <v>11254.8</v>
      </c>
    </row>
    <row r="345" spans="1:10" x14ac:dyDescent="0.25">
      <c r="A345" t="s">
        <v>118</v>
      </c>
      <c r="B345" t="s">
        <v>1134</v>
      </c>
      <c r="C345" t="s">
        <v>1197</v>
      </c>
      <c r="D345" t="s">
        <v>1196</v>
      </c>
      <c r="E345">
        <v>0</v>
      </c>
      <c r="F345">
        <v>0</v>
      </c>
      <c r="G345">
        <v>0</v>
      </c>
      <c r="H345" s="36">
        <v>-15390.76</v>
      </c>
      <c r="I345" s="36">
        <v>-15390.76</v>
      </c>
      <c r="J345" s="36">
        <v>15390.76</v>
      </c>
    </row>
    <row r="346" spans="1:10" x14ac:dyDescent="0.25">
      <c r="A346" t="s">
        <v>126</v>
      </c>
      <c r="B346" t="s">
        <v>1132</v>
      </c>
      <c r="C346" t="s">
        <v>1197</v>
      </c>
      <c r="D346" t="s">
        <v>1196</v>
      </c>
      <c r="E346">
        <v>0</v>
      </c>
      <c r="F346">
        <v>0</v>
      </c>
      <c r="G346">
        <v>0</v>
      </c>
      <c r="H346" s="36">
        <v>-34247548.119999997</v>
      </c>
      <c r="I346" s="36">
        <v>-34247548.119999997</v>
      </c>
      <c r="J346" s="36">
        <v>34247548.119999997</v>
      </c>
    </row>
    <row r="347" spans="1:10" x14ac:dyDescent="0.25">
      <c r="A347" t="s">
        <v>135</v>
      </c>
      <c r="B347" t="s">
        <v>1130</v>
      </c>
      <c r="C347" t="s">
        <v>1197</v>
      </c>
      <c r="D347" t="s">
        <v>1196</v>
      </c>
      <c r="E347">
        <v>0</v>
      </c>
      <c r="F347">
        <v>0</v>
      </c>
      <c r="G347">
        <v>0</v>
      </c>
      <c r="H347">
        <v>-620.95000000000005</v>
      </c>
      <c r="I347">
        <v>-620.95000000000005</v>
      </c>
      <c r="J347">
        <v>620.95000000000005</v>
      </c>
    </row>
    <row r="348" spans="1:10" x14ac:dyDescent="0.25">
      <c r="A348" t="s">
        <v>138</v>
      </c>
      <c r="B348" t="s">
        <v>1129</v>
      </c>
      <c r="C348" t="s">
        <v>1197</v>
      </c>
      <c r="D348" t="s">
        <v>1196</v>
      </c>
      <c r="E348">
        <v>0</v>
      </c>
      <c r="F348">
        <v>0</v>
      </c>
      <c r="G348">
        <v>0</v>
      </c>
      <c r="H348" s="36">
        <v>-21801391.219999999</v>
      </c>
      <c r="I348" s="36">
        <v>-21801391.219999999</v>
      </c>
      <c r="J348" s="36">
        <v>21801391.219999999</v>
      </c>
    </row>
    <row r="349" spans="1:10" x14ac:dyDescent="0.25">
      <c r="A349" t="s">
        <v>141</v>
      </c>
      <c r="B349" t="s">
        <v>1128</v>
      </c>
      <c r="C349" t="s">
        <v>1197</v>
      </c>
      <c r="D349" t="s">
        <v>1196</v>
      </c>
      <c r="E349">
        <v>0</v>
      </c>
      <c r="F349">
        <v>0</v>
      </c>
      <c r="G349">
        <v>0</v>
      </c>
      <c r="H349" s="36">
        <v>-60104.54</v>
      </c>
      <c r="I349" s="36">
        <v>-60104.54</v>
      </c>
      <c r="J349" s="36">
        <v>60104.54</v>
      </c>
    </row>
    <row r="350" spans="1:10" x14ac:dyDescent="0.25">
      <c r="A350" t="s">
        <v>144</v>
      </c>
      <c r="B350" t="s">
        <v>1127</v>
      </c>
      <c r="C350" t="s">
        <v>1197</v>
      </c>
      <c r="D350" t="s">
        <v>1196</v>
      </c>
      <c r="E350">
        <v>0</v>
      </c>
      <c r="F350">
        <v>0</v>
      </c>
      <c r="G350">
        <v>0</v>
      </c>
      <c r="H350" s="36">
        <v>-342698.49</v>
      </c>
      <c r="I350" s="36">
        <v>-342698.49</v>
      </c>
      <c r="J350" s="36">
        <v>342698.49</v>
      </c>
    </row>
    <row r="351" spans="1:10" x14ac:dyDescent="0.25">
      <c r="A351" t="s">
        <v>156</v>
      </c>
      <c r="B351" t="s">
        <v>1123</v>
      </c>
      <c r="C351" t="s">
        <v>1197</v>
      </c>
      <c r="D351" t="s">
        <v>1196</v>
      </c>
      <c r="E351">
        <v>0</v>
      </c>
      <c r="F351">
        <v>0</v>
      </c>
      <c r="G351">
        <v>0</v>
      </c>
      <c r="H351" s="36">
        <v>-325162.56</v>
      </c>
      <c r="I351" s="36">
        <v>-325162.56</v>
      </c>
      <c r="J351" s="36">
        <v>325162.56</v>
      </c>
    </row>
    <row r="352" spans="1:10" x14ac:dyDescent="0.25">
      <c r="A352" t="s">
        <v>159</v>
      </c>
      <c r="B352" t="s">
        <v>1122</v>
      </c>
      <c r="C352" t="s">
        <v>1197</v>
      </c>
      <c r="D352" t="s">
        <v>1196</v>
      </c>
      <c r="E352">
        <v>0</v>
      </c>
      <c r="F352">
        <v>0</v>
      </c>
      <c r="G352">
        <v>0</v>
      </c>
      <c r="H352" s="36">
        <v>-256243</v>
      </c>
      <c r="I352" s="36">
        <v>-256243</v>
      </c>
      <c r="J352" s="36">
        <v>256243</v>
      </c>
    </row>
    <row r="353" spans="1:10" x14ac:dyDescent="0.25">
      <c r="A353" t="s">
        <v>162</v>
      </c>
      <c r="B353" t="s">
        <v>1121</v>
      </c>
      <c r="C353" t="s">
        <v>1197</v>
      </c>
      <c r="D353" t="s">
        <v>1196</v>
      </c>
      <c r="E353">
        <v>0</v>
      </c>
      <c r="F353">
        <v>0</v>
      </c>
      <c r="G353">
        <v>0</v>
      </c>
      <c r="H353" s="36">
        <v>-483164.91</v>
      </c>
      <c r="I353" s="36">
        <v>-483164.91</v>
      </c>
      <c r="J353" s="36">
        <v>483164.91</v>
      </c>
    </row>
    <row r="354" spans="1:10" x14ac:dyDescent="0.25">
      <c r="A354" t="s">
        <v>165</v>
      </c>
      <c r="B354" t="s">
        <v>1120</v>
      </c>
      <c r="C354" t="s">
        <v>1197</v>
      </c>
      <c r="D354" t="s">
        <v>1196</v>
      </c>
      <c r="E354">
        <v>0</v>
      </c>
      <c r="F354">
        <v>0</v>
      </c>
      <c r="G354">
        <v>0</v>
      </c>
      <c r="H354" s="36">
        <v>-17074.75</v>
      </c>
      <c r="I354" s="36">
        <v>-17074.75</v>
      </c>
      <c r="J354" s="36">
        <v>17074.75</v>
      </c>
    </row>
    <row r="355" spans="1:10" x14ac:dyDescent="0.25">
      <c r="A355" t="s">
        <v>171</v>
      </c>
      <c r="B355" t="s">
        <v>1118</v>
      </c>
      <c r="C355" t="s">
        <v>1197</v>
      </c>
      <c r="D355" t="s">
        <v>1196</v>
      </c>
      <c r="E355">
        <v>0</v>
      </c>
      <c r="F355">
        <v>0</v>
      </c>
      <c r="G355">
        <v>0</v>
      </c>
      <c r="H355" s="36">
        <v>-63890.559999999998</v>
      </c>
      <c r="I355" s="36">
        <v>-63890.559999999998</v>
      </c>
      <c r="J355" s="36">
        <v>63890.559999999998</v>
      </c>
    </row>
    <row r="356" spans="1:10" x14ac:dyDescent="0.25">
      <c r="A356" t="s">
        <v>174</v>
      </c>
      <c r="B356" t="s">
        <v>1117</v>
      </c>
      <c r="C356" t="s">
        <v>1197</v>
      </c>
      <c r="D356" t="s">
        <v>1196</v>
      </c>
      <c r="E356">
        <v>0</v>
      </c>
      <c r="F356">
        <v>0</v>
      </c>
      <c r="G356">
        <v>0</v>
      </c>
      <c r="H356" s="36">
        <v>-20736.150000000001</v>
      </c>
      <c r="I356" s="36">
        <v>-20736.150000000001</v>
      </c>
      <c r="J356" s="36">
        <v>20736.150000000001</v>
      </c>
    </row>
    <row r="357" spans="1:10" x14ac:dyDescent="0.25">
      <c r="A357" t="s">
        <v>177</v>
      </c>
      <c r="B357" t="s">
        <v>1116</v>
      </c>
      <c r="C357" t="s">
        <v>1197</v>
      </c>
      <c r="D357" t="s">
        <v>1196</v>
      </c>
      <c r="E357">
        <v>0</v>
      </c>
      <c r="F357">
        <v>0</v>
      </c>
      <c r="G357">
        <v>0</v>
      </c>
      <c r="H357" s="36">
        <v>-21636.74</v>
      </c>
      <c r="I357" s="36">
        <v>-21636.74</v>
      </c>
      <c r="J357" s="36">
        <v>21636.74</v>
      </c>
    </row>
    <row r="358" spans="1:10" x14ac:dyDescent="0.25">
      <c r="A358" t="s">
        <v>180</v>
      </c>
      <c r="B358" t="s">
        <v>1115</v>
      </c>
      <c r="C358" t="s">
        <v>1197</v>
      </c>
      <c r="D358" t="s">
        <v>1196</v>
      </c>
      <c r="E358">
        <v>0</v>
      </c>
      <c r="F358">
        <v>0</v>
      </c>
      <c r="G358">
        <v>0</v>
      </c>
      <c r="H358" s="36">
        <v>-167242.59</v>
      </c>
      <c r="I358" s="36">
        <v>-167242.59</v>
      </c>
      <c r="J358" s="36">
        <v>167242.59</v>
      </c>
    </row>
    <row r="359" spans="1:10" x14ac:dyDescent="0.25">
      <c r="A359" t="s">
        <v>186</v>
      </c>
      <c r="B359" t="s">
        <v>1113</v>
      </c>
      <c r="C359" t="s">
        <v>1197</v>
      </c>
      <c r="D359" t="s">
        <v>1196</v>
      </c>
      <c r="E359">
        <v>0</v>
      </c>
      <c r="F359">
        <v>0</v>
      </c>
      <c r="G359">
        <v>0</v>
      </c>
      <c r="H359">
        <v>-624.6</v>
      </c>
      <c r="I359">
        <v>-624.6</v>
      </c>
      <c r="J359">
        <v>624.6</v>
      </c>
    </row>
    <row r="360" spans="1:10" x14ac:dyDescent="0.25">
      <c r="A360" t="s">
        <v>189</v>
      </c>
      <c r="B360" t="s">
        <v>1112</v>
      </c>
      <c r="C360" t="s">
        <v>1197</v>
      </c>
      <c r="D360" t="s">
        <v>1196</v>
      </c>
      <c r="E360">
        <v>0</v>
      </c>
      <c r="F360">
        <v>0</v>
      </c>
      <c r="G360">
        <v>0</v>
      </c>
      <c r="H360" s="36">
        <v>-130429.44</v>
      </c>
      <c r="I360" s="36">
        <v>-130429.44</v>
      </c>
      <c r="J360" s="36">
        <v>130429.44</v>
      </c>
    </row>
    <row r="361" spans="1:10" x14ac:dyDescent="0.25">
      <c r="A361" t="s">
        <v>197</v>
      </c>
      <c r="B361" t="s">
        <v>1111</v>
      </c>
      <c r="C361" t="s">
        <v>1197</v>
      </c>
      <c r="D361" t="s">
        <v>1196</v>
      </c>
      <c r="E361">
        <v>0</v>
      </c>
      <c r="F361">
        <v>0</v>
      </c>
      <c r="G361">
        <v>0</v>
      </c>
      <c r="H361" s="36">
        <v>-279510.28999999998</v>
      </c>
      <c r="I361" s="36">
        <v>-279510.28999999998</v>
      </c>
      <c r="J361" s="36">
        <v>279510.28999999998</v>
      </c>
    </row>
    <row r="362" spans="1:10" x14ac:dyDescent="0.25">
      <c r="A362" t="s">
        <v>203</v>
      </c>
      <c r="B362" t="s">
        <v>1109</v>
      </c>
      <c r="C362" t="s">
        <v>1197</v>
      </c>
      <c r="D362" t="s">
        <v>1196</v>
      </c>
      <c r="E362">
        <v>0</v>
      </c>
      <c r="F362">
        <v>0</v>
      </c>
      <c r="G362">
        <v>0</v>
      </c>
      <c r="H362" s="36">
        <v>-780406.91</v>
      </c>
      <c r="I362" s="36">
        <v>-780406.91</v>
      </c>
      <c r="J362" s="36">
        <v>780406.91</v>
      </c>
    </row>
    <row r="363" spans="1:10" x14ac:dyDescent="0.25">
      <c r="A363" t="s">
        <v>206</v>
      </c>
      <c r="B363" t="s">
        <v>1108</v>
      </c>
      <c r="C363" t="s">
        <v>1197</v>
      </c>
      <c r="D363" t="s">
        <v>1196</v>
      </c>
      <c r="E363">
        <v>0</v>
      </c>
      <c r="F363">
        <v>0</v>
      </c>
      <c r="G363">
        <v>0</v>
      </c>
      <c r="H363" s="36">
        <v>-9034324.7899999991</v>
      </c>
      <c r="I363" s="36">
        <v>-9034324.7899999991</v>
      </c>
      <c r="J363" s="36">
        <v>9034324.7899999991</v>
      </c>
    </row>
    <row r="364" spans="1:10" x14ac:dyDescent="0.25">
      <c r="A364" t="s">
        <v>212</v>
      </c>
      <c r="B364" t="s">
        <v>1107</v>
      </c>
      <c r="C364" t="s">
        <v>1197</v>
      </c>
      <c r="D364" t="s">
        <v>1196</v>
      </c>
      <c r="E364">
        <v>0</v>
      </c>
      <c r="F364">
        <v>0</v>
      </c>
      <c r="G364">
        <v>0</v>
      </c>
      <c r="H364" s="36">
        <v>-4838093.8499999996</v>
      </c>
      <c r="I364" s="36">
        <v>-4838093.8499999996</v>
      </c>
      <c r="J364" s="36">
        <v>4838093.8499999996</v>
      </c>
    </row>
    <row r="365" spans="1:10" x14ac:dyDescent="0.25">
      <c r="A365" t="s">
        <v>214</v>
      </c>
      <c r="B365" t="s">
        <v>1106</v>
      </c>
      <c r="C365" t="s">
        <v>1197</v>
      </c>
      <c r="D365" t="s">
        <v>1196</v>
      </c>
      <c r="E365">
        <v>0</v>
      </c>
      <c r="F365">
        <v>0</v>
      </c>
      <c r="G365">
        <v>0</v>
      </c>
      <c r="H365" s="36">
        <v>-16809225.399999999</v>
      </c>
      <c r="I365" s="36">
        <v>-16809225.399999999</v>
      </c>
      <c r="J365" s="36">
        <v>16809225.399999999</v>
      </c>
    </row>
    <row r="366" spans="1:10" x14ac:dyDescent="0.25">
      <c r="A366" t="s">
        <v>276</v>
      </c>
      <c r="B366" t="s">
        <v>1105</v>
      </c>
      <c r="C366" t="s">
        <v>1197</v>
      </c>
      <c r="D366" t="s">
        <v>1196</v>
      </c>
      <c r="E366">
        <v>0</v>
      </c>
      <c r="F366">
        <v>0</v>
      </c>
      <c r="G366">
        <v>0</v>
      </c>
      <c r="H366" s="36">
        <v>-291315</v>
      </c>
      <c r="I366" s="36">
        <v>-291315</v>
      </c>
      <c r="J366" s="36">
        <v>291315</v>
      </c>
    </row>
    <row r="367" spans="1:10" x14ac:dyDescent="0.25">
      <c r="A367" t="s">
        <v>217</v>
      </c>
      <c r="B367" t="s">
        <v>1104</v>
      </c>
      <c r="C367" t="s">
        <v>1197</v>
      </c>
      <c r="D367" t="s">
        <v>1196</v>
      </c>
      <c r="E367">
        <v>0</v>
      </c>
      <c r="F367">
        <v>0</v>
      </c>
      <c r="G367">
        <v>0</v>
      </c>
      <c r="H367" s="36">
        <v>-1063297.8600000001</v>
      </c>
      <c r="I367" s="36">
        <v>-1063297.8600000001</v>
      </c>
      <c r="J367" s="36">
        <v>1063297.8600000001</v>
      </c>
    </row>
    <row r="368" spans="1:10" x14ac:dyDescent="0.25">
      <c r="A368" t="s">
        <v>221</v>
      </c>
      <c r="B368" t="s">
        <v>1103</v>
      </c>
      <c r="C368" t="s">
        <v>1197</v>
      </c>
      <c r="D368" t="s">
        <v>1196</v>
      </c>
      <c r="E368">
        <v>0</v>
      </c>
      <c r="F368">
        <v>0</v>
      </c>
      <c r="G368">
        <v>0</v>
      </c>
      <c r="H368" s="36">
        <v>-585411.69999999995</v>
      </c>
      <c r="I368" s="36">
        <v>-585411.69999999995</v>
      </c>
      <c r="J368" s="36">
        <v>585411.69999999995</v>
      </c>
    </row>
    <row r="369" spans="1:10" x14ac:dyDescent="0.25">
      <c r="A369" t="s">
        <v>223</v>
      </c>
      <c r="B369" t="s">
        <v>1102</v>
      </c>
      <c r="C369" t="s">
        <v>1197</v>
      </c>
      <c r="D369" t="s">
        <v>1196</v>
      </c>
      <c r="E369">
        <v>0</v>
      </c>
      <c r="F369">
        <v>0</v>
      </c>
      <c r="G369">
        <v>0</v>
      </c>
      <c r="H369" s="36">
        <v>-209798.3</v>
      </c>
      <c r="I369" s="36">
        <v>-209798.3</v>
      </c>
      <c r="J369" s="36">
        <v>209798.3</v>
      </c>
    </row>
    <row r="370" spans="1:10" x14ac:dyDescent="0.25">
      <c r="A370" t="s">
        <v>226</v>
      </c>
      <c r="B370" t="s">
        <v>1101</v>
      </c>
      <c r="C370" t="s">
        <v>1197</v>
      </c>
      <c r="D370" t="s">
        <v>1196</v>
      </c>
      <c r="E370">
        <v>0</v>
      </c>
      <c r="F370">
        <v>0</v>
      </c>
      <c r="G370">
        <v>0</v>
      </c>
      <c r="H370" s="36">
        <v>-110932.47</v>
      </c>
      <c r="I370" s="36">
        <v>-110932.47</v>
      </c>
      <c r="J370" s="36">
        <v>110932.47</v>
      </c>
    </row>
    <row r="371" spans="1:10" x14ac:dyDescent="0.25">
      <c r="A371" t="s">
        <v>228</v>
      </c>
      <c r="B371" t="s">
        <v>1100</v>
      </c>
      <c r="C371" t="s">
        <v>1197</v>
      </c>
      <c r="D371" t="s">
        <v>1196</v>
      </c>
      <c r="E371">
        <v>0</v>
      </c>
      <c r="F371">
        <v>0</v>
      </c>
      <c r="G371">
        <v>0</v>
      </c>
      <c r="H371" s="36">
        <v>-188627.52</v>
      </c>
      <c r="I371" s="36">
        <v>-188627.52</v>
      </c>
      <c r="J371" s="36">
        <v>188627.52</v>
      </c>
    </row>
    <row r="372" spans="1:10" x14ac:dyDescent="0.25">
      <c r="A372" t="s">
        <v>231</v>
      </c>
      <c r="B372" t="s">
        <v>1099</v>
      </c>
      <c r="C372" t="s">
        <v>1197</v>
      </c>
      <c r="D372" t="s">
        <v>1196</v>
      </c>
      <c r="E372">
        <v>0</v>
      </c>
      <c r="F372">
        <v>0</v>
      </c>
      <c r="G372">
        <v>0</v>
      </c>
      <c r="H372" s="36">
        <v>-25620.05</v>
      </c>
      <c r="I372" s="36">
        <v>-25620.05</v>
      </c>
      <c r="J372" s="36">
        <v>25620.05</v>
      </c>
    </row>
    <row r="373" spans="1:10" x14ac:dyDescent="0.25">
      <c r="A373" t="s">
        <v>237</v>
      </c>
      <c r="B373" t="s">
        <v>1097</v>
      </c>
      <c r="C373" t="s">
        <v>1197</v>
      </c>
      <c r="D373" t="s">
        <v>1196</v>
      </c>
      <c r="E373">
        <v>0</v>
      </c>
      <c r="F373">
        <v>0</v>
      </c>
      <c r="G373">
        <v>0</v>
      </c>
      <c r="H373" s="36">
        <v>-208933.24</v>
      </c>
      <c r="I373" s="36">
        <v>-208933.24</v>
      </c>
      <c r="J373" s="36">
        <v>208933.24</v>
      </c>
    </row>
    <row r="374" spans="1:10" x14ac:dyDescent="0.25">
      <c r="A374" t="s">
        <v>240</v>
      </c>
      <c r="B374" t="s">
        <v>1096</v>
      </c>
      <c r="C374" t="s">
        <v>1197</v>
      </c>
      <c r="D374" t="s">
        <v>1196</v>
      </c>
      <c r="E374">
        <v>0</v>
      </c>
      <c r="F374">
        <v>0</v>
      </c>
      <c r="G374">
        <v>0</v>
      </c>
      <c r="H374" s="36">
        <v>-171241.63</v>
      </c>
      <c r="I374" s="36">
        <v>-171241.63</v>
      </c>
      <c r="J374" s="36">
        <v>171241.63</v>
      </c>
    </row>
    <row r="375" spans="1:10" x14ac:dyDescent="0.25">
      <c r="A375" t="s">
        <v>243</v>
      </c>
      <c r="B375" t="s">
        <v>1095</v>
      </c>
      <c r="C375" t="s">
        <v>1197</v>
      </c>
      <c r="D375" t="s">
        <v>1196</v>
      </c>
      <c r="E375">
        <v>0</v>
      </c>
      <c r="F375">
        <v>0</v>
      </c>
      <c r="G375">
        <v>0</v>
      </c>
      <c r="H375" s="36">
        <v>-1405619.85</v>
      </c>
      <c r="I375" s="36">
        <v>-1405619.85</v>
      </c>
      <c r="J375" s="36">
        <v>1405619.85</v>
      </c>
    </row>
    <row r="376" spans="1:10" x14ac:dyDescent="0.25">
      <c r="A376" t="s">
        <v>250</v>
      </c>
      <c r="B376" t="s">
        <v>1092</v>
      </c>
      <c r="C376" t="s">
        <v>1197</v>
      </c>
      <c r="D376" t="s">
        <v>1196</v>
      </c>
      <c r="E376">
        <v>0</v>
      </c>
      <c r="F376">
        <v>0</v>
      </c>
      <c r="G376">
        <v>0</v>
      </c>
      <c r="H376" s="36">
        <v>-1170</v>
      </c>
      <c r="I376" s="36">
        <v>-1170</v>
      </c>
      <c r="J376" s="36">
        <v>1170</v>
      </c>
    </row>
    <row r="377" spans="1:10" x14ac:dyDescent="0.25">
      <c r="A377" t="s">
        <v>253</v>
      </c>
      <c r="B377" t="s">
        <v>1091</v>
      </c>
      <c r="C377" t="s">
        <v>1197</v>
      </c>
      <c r="D377" t="s">
        <v>1196</v>
      </c>
      <c r="E377">
        <v>0</v>
      </c>
      <c r="F377">
        <v>0</v>
      </c>
      <c r="G377">
        <v>0</v>
      </c>
      <c r="H377">
        <v>-395.25</v>
      </c>
      <c r="I377">
        <v>-395.25</v>
      </c>
      <c r="J377">
        <v>395.25</v>
      </c>
    </row>
    <row r="378" spans="1:10" x14ac:dyDescent="0.25">
      <c r="A378" t="s">
        <v>262</v>
      </c>
      <c r="B378" t="s">
        <v>1088</v>
      </c>
      <c r="C378" t="s">
        <v>1197</v>
      </c>
      <c r="D378" t="s">
        <v>1196</v>
      </c>
      <c r="E378">
        <v>0</v>
      </c>
      <c r="F378">
        <v>0</v>
      </c>
      <c r="G378">
        <v>0</v>
      </c>
      <c r="H378" s="36">
        <v>-408372</v>
      </c>
      <c r="I378" s="36">
        <v>-408372</v>
      </c>
      <c r="J378" s="36">
        <v>408372</v>
      </c>
    </row>
    <row r="379" spans="1:10" x14ac:dyDescent="0.25">
      <c r="A379" t="s">
        <v>265</v>
      </c>
      <c r="B379" t="s">
        <v>1087</v>
      </c>
      <c r="C379" t="s">
        <v>1197</v>
      </c>
      <c r="D379" t="s">
        <v>1196</v>
      </c>
      <c r="E379">
        <v>0</v>
      </c>
      <c r="F379">
        <v>0</v>
      </c>
      <c r="G379">
        <v>0</v>
      </c>
      <c r="H379" s="36">
        <v>-207641</v>
      </c>
      <c r="I379" s="36">
        <v>-207641</v>
      </c>
      <c r="J379" s="36">
        <v>207641</v>
      </c>
    </row>
    <row r="380" spans="1:10" x14ac:dyDescent="0.25">
      <c r="A380" t="s">
        <v>268</v>
      </c>
      <c r="B380" t="s">
        <v>1086</v>
      </c>
      <c r="C380" t="s">
        <v>1197</v>
      </c>
      <c r="D380" t="s">
        <v>1196</v>
      </c>
      <c r="E380">
        <v>0</v>
      </c>
      <c r="F380">
        <v>0</v>
      </c>
      <c r="G380">
        <v>0</v>
      </c>
      <c r="H380" s="36">
        <v>-233995</v>
      </c>
      <c r="I380" s="36">
        <v>-233995</v>
      </c>
      <c r="J380" s="36">
        <v>233995</v>
      </c>
    </row>
    <row r="381" spans="1:10" x14ac:dyDescent="0.25">
      <c r="A381" t="s">
        <v>273</v>
      </c>
      <c r="B381" t="s">
        <v>1084</v>
      </c>
      <c r="C381" t="s">
        <v>1197</v>
      </c>
      <c r="D381" t="s">
        <v>1196</v>
      </c>
      <c r="E381">
        <v>0</v>
      </c>
      <c r="F381">
        <v>0</v>
      </c>
      <c r="G381">
        <v>0</v>
      </c>
      <c r="H381" s="36">
        <v>-193277.61</v>
      </c>
      <c r="I381" s="36">
        <v>-193277.61</v>
      </c>
      <c r="J381" s="36">
        <v>193277.61</v>
      </c>
    </row>
    <row r="382" spans="1:10" x14ac:dyDescent="0.25">
      <c r="A382" t="s">
        <v>279</v>
      </c>
      <c r="B382" t="s">
        <v>1083</v>
      </c>
      <c r="C382" t="s">
        <v>1197</v>
      </c>
      <c r="D382" t="s">
        <v>1196</v>
      </c>
      <c r="E382">
        <v>0</v>
      </c>
      <c r="F382">
        <v>0</v>
      </c>
      <c r="G382">
        <v>0</v>
      </c>
      <c r="H382" s="36">
        <v>-81430.98</v>
      </c>
      <c r="I382" s="36">
        <v>-81430.98</v>
      </c>
      <c r="J382" s="36">
        <v>81430.98</v>
      </c>
    </row>
    <row r="383" spans="1:10" x14ac:dyDescent="0.25">
      <c r="A383" t="s">
        <v>282</v>
      </c>
      <c r="B383" t="s">
        <v>1082</v>
      </c>
      <c r="C383" t="s">
        <v>1197</v>
      </c>
      <c r="D383" t="s">
        <v>1196</v>
      </c>
      <c r="E383">
        <v>0</v>
      </c>
      <c r="F383">
        <v>0</v>
      </c>
      <c r="G383">
        <v>0</v>
      </c>
      <c r="H383" s="36">
        <v>-789030.27</v>
      </c>
      <c r="I383" s="36">
        <v>-789030.27</v>
      </c>
      <c r="J383" s="36">
        <v>789030.27</v>
      </c>
    </row>
    <row r="384" spans="1:10" x14ac:dyDescent="0.25">
      <c r="A384" t="s">
        <v>297</v>
      </c>
      <c r="B384" t="s">
        <v>1081</v>
      </c>
      <c r="C384" t="s">
        <v>1197</v>
      </c>
      <c r="D384" t="s">
        <v>1196</v>
      </c>
      <c r="E384">
        <v>0</v>
      </c>
      <c r="F384">
        <v>0</v>
      </c>
      <c r="G384">
        <v>0</v>
      </c>
      <c r="H384" s="36">
        <v>-12118.5</v>
      </c>
      <c r="I384" s="36">
        <v>-12118.5</v>
      </c>
      <c r="J384" s="36">
        <v>12118.5</v>
      </c>
    </row>
    <row r="385" spans="1:10" x14ac:dyDescent="0.25">
      <c r="A385" t="s">
        <v>303</v>
      </c>
      <c r="B385" t="s">
        <v>1080</v>
      </c>
      <c r="C385" t="s">
        <v>1197</v>
      </c>
      <c r="D385" t="s">
        <v>1196</v>
      </c>
      <c r="E385">
        <v>0</v>
      </c>
      <c r="F385">
        <v>0</v>
      </c>
      <c r="G385">
        <v>0</v>
      </c>
      <c r="H385" s="36">
        <v>-4748.97</v>
      </c>
      <c r="I385" s="36">
        <v>-4748.97</v>
      </c>
      <c r="J385" s="36">
        <v>4748.97</v>
      </c>
    </row>
    <row r="386" spans="1:10" x14ac:dyDescent="0.25">
      <c r="A386" t="s">
        <v>306</v>
      </c>
      <c r="B386" t="s">
        <v>1080</v>
      </c>
      <c r="C386" t="s">
        <v>1197</v>
      </c>
      <c r="D386" t="s">
        <v>1196</v>
      </c>
      <c r="E386">
        <v>0</v>
      </c>
      <c r="F386">
        <v>0</v>
      </c>
      <c r="G386">
        <v>0</v>
      </c>
      <c r="H386" s="36">
        <v>-45569.96</v>
      </c>
      <c r="I386" s="36">
        <v>-45569.96</v>
      </c>
      <c r="J386" s="36">
        <v>45569.96</v>
      </c>
    </row>
    <row r="387" spans="1:10" x14ac:dyDescent="0.25">
      <c r="A387" t="s">
        <v>312</v>
      </c>
      <c r="B387" t="s">
        <v>1079</v>
      </c>
      <c r="C387" t="s">
        <v>1197</v>
      </c>
      <c r="D387" t="s">
        <v>1196</v>
      </c>
      <c r="E387">
        <v>0</v>
      </c>
      <c r="F387">
        <v>0</v>
      </c>
      <c r="G387">
        <v>0</v>
      </c>
      <c r="H387" s="36">
        <v>-168575.53</v>
      </c>
      <c r="I387" s="36">
        <v>-168575.53</v>
      </c>
      <c r="J387" s="36">
        <v>168575.53</v>
      </c>
    </row>
    <row r="388" spans="1:10" x14ac:dyDescent="0.25">
      <c r="A388" t="s">
        <v>315</v>
      </c>
      <c r="B388" t="s">
        <v>1079</v>
      </c>
      <c r="C388" t="s">
        <v>1197</v>
      </c>
      <c r="D388" t="s">
        <v>1196</v>
      </c>
      <c r="E388">
        <v>0</v>
      </c>
      <c r="F388">
        <v>0</v>
      </c>
      <c r="G388">
        <v>0</v>
      </c>
      <c r="H388" s="36">
        <v>-156399.67999999999</v>
      </c>
      <c r="I388" s="36">
        <v>-156399.67999999999</v>
      </c>
      <c r="J388" s="36">
        <v>156399.67999999999</v>
      </c>
    </row>
    <row r="389" spans="1:10" x14ac:dyDescent="0.25">
      <c r="A389" t="s">
        <v>321</v>
      </c>
      <c r="B389" t="s">
        <v>1077</v>
      </c>
      <c r="C389" t="s">
        <v>1197</v>
      </c>
      <c r="D389" t="s">
        <v>1196</v>
      </c>
      <c r="E389">
        <v>0</v>
      </c>
      <c r="F389">
        <v>0</v>
      </c>
      <c r="G389">
        <v>0</v>
      </c>
      <c r="H389" s="36">
        <v>-858321.19</v>
      </c>
      <c r="I389" s="36">
        <v>-858321.19</v>
      </c>
      <c r="J389" s="36">
        <v>858321.19</v>
      </c>
    </row>
    <row r="390" spans="1:10" x14ac:dyDescent="0.25">
      <c r="A390" t="s">
        <v>325</v>
      </c>
      <c r="B390" t="s">
        <v>1076</v>
      </c>
      <c r="C390" t="s">
        <v>1197</v>
      </c>
      <c r="D390" t="s">
        <v>1196</v>
      </c>
      <c r="E390">
        <v>0</v>
      </c>
      <c r="F390">
        <v>0</v>
      </c>
      <c r="G390">
        <v>0</v>
      </c>
      <c r="H390" s="36">
        <v>-33571.449999999997</v>
      </c>
      <c r="I390" s="36">
        <v>-33571.449999999997</v>
      </c>
      <c r="J390" s="36">
        <v>33571.449999999997</v>
      </c>
    </row>
    <row r="391" spans="1:10" x14ac:dyDescent="0.25">
      <c r="A391" t="s">
        <v>328</v>
      </c>
      <c r="B391" t="s">
        <v>1075</v>
      </c>
      <c r="C391" t="s">
        <v>1197</v>
      </c>
      <c r="D391" t="s">
        <v>1196</v>
      </c>
      <c r="E391">
        <v>0</v>
      </c>
      <c r="F391">
        <v>0</v>
      </c>
      <c r="G391">
        <v>0</v>
      </c>
      <c r="H391" s="36">
        <v>-14260.64</v>
      </c>
      <c r="I391" s="36">
        <v>-14260.64</v>
      </c>
      <c r="J391" s="36">
        <v>14260.64</v>
      </c>
    </row>
    <row r="392" spans="1:10" x14ac:dyDescent="0.25">
      <c r="A392" t="s">
        <v>331</v>
      </c>
      <c r="B392" t="s">
        <v>1074</v>
      </c>
      <c r="C392" t="s">
        <v>1197</v>
      </c>
      <c r="D392" t="s">
        <v>1196</v>
      </c>
      <c r="E392">
        <v>0</v>
      </c>
      <c r="F392">
        <v>0</v>
      </c>
      <c r="G392">
        <v>0</v>
      </c>
      <c r="H392" s="36">
        <v>-56722.67</v>
      </c>
      <c r="I392" s="36">
        <v>-56722.67</v>
      </c>
      <c r="J392" s="36">
        <v>56722.67</v>
      </c>
    </row>
    <row r="393" spans="1:10" x14ac:dyDescent="0.25">
      <c r="A393" t="s">
        <v>333</v>
      </c>
      <c r="B393" t="s">
        <v>1073</v>
      </c>
      <c r="C393" t="s">
        <v>1197</v>
      </c>
      <c r="D393" t="s">
        <v>1196</v>
      </c>
      <c r="E393">
        <v>0</v>
      </c>
      <c r="F393">
        <v>0</v>
      </c>
      <c r="G393">
        <v>0</v>
      </c>
      <c r="H393" s="36">
        <v>-197105.93</v>
      </c>
      <c r="I393" s="36">
        <v>-197105.93</v>
      </c>
      <c r="J393" s="36">
        <v>197105.93</v>
      </c>
    </row>
    <row r="394" spans="1:10" x14ac:dyDescent="0.25">
      <c r="A394" t="s">
        <v>338</v>
      </c>
      <c r="B394" t="s">
        <v>1072</v>
      </c>
      <c r="C394" t="s">
        <v>1197</v>
      </c>
      <c r="D394" t="s">
        <v>1196</v>
      </c>
      <c r="E394">
        <v>0</v>
      </c>
      <c r="F394">
        <v>0</v>
      </c>
      <c r="G394">
        <v>0</v>
      </c>
      <c r="H394" s="36">
        <v>-8266032.8799999999</v>
      </c>
      <c r="I394" s="36">
        <v>-8266032.8799999999</v>
      </c>
      <c r="J394" s="36">
        <v>8266032.8799999999</v>
      </c>
    </row>
    <row r="395" spans="1:10" x14ac:dyDescent="0.25">
      <c r="A395" t="s">
        <v>341</v>
      </c>
      <c r="B395" t="s">
        <v>1169</v>
      </c>
      <c r="C395" t="s">
        <v>1197</v>
      </c>
      <c r="D395" t="s">
        <v>1196</v>
      </c>
      <c r="E395">
        <v>0</v>
      </c>
      <c r="F395">
        <v>0</v>
      </c>
      <c r="G395">
        <v>0</v>
      </c>
      <c r="H395" s="36">
        <v>-465709.32</v>
      </c>
      <c r="I395" s="36">
        <v>-465709.32</v>
      </c>
      <c r="J395" s="36">
        <v>465709.32</v>
      </c>
    </row>
    <row r="396" spans="1:10" x14ac:dyDescent="0.25">
      <c r="A396" t="s">
        <v>344</v>
      </c>
      <c r="B396" t="s">
        <v>1168</v>
      </c>
      <c r="C396" t="s">
        <v>1197</v>
      </c>
      <c r="D396" t="s">
        <v>1196</v>
      </c>
      <c r="E396">
        <v>0</v>
      </c>
      <c r="F396">
        <v>0</v>
      </c>
      <c r="G396">
        <v>0</v>
      </c>
      <c r="H396" s="36">
        <v>-1304303.74</v>
      </c>
      <c r="I396" s="36">
        <v>-1304303.74</v>
      </c>
      <c r="J396" s="36">
        <v>1304303.74</v>
      </c>
    </row>
    <row r="397" spans="1:10" x14ac:dyDescent="0.25">
      <c r="A397" t="s">
        <v>347</v>
      </c>
      <c r="B397" t="s">
        <v>1071</v>
      </c>
      <c r="C397" t="s">
        <v>1197</v>
      </c>
      <c r="D397" t="s">
        <v>1196</v>
      </c>
      <c r="E397">
        <v>0</v>
      </c>
      <c r="F397">
        <v>0</v>
      </c>
      <c r="G397">
        <v>0</v>
      </c>
      <c r="H397" s="36">
        <v>-74848.070000000007</v>
      </c>
      <c r="I397" s="36">
        <v>-74848.070000000007</v>
      </c>
      <c r="J397" s="36">
        <v>74848.070000000007</v>
      </c>
    </row>
    <row r="398" spans="1:10" x14ac:dyDescent="0.25">
      <c r="A398" t="s">
        <v>350</v>
      </c>
      <c r="B398" t="s">
        <v>1070</v>
      </c>
      <c r="C398" t="s">
        <v>1197</v>
      </c>
      <c r="D398" t="s">
        <v>1196</v>
      </c>
      <c r="E398">
        <v>0</v>
      </c>
      <c r="F398">
        <v>0</v>
      </c>
      <c r="G398">
        <v>0</v>
      </c>
      <c r="H398" s="36">
        <v>-51702.37</v>
      </c>
      <c r="I398" s="36">
        <v>-51702.37</v>
      </c>
      <c r="J398" s="36">
        <v>51702.37</v>
      </c>
    </row>
    <row r="399" spans="1:10" x14ac:dyDescent="0.25">
      <c r="A399" t="s">
        <v>381</v>
      </c>
      <c r="B399" t="s">
        <v>1069</v>
      </c>
      <c r="C399" t="s">
        <v>1197</v>
      </c>
      <c r="D399" t="s">
        <v>1196</v>
      </c>
      <c r="E399">
        <v>0</v>
      </c>
      <c r="F399">
        <v>0</v>
      </c>
      <c r="G399">
        <v>0</v>
      </c>
      <c r="H399" s="36">
        <v>-60976.74</v>
      </c>
      <c r="I399" s="36">
        <v>-60976.74</v>
      </c>
      <c r="J399" s="36">
        <v>60976.74</v>
      </c>
    </row>
    <row r="400" spans="1:10" x14ac:dyDescent="0.25">
      <c r="A400" t="s">
        <v>384</v>
      </c>
      <c r="B400" t="s">
        <v>1069</v>
      </c>
      <c r="C400" t="s">
        <v>1197</v>
      </c>
      <c r="D400" t="s">
        <v>1196</v>
      </c>
      <c r="E400">
        <v>0</v>
      </c>
      <c r="F400">
        <v>0</v>
      </c>
      <c r="G400">
        <v>0</v>
      </c>
      <c r="H400">
        <v>-282.8</v>
      </c>
      <c r="I400">
        <v>-282.8</v>
      </c>
      <c r="J400">
        <v>282.8</v>
      </c>
    </row>
    <row r="401" spans="1:10" x14ac:dyDescent="0.25">
      <c r="A401" t="s">
        <v>387</v>
      </c>
      <c r="B401" t="s">
        <v>1069</v>
      </c>
      <c r="C401" t="s">
        <v>1197</v>
      </c>
      <c r="D401" t="s">
        <v>1196</v>
      </c>
      <c r="E401">
        <v>0</v>
      </c>
      <c r="F401">
        <v>0</v>
      </c>
      <c r="G401">
        <v>0</v>
      </c>
      <c r="H401" s="36">
        <v>-25649.23</v>
      </c>
      <c r="I401" s="36">
        <v>-25649.23</v>
      </c>
      <c r="J401" s="36">
        <v>25649.23</v>
      </c>
    </row>
    <row r="402" spans="1:10" x14ac:dyDescent="0.25">
      <c r="A402" t="s">
        <v>404</v>
      </c>
      <c r="B402" t="s">
        <v>1068</v>
      </c>
      <c r="C402" t="s">
        <v>1197</v>
      </c>
      <c r="D402" t="s">
        <v>1196</v>
      </c>
      <c r="E402">
        <v>0</v>
      </c>
      <c r="F402">
        <v>0</v>
      </c>
      <c r="G402">
        <v>0</v>
      </c>
      <c r="H402" s="36">
        <v>-115277.18</v>
      </c>
      <c r="I402" s="36">
        <v>-115277.18</v>
      </c>
      <c r="J402" s="36">
        <v>115277.18</v>
      </c>
    </row>
    <row r="403" spans="1:10" x14ac:dyDescent="0.25">
      <c r="A403" t="s">
        <v>407</v>
      </c>
      <c r="B403" t="s">
        <v>1068</v>
      </c>
      <c r="C403" t="s">
        <v>1197</v>
      </c>
      <c r="D403" t="s">
        <v>1196</v>
      </c>
      <c r="E403">
        <v>0</v>
      </c>
      <c r="F403">
        <v>0</v>
      </c>
      <c r="G403">
        <v>0</v>
      </c>
      <c r="H403" s="36">
        <v>-15536.41</v>
      </c>
      <c r="I403" s="36">
        <v>-15536.41</v>
      </c>
      <c r="J403" s="36">
        <v>15536.41</v>
      </c>
    </row>
    <row r="404" spans="1:10" x14ac:dyDescent="0.25">
      <c r="A404" t="s">
        <v>410</v>
      </c>
      <c r="B404" t="s">
        <v>1068</v>
      </c>
      <c r="C404" t="s">
        <v>1197</v>
      </c>
      <c r="D404" t="s">
        <v>1196</v>
      </c>
      <c r="E404">
        <v>0</v>
      </c>
      <c r="F404">
        <v>0</v>
      </c>
      <c r="G404">
        <v>0</v>
      </c>
      <c r="H404" s="36">
        <v>-14172</v>
      </c>
      <c r="I404" s="36">
        <v>-14172</v>
      </c>
      <c r="J404" s="36">
        <v>14172</v>
      </c>
    </row>
    <row r="405" spans="1:10" x14ac:dyDescent="0.25">
      <c r="A405" t="s">
        <v>413</v>
      </c>
      <c r="B405" t="s">
        <v>1068</v>
      </c>
      <c r="C405" t="s">
        <v>1197</v>
      </c>
      <c r="D405" t="s">
        <v>1196</v>
      </c>
      <c r="E405">
        <v>0</v>
      </c>
      <c r="F405">
        <v>0</v>
      </c>
      <c r="G405">
        <v>0</v>
      </c>
      <c r="H405" s="36">
        <v>-1044964.55</v>
      </c>
      <c r="I405" s="36">
        <v>-1044964.55</v>
      </c>
      <c r="J405" s="36">
        <v>1044964.55</v>
      </c>
    </row>
    <row r="406" spans="1:10" x14ac:dyDescent="0.25">
      <c r="A406" t="s">
        <v>419</v>
      </c>
      <c r="B406" t="s">
        <v>1068</v>
      </c>
      <c r="C406" t="s">
        <v>1197</v>
      </c>
      <c r="D406" t="s">
        <v>1196</v>
      </c>
      <c r="E406">
        <v>0</v>
      </c>
      <c r="F406">
        <v>0</v>
      </c>
      <c r="G406">
        <v>0</v>
      </c>
      <c r="H406" s="36">
        <v>-218304.04</v>
      </c>
      <c r="I406" s="36">
        <v>-218304.04</v>
      </c>
      <c r="J406" s="36">
        <v>218304.04</v>
      </c>
    </row>
    <row r="407" spans="1:10" x14ac:dyDescent="0.25">
      <c r="A407" t="s">
        <v>393</v>
      </c>
      <c r="B407" t="s">
        <v>1067</v>
      </c>
      <c r="C407" t="s">
        <v>1197</v>
      </c>
      <c r="D407" t="s">
        <v>1196</v>
      </c>
      <c r="E407">
        <v>0</v>
      </c>
      <c r="F407">
        <v>0</v>
      </c>
      <c r="G407">
        <v>0</v>
      </c>
      <c r="H407" s="36">
        <v>-12843.44</v>
      </c>
      <c r="I407" s="36">
        <v>-12843.44</v>
      </c>
      <c r="J407" s="36">
        <v>12843.44</v>
      </c>
    </row>
    <row r="408" spans="1:10" x14ac:dyDescent="0.25">
      <c r="A408" t="s">
        <v>396</v>
      </c>
      <c r="B408" t="s">
        <v>1067</v>
      </c>
      <c r="C408" t="s">
        <v>1197</v>
      </c>
      <c r="D408" t="s">
        <v>1196</v>
      </c>
      <c r="E408">
        <v>0</v>
      </c>
      <c r="F408">
        <v>0</v>
      </c>
      <c r="G408">
        <v>0</v>
      </c>
      <c r="H408" s="36">
        <v>-17497.07</v>
      </c>
      <c r="I408" s="36">
        <v>-17497.07</v>
      </c>
      <c r="J408" s="36">
        <v>17497.07</v>
      </c>
    </row>
    <row r="409" spans="1:10" x14ac:dyDescent="0.25">
      <c r="A409" t="s">
        <v>356</v>
      </c>
      <c r="B409" t="s">
        <v>1066</v>
      </c>
      <c r="C409" t="s">
        <v>1197</v>
      </c>
      <c r="D409" t="s">
        <v>1196</v>
      </c>
      <c r="E409">
        <v>0</v>
      </c>
      <c r="F409">
        <v>0</v>
      </c>
      <c r="G409">
        <v>0</v>
      </c>
      <c r="H409" s="36">
        <v>-1266.1400000000001</v>
      </c>
      <c r="I409" s="36">
        <v>-1266.1400000000001</v>
      </c>
      <c r="J409" s="36">
        <v>1266.1400000000001</v>
      </c>
    </row>
    <row r="410" spans="1:10" x14ac:dyDescent="0.25">
      <c r="A410" t="s">
        <v>359</v>
      </c>
      <c r="B410" t="s">
        <v>1065</v>
      </c>
      <c r="C410" t="s">
        <v>1197</v>
      </c>
      <c r="D410" t="s">
        <v>1196</v>
      </c>
      <c r="E410">
        <v>0</v>
      </c>
      <c r="F410">
        <v>0</v>
      </c>
      <c r="G410">
        <v>0</v>
      </c>
      <c r="H410" s="36">
        <v>-373485.11</v>
      </c>
      <c r="I410" s="36">
        <v>-373485.11</v>
      </c>
      <c r="J410" s="36">
        <v>373485.11</v>
      </c>
    </row>
    <row r="411" spans="1:10" x14ac:dyDescent="0.25">
      <c r="A411" t="s">
        <v>370</v>
      </c>
      <c r="B411" t="s">
        <v>1185</v>
      </c>
      <c r="C411" t="s">
        <v>1197</v>
      </c>
      <c r="D411" t="s">
        <v>1196</v>
      </c>
      <c r="E411">
        <v>0</v>
      </c>
      <c r="F411">
        <v>0</v>
      </c>
      <c r="G411">
        <v>0</v>
      </c>
      <c r="H411" s="36">
        <v>-920870.91</v>
      </c>
      <c r="I411" s="36">
        <v>-920870.91</v>
      </c>
      <c r="J411" s="36">
        <v>920870.91</v>
      </c>
    </row>
    <row r="412" spans="1:10" x14ac:dyDescent="0.25">
      <c r="A412" t="s">
        <v>373</v>
      </c>
      <c r="B412" t="s">
        <v>1157</v>
      </c>
      <c r="C412" t="s">
        <v>1197</v>
      </c>
      <c r="D412" t="s">
        <v>1196</v>
      </c>
      <c r="E412">
        <v>0</v>
      </c>
      <c r="F412">
        <v>0</v>
      </c>
      <c r="G412">
        <v>0</v>
      </c>
      <c r="H412" s="36">
        <v>-11705160.52</v>
      </c>
      <c r="I412" s="36">
        <v>-11705160.52</v>
      </c>
      <c r="J412" s="36">
        <v>11705160.52</v>
      </c>
    </row>
    <row r="413" spans="1:10" x14ac:dyDescent="0.25">
      <c r="A413" t="s">
        <v>376</v>
      </c>
      <c r="B413" t="s">
        <v>1061</v>
      </c>
      <c r="C413" t="s">
        <v>1197</v>
      </c>
      <c r="D413" t="s">
        <v>1196</v>
      </c>
      <c r="E413">
        <v>0</v>
      </c>
      <c r="F413">
        <v>0</v>
      </c>
      <c r="G413">
        <v>0</v>
      </c>
      <c r="H413" s="36">
        <v>-7025312.1399999997</v>
      </c>
      <c r="I413" s="36">
        <v>-7025312.1399999997</v>
      </c>
      <c r="J413" s="36">
        <v>7025312.1399999997</v>
      </c>
    </row>
    <row r="414" spans="1:10" x14ac:dyDescent="0.25">
      <c r="A414" t="s">
        <v>378</v>
      </c>
      <c r="B414" t="s">
        <v>1059</v>
      </c>
      <c r="C414" t="s">
        <v>1197</v>
      </c>
      <c r="D414" t="s">
        <v>1196</v>
      </c>
      <c r="E414">
        <v>0</v>
      </c>
      <c r="F414">
        <v>0</v>
      </c>
      <c r="G414">
        <v>0</v>
      </c>
      <c r="H414" s="36">
        <v>-203843.23</v>
      </c>
      <c r="I414" s="36">
        <v>-203843.23</v>
      </c>
      <c r="J414" s="36">
        <v>203843.23</v>
      </c>
    </row>
    <row r="415" spans="1:10" x14ac:dyDescent="0.25">
      <c r="A415" t="s">
        <v>422</v>
      </c>
      <c r="B415" t="s">
        <v>1058</v>
      </c>
      <c r="C415" t="s">
        <v>1197</v>
      </c>
      <c r="D415" t="s">
        <v>1196</v>
      </c>
      <c r="E415">
        <v>0</v>
      </c>
      <c r="F415">
        <v>0</v>
      </c>
      <c r="G415">
        <v>0</v>
      </c>
      <c r="H415" s="36">
        <v>-5402.11</v>
      </c>
      <c r="I415" s="36">
        <v>-5402.11</v>
      </c>
      <c r="J415" s="36">
        <v>5402.11</v>
      </c>
    </row>
    <row r="416" spans="1:10" x14ac:dyDescent="0.25">
      <c r="A416" t="s">
        <v>425</v>
      </c>
      <c r="B416" t="s">
        <v>1182</v>
      </c>
      <c r="C416" t="s">
        <v>1197</v>
      </c>
      <c r="D416" t="s">
        <v>1196</v>
      </c>
      <c r="E416">
        <v>0</v>
      </c>
      <c r="F416">
        <v>0</v>
      </c>
      <c r="G416">
        <v>0</v>
      </c>
      <c r="H416" s="36">
        <v>-38440.199999999997</v>
      </c>
      <c r="I416" s="36">
        <v>-38440.199999999997</v>
      </c>
      <c r="J416" s="36">
        <v>38440.199999999997</v>
      </c>
    </row>
    <row r="417" spans="1:10" x14ac:dyDescent="0.25">
      <c r="A417" t="s">
        <v>428</v>
      </c>
      <c r="B417" t="s">
        <v>1057</v>
      </c>
      <c r="C417" t="s">
        <v>1197</v>
      </c>
      <c r="D417" t="s">
        <v>1196</v>
      </c>
      <c r="E417">
        <v>0</v>
      </c>
      <c r="F417">
        <v>0</v>
      </c>
      <c r="G417">
        <v>0</v>
      </c>
      <c r="H417" s="36">
        <v>-7702113.96</v>
      </c>
      <c r="I417" s="36">
        <v>-7702113.96</v>
      </c>
      <c r="J417" s="36">
        <v>7702113.96</v>
      </c>
    </row>
    <row r="418" spans="1:10" x14ac:dyDescent="0.25">
      <c r="A418" t="s">
        <v>431</v>
      </c>
      <c r="B418" t="s">
        <v>1056</v>
      </c>
      <c r="C418" t="s">
        <v>1197</v>
      </c>
      <c r="D418" t="s">
        <v>1196</v>
      </c>
      <c r="E418">
        <v>0</v>
      </c>
      <c r="F418">
        <v>0</v>
      </c>
      <c r="G418">
        <v>0</v>
      </c>
      <c r="H418" s="36">
        <v>-176358.24</v>
      </c>
      <c r="I418" s="36">
        <v>-176358.24</v>
      </c>
      <c r="J418" s="36">
        <v>176358.24</v>
      </c>
    </row>
    <row r="419" spans="1:10" x14ac:dyDescent="0.25">
      <c r="A419" t="s">
        <v>441</v>
      </c>
      <c r="B419" t="s">
        <v>1055</v>
      </c>
      <c r="C419" t="s">
        <v>1197</v>
      </c>
      <c r="D419" t="s">
        <v>1196</v>
      </c>
      <c r="E419">
        <v>0</v>
      </c>
      <c r="F419">
        <v>0</v>
      </c>
      <c r="G419">
        <v>0</v>
      </c>
      <c r="H419" s="36">
        <v>-46130.59</v>
      </c>
      <c r="I419" s="36">
        <v>-46130.59</v>
      </c>
      <c r="J419" s="36">
        <v>46130.59</v>
      </c>
    </row>
    <row r="420" spans="1:10" x14ac:dyDescent="0.25">
      <c r="A420" t="s">
        <v>449</v>
      </c>
      <c r="B420" t="s">
        <v>1055</v>
      </c>
      <c r="C420" t="s">
        <v>1197</v>
      </c>
      <c r="D420" t="s">
        <v>1196</v>
      </c>
      <c r="E420">
        <v>0</v>
      </c>
      <c r="F420">
        <v>0</v>
      </c>
      <c r="G420">
        <v>0</v>
      </c>
      <c r="H420" s="36">
        <v>-509246.91</v>
      </c>
      <c r="I420" s="36">
        <v>-509246.91</v>
      </c>
      <c r="J420" s="36">
        <v>509246.91</v>
      </c>
    </row>
    <row r="421" spans="1:10" x14ac:dyDescent="0.25">
      <c r="A421" t="s">
        <v>452</v>
      </c>
      <c r="B421" t="s">
        <v>1055</v>
      </c>
      <c r="C421" t="s">
        <v>1197</v>
      </c>
      <c r="D421" t="s">
        <v>1196</v>
      </c>
      <c r="E421">
        <v>0</v>
      </c>
      <c r="F421">
        <v>0</v>
      </c>
      <c r="G421">
        <v>0</v>
      </c>
      <c r="H421" s="36">
        <v>-18989</v>
      </c>
      <c r="I421" s="36">
        <v>-18989</v>
      </c>
      <c r="J421" s="36">
        <v>18989</v>
      </c>
    </row>
    <row r="422" spans="1:10" x14ac:dyDescent="0.25">
      <c r="A422" t="s">
        <v>455</v>
      </c>
      <c r="B422" t="s">
        <v>1054</v>
      </c>
      <c r="C422" t="s">
        <v>1197</v>
      </c>
      <c r="D422" t="s">
        <v>1196</v>
      </c>
      <c r="E422">
        <v>0</v>
      </c>
      <c r="F422">
        <v>0</v>
      </c>
      <c r="G422">
        <v>0</v>
      </c>
      <c r="H422" s="36">
        <v>-144343.72</v>
      </c>
      <c r="I422" s="36">
        <v>-144343.72</v>
      </c>
      <c r="J422" s="36">
        <v>144343.72</v>
      </c>
    </row>
    <row r="423" spans="1:10" x14ac:dyDescent="0.25">
      <c r="A423" t="s">
        <v>461</v>
      </c>
      <c r="B423" t="s">
        <v>1054</v>
      </c>
      <c r="C423" t="s">
        <v>1197</v>
      </c>
      <c r="D423" t="s">
        <v>1196</v>
      </c>
      <c r="E423">
        <v>0</v>
      </c>
      <c r="F423">
        <v>0</v>
      </c>
      <c r="G423">
        <v>0</v>
      </c>
      <c r="H423" s="36">
        <v>-14872.03</v>
      </c>
      <c r="I423" s="36">
        <v>-14872.03</v>
      </c>
      <c r="J423" s="36">
        <v>14872.03</v>
      </c>
    </row>
    <row r="424" spans="1:10" x14ac:dyDescent="0.25">
      <c r="A424" t="s">
        <v>464</v>
      </c>
      <c r="B424" t="s">
        <v>1054</v>
      </c>
      <c r="C424" t="s">
        <v>1197</v>
      </c>
      <c r="D424" t="s">
        <v>1196</v>
      </c>
      <c r="E424">
        <v>0</v>
      </c>
      <c r="F424">
        <v>0</v>
      </c>
      <c r="G424">
        <v>0</v>
      </c>
      <c r="H424" s="36">
        <v>-34329.629999999997</v>
      </c>
      <c r="I424" s="36">
        <v>-34329.629999999997</v>
      </c>
      <c r="J424" s="36">
        <v>34329.629999999997</v>
      </c>
    </row>
    <row r="425" spans="1:10" x14ac:dyDescent="0.25">
      <c r="A425" t="s">
        <v>467</v>
      </c>
      <c r="B425" t="s">
        <v>1053</v>
      </c>
      <c r="C425" t="s">
        <v>1197</v>
      </c>
      <c r="D425" t="s">
        <v>1196</v>
      </c>
      <c r="E425">
        <v>0</v>
      </c>
      <c r="F425">
        <v>0</v>
      </c>
      <c r="G425">
        <v>0</v>
      </c>
      <c r="H425" s="36">
        <v>-30485.8</v>
      </c>
      <c r="I425" s="36">
        <v>-30485.8</v>
      </c>
      <c r="J425" s="36">
        <v>30485.8</v>
      </c>
    </row>
    <row r="426" spans="1:10" x14ac:dyDescent="0.25">
      <c r="A426" t="s">
        <v>480</v>
      </c>
      <c r="B426" t="s">
        <v>1053</v>
      </c>
      <c r="C426" t="s">
        <v>1197</v>
      </c>
      <c r="D426" t="s">
        <v>1196</v>
      </c>
      <c r="E426">
        <v>0</v>
      </c>
      <c r="F426">
        <v>0</v>
      </c>
      <c r="G426">
        <v>0</v>
      </c>
      <c r="H426" s="36">
        <v>-720980.2</v>
      </c>
      <c r="I426" s="36">
        <v>-720980.2</v>
      </c>
      <c r="J426" s="36">
        <v>720980.2</v>
      </c>
    </row>
    <row r="427" spans="1:10" x14ac:dyDescent="0.25">
      <c r="A427" t="s">
        <v>489</v>
      </c>
      <c r="B427" t="s">
        <v>1053</v>
      </c>
      <c r="C427" t="s">
        <v>1197</v>
      </c>
      <c r="D427" t="s">
        <v>1196</v>
      </c>
      <c r="E427">
        <v>0</v>
      </c>
      <c r="F427">
        <v>0</v>
      </c>
      <c r="G427">
        <v>0</v>
      </c>
      <c r="H427" s="36">
        <v>-1568.41</v>
      </c>
      <c r="I427" s="36">
        <v>-1568.41</v>
      </c>
      <c r="J427" s="36">
        <v>1568.41</v>
      </c>
    </row>
    <row r="428" spans="1:10" x14ac:dyDescent="0.25">
      <c r="A428" t="s">
        <v>492</v>
      </c>
      <c r="B428" t="s">
        <v>1052</v>
      </c>
      <c r="C428" t="s">
        <v>1197</v>
      </c>
      <c r="D428" t="s">
        <v>1196</v>
      </c>
      <c r="E428">
        <v>0</v>
      </c>
      <c r="F428">
        <v>0</v>
      </c>
      <c r="G428">
        <v>0</v>
      </c>
      <c r="H428" s="36">
        <v>-8346.5300000000007</v>
      </c>
      <c r="I428" s="36">
        <v>-8346.5300000000007</v>
      </c>
      <c r="J428" s="36">
        <v>8346.5300000000007</v>
      </c>
    </row>
    <row r="429" spans="1:10" x14ac:dyDescent="0.25">
      <c r="A429" t="s">
        <v>495</v>
      </c>
      <c r="B429" t="s">
        <v>1052</v>
      </c>
      <c r="C429" t="s">
        <v>1197</v>
      </c>
      <c r="D429" t="s">
        <v>1196</v>
      </c>
      <c r="E429">
        <v>0</v>
      </c>
      <c r="F429">
        <v>0</v>
      </c>
      <c r="G429">
        <v>0</v>
      </c>
      <c r="H429" s="36">
        <v>-146161.19</v>
      </c>
      <c r="I429" s="36">
        <v>-146161.19</v>
      </c>
      <c r="J429" s="36">
        <v>146161.19</v>
      </c>
    </row>
    <row r="430" spans="1:10" x14ac:dyDescent="0.25">
      <c r="A430" t="s">
        <v>498</v>
      </c>
      <c r="B430" t="s">
        <v>1052</v>
      </c>
      <c r="C430" t="s">
        <v>1197</v>
      </c>
      <c r="D430" t="s">
        <v>1196</v>
      </c>
      <c r="E430">
        <v>0</v>
      </c>
      <c r="F430">
        <v>0</v>
      </c>
      <c r="G430">
        <v>0</v>
      </c>
      <c r="H430" s="36">
        <v>-6057.66</v>
      </c>
      <c r="I430" s="36">
        <v>-6057.66</v>
      </c>
      <c r="J430" s="36">
        <v>6057.66</v>
      </c>
    </row>
    <row r="431" spans="1:10" x14ac:dyDescent="0.25">
      <c r="A431" t="s">
        <v>501</v>
      </c>
      <c r="B431" t="s">
        <v>1048</v>
      </c>
      <c r="C431" t="s">
        <v>1197</v>
      </c>
      <c r="D431" t="s">
        <v>1196</v>
      </c>
      <c r="E431">
        <v>0</v>
      </c>
      <c r="F431">
        <v>0</v>
      </c>
      <c r="G431">
        <v>0</v>
      </c>
      <c r="H431" s="36">
        <v>-8495.81</v>
      </c>
      <c r="I431" s="36">
        <v>-8495.81</v>
      </c>
      <c r="J431" s="36">
        <v>8495.81</v>
      </c>
    </row>
    <row r="432" spans="1:10" x14ac:dyDescent="0.25">
      <c r="A432" t="s">
        <v>504</v>
      </c>
      <c r="B432" t="s">
        <v>1051</v>
      </c>
      <c r="C432" t="s">
        <v>1197</v>
      </c>
      <c r="D432" t="s">
        <v>1196</v>
      </c>
      <c r="E432">
        <v>0</v>
      </c>
      <c r="F432">
        <v>0</v>
      </c>
      <c r="G432">
        <v>0</v>
      </c>
      <c r="H432" s="36">
        <v>-6342.73</v>
      </c>
      <c r="I432" s="36">
        <v>-6342.73</v>
      </c>
      <c r="J432" s="36">
        <v>6342.73</v>
      </c>
    </row>
    <row r="433" spans="1:10" x14ac:dyDescent="0.25">
      <c r="A433" t="s">
        <v>519</v>
      </c>
      <c r="B433" t="s">
        <v>1048</v>
      </c>
      <c r="C433" t="s">
        <v>1197</v>
      </c>
      <c r="D433" t="s">
        <v>1196</v>
      </c>
      <c r="E433">
        <v>0</v>
      </c>
      <c r="F433">
        <v>0</v>
      </c>
      <c r="G433">
        <v>0</v>
      </c>
      <c r="H433" s="36">
        <v>-37921.89</v>
      </c>
      <c r="I433" s="36">
        <v>-37921.89</v>
      </c>
      <c r="J433" s="36">
        <v>37921.89</v>
      </c>
    </row>
    <row r="434" spans="1:10" x14ac:dyDescent="0.25">
      <c r="A434" t="s">
        <v>522</v>
      </c>
      <c r="B434" t="s">
        <v>1048</v>
      </c>
      <c r="C434" t="s">
        <v>1197</v>
      </c>
      <c r="D434" t="s">
        <v>1196</v>
      </c>
      <c r="E434">
        <v>0</v>
      </c>
      <c r="F434">
        <v>0</v>
      </c>
      <c r="G434">
        <v>0</v>
      </c>
      <c r="H434" s="36">
        <v>-32056.32</v>
      </c>
      <c r="I434" s="36">
        <v>-32056.32</v>
      </c>
      <c r="J434" s="36">
        <v>32056.32</v>
      </c>
    </row>
    <row r="435" spans="1:10" x14ac:dyDescent="0.25">
      <c r="A435" t="s">
        <v>525</v>
      </c>
      <c r="B435" t="s">
        <v>1047</v>
      </c>
      <c r="C435" t="s">
        <v>1197</v>
      </c>
      <c r="D435" t="s">
        <v>1196</v>
      </c>
      <c r="E435">
        <v>0</v>
      </c>
      <c r="F435">
        <v>0</v>
      </c>
      <c r="G435">
        <v>0</v>
      </c>
      <c r="H435" s="36">
        <v>-77146.899999999994</v>
      </c>
      <c r="I435" s="36">
        <v>-77146.899999999994</v>
      </c>
      <c r="J435" s="36">
        <v>77146.899999999994</v>
      </c>
    </row>
    <row r="436" spans="1:10" x14ac:dyDescent="0.25">
      <c r="A436" t="s">
        <v>531</v>
      </c>
      <c r="B436" t="s">
        <v>1047</v>
      </c>
      <c r="C436" t="s">
        <v>1197</v>
      </c>
      <c r="D436" t="s">
        <v>1196</v>
      </c>
      <c r="E436">
        <v>0</v>
      </c>
      <c r="F436">
        <v>0</v>
      </c>
      <c r="G436">
        <v>0</v>
      </c>
      <c r="H436" s="36">
        <v>-13243.37</v>
      </c>
      <c r="I436" s="36">
        <v>-13243.37</v>
      </c>
      <c r="J436" s="36">
        <v>13243.37</v>
      </c>
    </row>
    <row r="437" spans="1:10" x14ac:dyDescent="0.25">
      <c r="A437" t="s">
        <v>534</v>
      </c>
      <c r="B437" t="s">
        <v>1047</v>
      </c>
      <c r="C437" t="s">
        <v>1197</v>
      </c>
      <c r="D437" t="s">
        <v>1196</v>
      </c>
      <c r="E437">
        <v>0</v>
      </c>
      <c r="F437">
        <v>0</v>
      </c>
      <c r="G437">
        <v>0</v>
      </c>
      <c r="H437" s="36">
        <v>-1390.99</v>
      </c>
      <c r="I437" s="36">
        <v>-1390.99</v>
      </c>
      <c r="J437" s="36">
        <v>1390.99</v>
      </c>
    </row>
    <row r="438" spans="1:10" x14ac:dyDescent="0.25">
      <c r="A438" t="s">
        <v>543</v>
      </c>
      <c r="B438" t="s">
        <v>1046</v>
      </c>
      <c r="C438" t="s">
        <v>1197</v>
      </c>
      <c r="D438" t="s">
        <v>1196</v>
      </c>
      <c r="E438">
        <v>0</v>
      </c>
      <c r="F438">
        <v>0</v>
      </c>
      <c r="G438">
        <v>0</v>
      </c>
      <c r="H438" s="36">
        <v>-670618.99</v>
      </c>
      <c r="I438" s="36">
        <v>-670618.99</v>
      </c>
      <c r="J438" s="36">
        <v>670618.99</v>
      </c>
    </row>
    <row r="439" spans="1:10" x14ac:dyDescent="0.25">
      <c r="A439" t="s">
        <v>546</v>
      </c>
      <c r="B439" t="s">
        <v>1045</v>
      </c>
      <c r="C439" t="s">
        <v>1197</v>
      </c>
      <c r="D439" t="s">
        <v>1196</v>
      </c>
      <c r="E439">
        <v>0</v>
      </c>
      <c r="F439">
        <v>0</v>
      </c>
      <c r="G439">
        <v>0</v>
      </c>
      <c r="H439" s="36">
        <v>-1001.76</v>
      </c>
      <c r="I439" s="36">
        <v>-1001.76</v>
      </c>
      <c r="J439" s="36">
        <v>1001.76</v>
      </c>
    </row>
    <row r="440" spans="1:10" x14ac:dyDescent="0.25">
      <c r="A440" t="s">
        <v>549</v>
      </c>
      <c r="B440" t="s">
        <v>1044</v>
      </c>
      <c r="C440" t="s">
        <v>1197</v>
      </c>
      <c r="D440" t="s">
        <v>1196</v>
      </c>
      <c r="E440">
        <v>0</v>
      </c>
      <c r="F440">
        <v>0</v>
      </c>
      <c r="G440">
        <v>0</v>
      </c>
      <c r="H440" s="36">
        <v>-1006151.96</v>
      </c>
      <c r="I440" s="36">
        <v>-1006151.96</v>
      </c>
      <c r="J440" s="36">
        <v>1006151.96</v>
      </c>
    </row>
    <row r="441" spans="1:10" x14ac:dyDescent="0.25">
      <c r="A441" t="s">
        <v>552</v>
      </c>
      <c r="B441" t="s">
        <v>1043</v>
      </c>
      <c r="C441" t="s">
        <v>1197</v>
      </c>
      <c r="D441" t="s">
        <v>1196</v>
      </c>
      <c r="E441">
        <v>0</v>
      </c>
      <c r="F441">
        <v>0</v>
      </c>
      <c r="G441">
        <v>0</v>
      </c>
      <c r="H441" s="36">
        <v>-371907.95</v>
      </c>
      <c r="I441" s="36">
        <v>-371907.95</v>
      </c>
      <c r="J441" s="36">
        <v>371907.95</v>
      </c>
    </row>
    <row r="442" spans="1:10" x14ac:dyDescent="0.25">
      <c r="A442" t="s">
        <v>558</v>
      </c>
      <c r="B442" t="s">
        <v>1041</v>
      </c>
      <c r="C442" t="s">
        <v>1197</v>
      </c>
      <c r="D442" t="s">
        <v>1196</v>
      </c>
      <c r="E442">
        <v>0</v>
      </c>
      <c r="F442">
        <v>0</v>
      </c>
      <c r="G442">
        <v>0</v>
      </c>
      <c r="H442" s="36">
        <v>-8468.86</v>
      </c>
      <c r="I442" s="36">
        <v>-8468.86</v>
      </c>
      <c r="J442" s="36">
        <v>8468.86</v>
      </c>
    </row>
    <row r="443" spans="1:10" x14ac:dyDescent="0.25">
      <c r="A443" t="s">
        <v>561</v>
      </c>
      <c r="B443" t="s">
        <v>1041</v>
      </c>
      <c r="C443" t="s">
        <v>1197</v>
      </c>
      <c r="D443" t="s">
        <v>1196</v>
      </c>
      <c r="E443">
        <v>0</v>
      </c>
      <c r="F443">
        <v>0</v>
      </c>
      <c r="G443">
        <v>0</v>
      </c>
      <c r="H443" s="36">
        <v>-17854297.239999998</v>
      </c>
      <c r="I443" s="36">
        <v>-17854297.239999998</v>
      </c>
      <c r="J443" s="36">
        <v>17854297.239999998</v>
      </c>
    </row>
    <row r="444" spans="1:10" x14ac:dyDescent="0.25">
      <c r="A444" t="s">
        <v>567</v>
      </c>
      <c r="B444" t="s">
        <v>1041</v>
      </c>
      <c r="C444" t="s">
        <v>1197</v>
      </c>
      <c r="D444" t="s">
        <v>1196</v>
      </c>
      <c r="E444">
        <v>0</v>
      </c>
      <c r="F444">
        <v>0</v>
      </c>
      <c r="G444">
        <v>0</v>
      </c>
      <c r="H444" s="36">
        <v>-106584.57</v>
      </c>
      <c r="I444" s="36">
        <v>-106584.57</v>
      </c>
      <c r="J444" s="36">
        <v>106584.57</v>
      </c>
    </row>
    <row r="445" spans="1:10" x14ac:dyDescent="0.25">
      <c r="A445" t="s">
        <v>573</v>
      </c>
      <c r="B445" t="s">
        <v>1167</v>
      </c>
      <c r="C445" t="s">
        <v>1197</v>
      </c>
      <c r="D445" t="s">
        <v>1196</v>
      </c>
      <c r="E445">
        <v>0</v>
      </c>
      <c r="F445">
        <v>0</v>
      </c>
      <c r="G445">
        <v>0</v>
      </c>
      <c r="H445" s="36">
        <v>-849354.41</v>
      </c>
      <c r="I445" s="36">
        <v>-849354.41</v>
      </c>
      <c r="J445" s="36">
        <v>849354.41</v>
      </c>
    </row>
    <row r="446" spans="1:10" x14ac:dyDescent="0.25">
      <c r="A446" t="s">
        <v>576</v>
      </c>
      <c r="B446" t="s">
        <v>1166</v>
      </c>
      <c r="C446" t="s">
        <v>1197</v>
      </c>
      <c r="D446" t="s">
        <v>1196</v>
      </c>
      <c r="E446">
        <v>0</v>
      </c>
      <c r="F446">
        <v>0</v>
      </c>
      <c r="G446">
        <v>0</v>
      </c>
      <c r="H446" s="36">
        <v>-42607.7</v>
      </c>
      <c r="I446" s="36">
        <v>-42607.7</v>
      </c>
      <c r="J446" s="36">
        <v>42607.7</v>
      </c>
    </row>
    <row r="447" spans="1:10" x14ac:dyDescent="0.25">
      <c r="A447" t="s">
        <v>579</v>
      </c>
      <c r="B447" t="s">
        <v>1040</v>
      </c>
      <c r="C447" t="s">
        <v>1197</v>
      </c>
      <c r="D447" t="s">
        <v>1196</v>
      </c>
      <c r="E447">
        <v>0</v>
      </c>
      <c r="F447">
        <v>0</v>
      </c>
      <c r="G447">
        <v>0</v>
      </c>
      <c r="H447" s="36">
        <v>-20208.810000000001</v>
      </c>
      <c r="I447" s="36">
        <v>-20208.810000000001</v>
      </c>
      <c r="J447" s="36">
        <v>20208.810000000001</v>
      </c>
    </row>
    <row r="448" spans="1:10" x14ac:dyDescent="0.25">
      <c r="A448" t="s">
        <v>585</v>
      </c>
      <c r="B448" t="s">
        <v>1040</v>
      </c>
      <c r="C448" t="s">
        <v>1197</v>
      </c>
      <c r="D448" t="s">
        <v>1196</v>
      </c>
      <c r="E448">
        <v>0</v>
      </c>
      <c r="F448">
        <v>0</v>
      </c>
      <c r="G448">
        <v>0</v>
      </c>
      <c r="H448" s="36">
        <v>-547587.03</v>
      </c>
      <c r="I448" s="36">
        <v>-547587.03</v>
      </c>
      <c r="J448" s="36">
        <v>547587.03</v>
      </c>
    </row>
    <row r="449" spans="1:10" x14ac:dyDescent="0.25">
      <c r="A449" t="s">
        <v>588</v>
      </c>
      <c r="B449" t="s">
        <v>1040</v>
      </c>
      <c r="C449" t="s">
        <v>1197</v>
      </c>
      <c r="D449" t="s">
        <v>1196</v>
      </c>
      <c r="E449">
        <v>0</v>
      </c>
      <c r="F449">
        <v>0</v>
      </c>
      <c r="G449">
        <v>0</v>
      </c>
      <c r="H449" s="36">
        <v>-846338.28</v>
      </c>
      <c r="I449" s="36">
        <v>-846338.28</v>
      </c>
      <c r="J449" s="36">
        <v>846338.28</v>
      </c>
    </row>
    <row r="450" spans="1:10" x14ac:dyDescent="0.25">
      <c r="A450" t="s">
        <v>591</v>
      </c>
      <c r="B450" t="s">
        <v>1040</v>
      </c>
      <c r="C450" t="s">
        <v>1197</v>
      </c>
      <c r="D450" t="s">
        <v>1196</v>
      </c>
      <c r="E450">
        <v>0</v>
      </c>
      <c r="F450">
        <v>0</v>
      </c>
      <c r="G450">
        <v>0</v>
      </c>
      <c r="H450" s="36">
        <v>-65755.34</v>
      </c>
      <c r="I450" s="36">
        <v>-65755.34</v>
      </c>
      <c r="J450" s="36">
        <v>65755.34</v>
      </c>
    </row>
    <row r="451" spans="1:10" x14ac:dyDescent="0.25">
      <c r="A451" t="s">
        <v>594</v>
      </c>
      <c r="B451" t="s">
        <v>1040</v>
      </c>
      <c r="C451" t="s">
        <v>1197</v>
      </c>
      <c r="D451" t="s">
        <v>1196</v>
      </c>
      <c r="E451">
        <v>0</v>
      </c>
      <c r="F451">
        <v>0</v>
      </c>
      <c r="G451">
        <v>0</v>
      </c>
      <c r="H451" s="36">
        <v>-16410.62</v>
      </c>
      <c r="I451" s="36">
        <v>-16410.62</v>
      </c>
      <c r="J451" s="36">
        <v>16410.62</v>
      </c>
    </row>
    <row r="452" spans="1:10" x14ac:dyDescent="0.25">
      <c r="A452" t="s">
        <v>597</v>
      </c>
      <c r="B452" t="s">
        <v>1040</v>
      </c>
      <c r="C452" t="s">
        <v>1197</v>
      </c>
      <c r="D452" t="s">
        <v>1196</v>
      </c>
      <c r="E452">
        <v>0</v>
      </c>
      <c r="F452">
        <v>0</v>
      </c>
      <c r="G452">
        <v>0</v>
      </c>
      <c r="H452" s="36">
        <v>-14777.06</v>
      </c>
      <c r="I452" s="36">
        <v>-14777.06</v>
      </c>
      <c r="J452" s="36">
        <v>14777.06</v>
      </c>
    </row>
    <row r="453" spans="1:10" x14ac:dyDescent="0.25">
      <c r="A453" t="s">
        <v>600</v>
      </c>
      <c r="B453" t="s">
        <v>1178</v>
      </c>
      <c r="C453" t="s">
        <v>1197</v>
      </c>
      <c r="D453" t="s">
        <v>1196</v>
      </c>
      <c r="E453">
        <v>0</v>
      </c>
      <c r="F453">
        <v>0</v>
      </c>
      <c r="G453">
        <v>0</v>
      </c>
      <c r="H453" s="36">
        <v>-372617.18</v>
      </c>
      <c r="I453" s="36">
        <v>-372617.18</v>
      </c>
      <c r="J453" s="36">
        <v>372617.18</v>
      </c>
    </row>
    <row r="454" spans="1:10" x14ac:dyDescent="0.25">
      <c r="A454" t="s">
        <v>603</v>
      </c>
      <c r="B454" t="s">
        <v>1039</v>
      </c>
      <c r="C454" t="s">
        <v>1197</v>
      </c>
      <c r="D454" t="s">
        <v>1196</v>
      </c>
      <c r="E454">
        <v>0</v>
      </c>
      <c r="F454">
        <v>0</v>
      </c>
      <c r="G454">
        <v>0</v>
      </c>
      <c r="H454" s="36">
        <v>-44366.07</v>
      </c>
      <c r="I454" s="36">
        <v>-44366.07</v>
      </c>
      <c r="J454" s="36">
        <v>44366.07</v>
      </c>
    </row>
    <row r="455" spans="1:10" x14ac:dyDescent="0.25">
      <c r="A455" t="s">
        <v>607</v>
      </c>
      <c r="B455" t="s">
        <v>1039</v>
      </c>
      <c r="C455" t="s">
        <v>1197</v>
      </c>
      <c r="D455" t="s">
        <v>1196</v>
      </c>
      <c r="E455">
        <v>0</v>
      </c>
      <c r="F455">
        <v>0</v>
      </c>
      <c r="G455">
        <v>0</v>
      </c>
      <c r="H455" s="36">
        <v>-2388.7199999999998</v>
      </c>
      <c r="I455" s="36">
        <v>-2388.7199999999998</v>
      </c>
      <c r="J455" s="36">
        <v>2388.7199999999998</v>
      </c>
    </row>
    <row r="456" spans="1:10" x14ac:dyDescent="0.25">
      <c r="A456" t="s">
        <v>623</v>
      </c>
      <c r="B456" t="s">
        <v>1039</v>
      </c>
      <c r="C456" t="s">
        <v>1197</v>
      </c>
      <c r="D456" t="s">
        <v>1196</v>
      </c>
      <c r="E456">
        <v>0</v>
      </c>
      <c r="F456">
        <v>0</v>
      </c>
      <c r="G456">
        <v>0</v>
      </c>
      <c r="H456" s="36">
        <v>-35812</v>
      </c>
      <c r="I456" s="36">
        <v>-35812</v>
      </c>
      <c r="J456" s="36">
        <v>35812</v>
      </c>
    </row>
    <row r="457" spans="1:10" x14ac:dyDescent="0.25">
      <c r="A457" t="s">
        <v>626</v>
      </c>
      <c r="B457" t="s">
        <v>1039</v>
      </c>
      <c r="C457" t="s">
        <v>1197</v>
      </c>
      <c r="D457" t="s">
        <v>1196</v>
      </c>
      <c r="E457">
        <v>0</v>
      </c>
      <c r="F457">
        <v>0</v>
      </c>
      <c r="G457">
        <v>0</v>
      </c>
      <c r="H457" s="36">
        <v>-27099.91</v>
      </c>
      <c r="I457" s="36">
        <v>-27099.91</v>
      </c>
      <c r="J457" s="36">
        <v>27099.91</v>
      </c>
    </row>
    <row r="458" spans="1:10" x14ac:dyDescent="0.25">
      <c r="A458" t="s">
        <v>629</v>
      </c>
      <c r="B458" t="s">
        <v>1038</v>
      </c>
      <c r="C458" t="s">
        <v>1197</v>
      </c>
      <c r="D458" t="s">
        <v>1196</v>
      </c>
      <c r="E458">
        <v>0</v>
      </c>
      <c r="F458">
        <v>0</v>
      </c>
      <c r="G458">
        <v>0</v>
      </c>
      <c r="H458" s="36">
        <v>-62809.27</v>
      </c>
      <c r="I458" s="36">
        <v>-62809.27</v>
      </c>
      <c r="J458" s="36">
        <v>62809.27</v>
      </c>
    </row>
    <row r="459" spans="1:10" x14ac:dyDescent="0.25">
      <c r="A459" t="s">
        <v>632</v>
      </c>
      <c r="B459" t="s">
        <v>1038</v>
      </c>
      <c r="C459" t="s">
        <v>1197</v>
      </c>
      <c r="D459" t="s">
        <v>1196</v>
      </c>
      <c r="E459">
        <v>0</v>
      </c>
      <c r="F459">
        <v>0</v>
      </c>
      <c r="G459">
        <v>0</v>
      </c>
      <c r="H459">
        <v>-834.26</v>
      </c>
      <c r="I459">
        <v>-834.26</v>
      </c>
      <c r="J459">
        <v>834.26</v>
      </c>
    </row>
    <row r="460" spans="1:10" x14ac:dyDescent="0.25">
      <c r="A460" t="s">
        <v>635</v>
      </c>
      <c r="B460" t="s">
        <v>1038</v>
      </c>
      <c r="C460" t="s">
        <v>1197</v>
      </c>
      <c r="D460" t="s">
        <v>1196</v>
      </c>
      <c r="E460">
        <v>0</v>
      </c>
      <c r="F460">
        <v>0</v>
      </c>
      <c r="G460">
        <v>0</v>
      </c>
      <c r="H460" s="36">
        <v>-28222.67</v>
      </c>
      <c r="I460" s="36">
        <v>-28222.67</v>
      </c>
      <c r="J460" s="36">
        <v>28222.67</v>
      </c>
    </row>
    <row r="461" spans="1:10" x14ac:dyDescent="0.25">
      <c r="A461" t="s">
        <v>638</v>
      </c>
      <c r="B461" t="s">
        <v>1038</v>
      </c>
      <c r="C461" t="s">
        <v>1197</v>
      </c>
      <c r="D461" t="s">
        <v>1196</v>
      </c>
      <c r="E461">
        <v>0</v>
      </c>
      <c r="F461">
        <v>0</v>
      </c>
      <c r="G461">
        <v>0</v>
      </c>
      <c r="H461" s="36">
        <v>-54856.4</v>
      </c>
      <c r="I461" s="36">
        <v>-54856.4</v>
      </c>
      <c r="J461" s="36">
        <v>54856.4</v>
      </c>
    </row>
    <row r="462" spans="1:10" x14ac:dyDescent="0.25">
      <c r="A462" t="s">
        <v>641</v>
      </c>
      <c r="B462" t="s">
        <v>1038</v>
      </c>
      <c r="C462" t="s">
        <v>1197</v>
      </c>
      <c r="D462" t="s">
        <v>1196</v>
      </c>
      <c r="E462">
        <v>0</v>
      </c>
      <c r="F462">
        <v>0</v>
      </c>
      <c r="G462">
        <v>0</v>
      </c>
      <c r="H462" s="36">
        <v>-2220</v>
      </c>
      <c r="I462" s="36">
        <v>-2220</v>
      </c>
      <c r="J462" s="36">
        <v>2220</v>
      </c>
    </row>
    <row r="463" spans="1:10" x14ac:dyDescent="0.25">
      <c r="A463" t="s">
        <v>644</v>
      </c>
      <c r="B463" t="s">
        <v>1038</v>
      </c>
      <c r="C463" t="s">
        <v>1197</v>
      </c>
      <c r="D463" t="s">
        <v>1196</v>
      </c>
      <c r="E463">
        <v>0</v>
      </c>
      <c r="F463">
        <v>0</v>
      </c>
      <c r="G463">
        <v>0</v>
      </c>
      <c r="H463" s="36">
        <v>-423519.71</v>
      </c>
      <c r="I463" s="36">
        <v>-423519.71</v>
      </c>
      <c r="J463" s="36">
        <v>423519.71</v>
      </c>
    </row>
    <row r="464" spans="1:10" x14ac:dyDescent="0.25">
      <c r="A464" t="s">
        <v>650</v>
      </c>
      <c r="B464" t="s">
        <v>1038</v>
      </c>
      <c r="C464" t="s">
        <v>1197</v>
      </c>
      <c r="D464" t="s">
        <v>1196</v>
      </c>
      <c r="E464">
        <v>0</v>
      </c>
      <c r="F464">
        <v>0</v>
      </c>
      <c r="G464">
        <v>0</v>
      </c>
      <c r="H464" s="36">
        <v>-28462</v>
      </c>
      <c r="I464" s="36">
        <v>-28462</v>
      </c>
      <c r="J464" s="36">
        <v>28462</v>
      </c>
    </row>
    <row r="465" spans="1:10" x14ac:dyDescent="0.25">
      <c r="A465" t="s">
        <v>653</v>
      </c>
      <c r="B465" t="s">
        <v>1037</v>
      </c>
      <c r="C465" t="s">
        <v>1197</v>
      </c>
      <c r="D465" t="s">
        <v>1196</v>
      </c>
      <c r="E465">
        <v>0</v>
      </c>
      <c r="F465">
        <v>0</v>
      </c>
      <c r="G465">
        <v>0</v>
      </c>
      <c r="H465" s="36">
        <v>-20556.060000000001</v>
      </c>
      <c r="I465" s="36">
        <v>-20556.060000000001</v>
      </c>
      <c r="J465" s="36">
        <v>20556.060000000001</v>
      </c>
    </row>
    <row r="466" spans="1:10" x14ac:dyDescent="0.25">
      <c r="A466" t="s">
        <v>656</v>
      </c>
      <c r="B466" t="s">
        <v>1037</v>
      </c>
      <c r="C466" t="s">
        <v>1197</v>
      </c>
      <c r="D466" t="s">
        <v>1196</v>
      </c>
      <c r="E466">
        <v>0</v>
      </c>
      <c r="F466">
        <v>0</v>
      </c>
      <c r="G466">
        <v>0</v>
      </c>
      <c r="H466" s="36">
        <v>-26779.71</v>
      </c>
      <c r="I466" s="36">
        <v>-26779.71</v>
      </c>
      <c r="J466" s="36">
        <v>26779.71</v>
      </c>
    </row>
    <row r="467" spans="1:10" x14ac:dyDescent="0.25">
      <c r="A467" t="s">
        <v>659</v>
      </c>
      <c r="B467" t="s">
        <v>1037</v>
      </c>
      <c r="C467" t="s">
        <v>1197</v>
      </c>
      <c r="D467" t="s">
        <v>1196</v>
      </c>
      <c r="E467">
        <v>0</v>
      </c>
      <c r="F467">
        <v>0</v>
      </c>
      <c r="G467">
        <v>0</v>
      </c>
      <c r="H467" s="36">
        <v>-33045.72</v>
      </c>
      <c r="I467" s="36">
        <v>-33045.72</v>
      </c>
      <c r="J467" s="36">
        <v>33045.72</v>
      </c>
    </row>
    <row r="468" spans="1:10" x14ac:dyDescent="0.25">
      <c r="A468" t="s">
        <v>662</v>
      </c>
      <c r="B468" t="s">
        <v>1037</v>
      </c>
      <c r="C468" t="s">
        <v>1197</v>
      </c>
      <c r="D468" t="s">
        <v>1196</v>
      </c>
      <c r="E468">
        <v>0</v>
      </c>
      <c r="F468">
        <v>0</v>
      </c>
      <c r="G468">
        <v>0</v>
      </c>
      <c r="H468" s="36">
        <v>-20054</v>
      </c>
      <c r="I468" s="36">
        <v>-20054</v>
      </c>
      <c r="J468" s="36">
        <v>20054</v>
      </c>
    </row>
    <row r="469" spans="1:10" x14ac:dyDescent="0.25">
      <c r="A469" t="s">
        <v>665</v>
      </c>
      <c r="B469" t="s">
        <v>1037</v>
      </c>
      <c r="C469" t="s">
        <v>1197</v>
      </c>
      <c r="D469" t="s">
        <v>1196</v>
      </c>
      <c r="E469">
        <v>0</v>
      </c>
      <c r="F469">
        <v>0</v>
      </c>
      <c r="G469">
        <v>0</v>
      </c>
      <c r="H469" s="36">
        <v>-20474.36</v>
      </c>
      <c r="I469" s="36">
        <v>-20474.36</v>
      </c>
      <c r="J469" s="36">
        <v>20474.36</v>
      </c>
    </row>
    <row r="470" spans="1:10" x14ac:dyDescent="0.25">
      <c r="A470" t="s">
        <v>671</v>
      </c>
      <c r="B470" t="s">
        <v>1037</v>
      </c>
      <c r="C470" t="s">
        <v>1197</v>
      </c>
      <c r="D470" t="s">
        <v>1196</v>
      </c>
      <c r="E470">
        <v>0</v>
      </c>
      <c r="F470">
        <v>0</v>
      </c>
      <c r="G470">
        <v>0</v>
      </c>
      <c r="H470" s="36">
        <v>-296429.07</v>
      </c>
      <c r="I470" s="36">
        <v>-296429.07</v>
      </c>
      <c r="J470" s="36">
        <v>296429.07</v>
      </c>
    </row>
    <row r="471" spans="1:10" x14ac:dyDescent="0.25">
      <c r="A471" t="s">
        <v>674</v>
      </c>
      <c r="B471" t="s">
        <v>1036</v>
      </c>
      <c r="C471" t="s">
        <v>1197</v>
      </c>
      <c r="D471" t="s">
        <v>1196</v>
      </c>
      <c r="E471">
        <v>0</v>
      </c>
      <c r="F471">
        <v>0</v>
      </c>
      <c r="G471">
        <v>0</v>
      </c>
      <c r="H471" s="36">
        <v>-12688.33</v>
      </c>
      <c r="I471" s="36">
        <v>-12688.33</v>
      </c>
      <c r="J471" s="36">
        <v>12688.33</v>
      </c>
    </row>
    <row r="472" spans="1:10" x14ac:dyDescent="0.25">
      <c r="A472" t="s">
        <v>677</v>
      </c>
      <c r="B472" t="s">
        <v>1036</v>
      </c>
      <c r="C472" t="s">
        <v>1197</v>
      </c>
      <c r="D472" t="s">
        <v>1196</v>
      </c>
      <c r="E472">
        <v>0</v>
      </c>
      <c r="F472">
        <v>0</v>
      </c>
      <c r="G472">
        <v>0</v>
      </c>
      <c r="H472" s="36">
        <v>-5280.37</v>
      </c>
      <c r="I472" s="36">
        <v>-5280.37</v>
      </c>
      <c r="J472" s="36">
        <v>5280.37</v>
      </c>
    </row>
    <row r="473" spans="1:10" x14ac:dyDescent="0.25">
      <c r="A473" t="s">
        <v>689</v>
      </c>
      <c r="B473" t="s">
        <v>1036</v>
      </c>
      <c r="C473" t="s">
        <v>1197</v>
      </c>
      <c r="D473" t="s">
        <v>1196</v>
      </c>
      <c r="E473">
        <v>0</v>
      </c>
      <c r="F473">
        <v>0</v>
      </c>
      <c r="G473">
        <v>0</v>
      </c>
      <c r="H473" s="36">
        <v>-57284.82</v>
      </c>
      <c r="I473" s="36">
        <v>-57284.82</v>
      </c>
      <c r="J473" s="36">
        <v>57284.82</v>
      </c>
    </row>
    <row r="474" spans="1:10" x14ac:dyDescent="0.25">
      <c r="A474" t="s">
        <v>695</v>
      </c>
      <c r="B474" t="s">
        <v>1034</v>
      </c>
      <c r="C474" t="s">
        <v>1197</v>
      </c>
      <c r="D474" t="s">
        <v>1196</v>
      </c>
      <c r="E474">
        <v>0</v>
      </c>
      <c r="F474">
        <v>0</v>
      </c>
      <c r="G474">
        <v>0</v>
      </c>
      <c r="H474" s="36">
        <v>-109697.51</v>
      </c>
      <c r="I474" s="36">
        <v>-109697.51</v>
      </c>
      <c r="J474" s="36">
        <v>109697.51</v>
      </c>
    </row>
    <row r="475" spans="1:10" x14ac:dyDescent="0.25">
      <c r="A475" t="s">
        <v>698</v>
      </c>
      <c r="B475" t="s">
        <v>1033</v>
      </c>
      <c r="C475" t="s">
        <v>1197</v>
      </c>
      <c r="D475" t="s">
        <v>1196</v>
      </c>
      <c r="E475">
        <v>0</v>
      </c>
      <c r="F475">
        <v>0</v>
      </c>
      <c r="G475">
        <v>0</v>
      </c>
      <c r="H475" s="36">
        <v>-154878.94</v>
      </c>
      <c r="I475" s="36">
        <v>-154878.94</v>
      </c>
      <c r="J475" s="36">
        <v>154878.94</v>
      </c>
    </row>
    <row r="476" spans="1:10" x14ac:dyDescent="0.25">
      <c r="A476" t="s">
        <v>704</v>
      </c>
      <c r="B476" t="s">
        <v>1031</v>
      </c>
      <c r="C476" t="s">
        <v>1197</v>
      </c>
      <c r="D476" t="s">
        <v>1196</v>
      </c>
      <c r="E476">
        <v>0</v>
      </c>
      <c r="F476">
        <v>0</v>
      </c>
      <c r="G476">
        <v>0</v>
      </c>
      <c r="H476" s="36">
        <v>-320735.43</v>
      </c>
      <c r="I476" s="36">
        <v>-320735.43</v>
      </c>
      <c r="J476" s="36">
        <v>320735.43</v>
      </c>
    </row>
    <row r="477" spans="1:10" x14ac:dyDescent="0.25">
      <c r="A477" t="s">
        <v>707</v>
      </c>
      <c r="B477" t="s">
        <v>1030</v>
      </c>
      <c r="C477" t="s">
        <v>1197</v>
      </c>
      <c r="D477" t="s">
        <v>1196</v>
      </c>
      <c r="E477">
        <v>0</v>
      </c>
      <c r="F477">
        <v>0</v>
      </c>
      <c r="G477">
        <v>0</v>
      </c>
      <c r="H477" s="36">
        <v>-3622676.06</v>
      </c>
      <c r="I477" s="36">
        <v>-3622676.06</v>
      </c>
      <c r="J477" s="36">
        <v>3622676.06</v>
      </c>
    </row>
    <row r="478" spans="1:10" x14ac:dyDescent="0.25">
      <c r="A478" t="s">
        <v>710</v>
      </c>
      <c r="B478" t="s">
        <v>1029</v>
      </c>
      <c r="C478" t="s">
        <v>1197</v>
      </c>
      <c r="D478" t="s">
        <v>1196</v>
      </c>
      <c r="E478">
        <v>0</v>
      </c>
      <c r="F478">
        <v>0</v>
      </c>
      <c r="G478">
        <v>0</v>
      </c>
      <c r="H478" s="36">
        <v>-38431.85</v>
      </c>
      <c r="I478" s="36">
        <v>-38431.85</v>
      </c>
      <c r="J478" s="36">
        <v>38431.85</v>
      </c>
    </row>
    <row r="479" spans="1:10" x14ac:dyDescent="0.25">
      <c r="A479" t="s">
        <v>728</v>
      </c>
      <c r="B479" t="s">
        <v>1027</v>
      </c>
      <c r="C479" t="s">
        <v>1197</v>
      </c>
      <c r="D479" t="s">
        <v>1196</v>
      </c>
      <c r="E479">
        <v>0</v>
      </c>
      <c r="F479">
        <v>0</v>
      </c>
      <c r="G479">
        <v>0</v>
      </c>
      <c r="H479" s="36">
        <v>-299628.90000000002</v>
      </c>
      <c r="I479" s="36">
        <v>-299628.90000000002</v>
      </c>
      <c r="J479" s="36">
        <v>299628.90000000002</v>
      </c>
    </row>
    <row r="480" spans="1:10" x14ac:dyDescent="0.25">
      <c r="A480" t="s">
        <v>731</v>
      </c>
      <c r="B480" t="s">
        <v>1027</v>
      </c>
      <c r="C480" t="s">
        <v>1197</v>
      </c>
      <c r="D480" t="s">
        <v>1196</v>
      </c>
      <c r="E480">
        <v>0</v>
      </c>
      <c r="F480">
        <v>0</v>
      </c>
      <c r="G480">
        <v>0</v>
      </c>
      <c r="H480" s="36">
        <v>-551971.23</v>
      </c>
      <c r="I480" s="36">
        <v>-551971.23</v>
      </c>
      <c r="J480" s="36">
        <v>551971.23</v>
      </c>
    </row>
    <row r="481" spans="1:10" x14ac:dyDescent="0.25">
      <c r="A481" t="s">
        <v>734</v>
      </c>
      <c r="B481" t="s">
        <v>1027</v>
      </c>
      <c r="C481" t="s">
        <v>1197</v>
      </c>
      <c r="D481" t="s">
        <v>1196</v>
      </c>
      <c r="E481">
        <v>0</v>
      </c>
      <c r="F481">
        <v>0</v>
      </c>
      <c r="G481">
        <v>0</v>
      </c>
      <c r="H481" s="36">
        <v>-13395.9</v>
      </c>
      <c r="I481" s="36">
        <v>-13395.9</v>
      </c>
      <c r="J481" s="36">
        <v>13395.9</v>
      </c>
    </row>
    <row r="482" spans="1:10" x14ac:dyDescent="0.25">
      <c r="A482" t="s">
        <v>740</v>
      </c>
      <c r="B482" t="s">
        <v>1025</v>
      </c>
      <c r="C482" t="s">
        <v>1197</v>
      </c>
      <c r="D482" t="s">
        <v>1196</v>
      </c>
      <c r="E482">
        <v>0</v>
      </c>
      <c r="F482">
        <v>0</v>
      </c>
      <c r="G482">
        <v>0</v>
      </c>
      <c r="H482" s="36">
        <v>-208431.13</v>
      </c>
      <c r="I482" s="36">
        <v>-208431.13</v>
      </c>
      <c r="J482" s="36">
        <v>208431.13</v>
      </c>
    </row>
    <row r="483" spans="1:10" x14ac:dyDescent="0.25">
      <c r="A483" t="s">
        <v>737</v>
      </c>
      <c r="B483" t="s">
        <v>1025</v>
      </c>
      <c r="C483" t="s">
        <v>1197</v>
      </c>
      <c r="D483" t="s">
        <v>1196</v>
      </c>
      <c r="E483">
        <v>0</v>
      </c>
      <c r="F483">
        <v>0</v>
      </c>
      <c r="G483">
        <v>0</v>
      </c>
      <c r="H483" s="36">
        <v>-225634.46</v>
      </c>
      <c r="I483" s="36">
        <v>-225634.46</v>
      </c>
      <c r="J483" s="36">
        <v>225634.46</v>
      </c>
    </row>
    <row r="484" spans="1:10" x14ac:dyDescent="0.25">
      <c r="A484" t="s">
        <v>713</v>
      </c>
      <c r="B484" t="s">
        <v>1025</v>
      </c>
      <c r="C484" t="s">
        <v>1197</v>
      </c>
      <c r="D484" t="s">
        <v>1196</v>
      </c>
      <c r="E484">
        <v>0</v>
      </c>
      <c r="F484">
        <v>0</v>
      </c>
      <c r="G484">
        <v>0</v>
      </c>
      <c r="H484" s="36">
        <v>-32009.55</v>
      </c>
      <c r="I484" s="36">
        <v>-32009.55</v>
      </c>
      <c r="J484" s="36">
        <v>32009.55</v>
      </c>
    </row>
    <row r="485" spans="1:10" x14ac:dyDescent="0.25">
      <c r="A485" t="s">
        <v>716</v>
      </c>
      <c r="B485" t="s">
        <v>1025</v>
      </c>
      <c r="C485" t="s">
        <v>1197</v>
      </c>
      <c r="D485" t="s">
        <v>1196</v>
      </c>
      <c r="E485">
        <v>0</v>
      </c>
      <c r="F485">
        <v>0</v>
      </c>
      <c r="G485">
        <v>0</v>
      </c>
      <c r="H485" s="36">
        <v>-81477.58</v>
      </c>
      <c r="I485" s="36">
        <v>-81477.58</v>
      </c>
      <c r="J485" s="36">
        <v>81477.58</v>
      </c>
    </row>
    <row r="486" spans="1:10" x14ac:dyDescent="0.25">
      <c r="A486" t="s">
        <v>719</v>
      </c>
      <c r="B486" t="s">
        <v>1025</v>
      </c>
      <c r="C486" t="s">
        <v>1197</v>
      </c>
      <c r="D486" t="s">
        <v>1196</v>
      </c>
      <c r="E486">
        <v>0</v>
      </c>
      <c r="F486">
        <v>0</v>
      </c>
      <c r="G486">
        <v>0</v>
      </c>
      <c r="H486" s="36">
        <v>-1000</v>
      </c>
      <c r="I486" s="36">
        <v>-1000</v>
      </c>
      <c r="J486" s="36">
        <v>1000</v>
      </c>
    </row>
    <row r="487" spans="1:10" x14ac:dyDescent="0.25">
      <c r="A487" t="s">
        <v>746</v>
      </c>
      <c r="B487" t="s">
        <v>1025</v>
      </c>
      <c r="C487" t="s">
        <v>1197</v>
      </c>
      <c r="D487" t="s">
        <v>1196</v>
      </c>
      <c r="E487">
        <v>0</v>
      </c>
      <c r="F487">
        <v>0</v>
      </c>
      <c r="G487">
        <v>0</v>
      </c>
      <c r="H487" s="36">
        <v>-6987.64</v>
      </c>
      <c r="I487" s="36">
        <v>-6987.64</v>
      </c>
      <c r="J487" s="36">
        <v>6987.64</v>
      </c>
    </row>
    <row r="488" spans="1:10" x14ac:dyDescent="0.25">
      <c r="A488" t="s">
        <v>749</v>
      </c>
      <c r="B488" t="s">
        <v>1019</v>
      </c>
      <c r="C488" t="s">
        <v>1197</v>
      </c>
      <c r="D488" t="s">
        <v>1196</v>
      </c>
      <c r="E488">
        <v>0</v>
      </c>
      <c r="F488">
        <v>0</v>
      </c>
      <c r="G488">
        <v>0</v>
      </c>
      <c r="H488" s="36">
        <v>-6736.61</v>
      </c>
      <c r="I488" s="36">
        <v>-6736.61</v>
      </c>
      <c r="J488" s="36">
        <v>6736.61</v>
      </c>
    </row>
    <row r="489" spans="1:10" x14ac:dyDescent="0.25">
      <c r="A489" t="s">
        <v>757</v>
      </c>
      <c r="B489" t="s">
        <v>1024</v>
      </c>
      <c r="C489" t="s">
        <v>1197</v>
      </c>
      <c r="D489" t="s">
        <v>1196</v>
      </c>
      <c r="E489">
        <v>0</v>
      </c>
      <c r="F489">
        <v>0</v>
      </c>
      <c r="G489">
        <v>0</v>
      </c>
      <c r="H489" s="36">
        <v>-129721.36</v>
      </c>
      <c r="I489" s="36">
        <v>-129721.36</v>
      </c>
      <c r="J489" s="36">
        <v>129721.36</v>
      </c>
    </row>
    <row r="490" spans="1:10" x14ac:dyDescent="0.25">
      <c r="A490" t="s">
        <v>763</v>
      </c>
      <c r="B490" t="s">
        <v>1022</v>
      </c>
      <c r="C490" t="s">
        <v>1197</v>
      </c>
      <c r="D490" t="s">
        <v>1196</v>
      </c>
      <c r="E490">
        <v>0</v>
      </c>
      <c r="F490">
        <v>0</v>
      </c>
      <c r="G490">
        <v>0</v>
      </c>
      <c r="H490" s="36">
        <v>-75896.38</v>
      </c>
      <c r="I490" s="36">
        <v>-75896.38</v>
      </c>
      <c r="J490" s="36">
        <v>75896.38</v>
      </c>
    </row>
    <row r="491" spans="1:10" x14ac:dyDescent="0.25">
      <c r="A491" t="s">
        <v>766</v>
      </c>
      <c r="B491" t="s">
        <v>1021</v>
      </c>
      <c r="C491" t="s">
        <v>1197</v>
      </c>
      <c r="D491" t="s">
        <v>1196</v>
      </c>
      <c r="E491">
        <v>0</v>
      </c>
      <c r="F491">
        <v>0</v>
      </c>
      <c r="G491">
        <v>0</v>
      </c>
      <c r="H491" s="36">
        <v>-89417.81</v>
      </c>
      <c r="I491" s="36">
        <v>-89417.81</v>
      </c>
      <c r="J491" s="36">
        <v>89417.81</v>
      </c>
    </row>
    <row r="492" spans="1:10" x14ac:dyDescent="0.25">
      <c r="A492" t="s">
        <v>772</v>
      </c>
      <c r="B492" t="s">
        <v>1019</v>
      </c>
      <c r="C492" t="s">
        <v>1197</v>
      </c>
      <c r="D492" t="s">
        <v>1196</v>
      </c>
      <c r="E492">
        <v>0</v>
      </c>
      <c r="F492">
        <v>0</v>
      </c>
      <c r="G492">
        <v>0</v>
      </c>
      <c r="H492" s="36">
        <v>-75665.11</v>
      </c>
      <c r="I492" s="36">
        <v>-75665.11</v>
      </c>
      <c r="J492" s="36">
        <v>75665.11</v>
      </c>
    </row>
    <row r="493" spans="1:10" x14ac:dyDescent="0.25">
      <c r="A493" t="s">
        <v>784</v>
      </c>
      <c r="B493" t="s">
        <v>1017</v>
      </c>
      <c r="C493" t="s">
        <v>1197</v>
      </c>
      <c r="D493" t="s">
        <v>1196</v>
      </c>
      <c r="E493">
        <v>0</v>
      </c>
      <c r="F493">
        <v>0</v>
      </c>
      <c r="G493">
        <v>0</v>
      </c>
      <c r="H493" s="36">
        <v>-52716.35</v>
      </c>
      <c r="I493" s="36">
        <v>-52716.35</v>
      </c>
      <c r="J493" s="36">
        <v>52716.35</v>
      </c>
    </row>
    <row r="494" spans="1:10" x14ac:dyDescent="0.25">
      <c r="A494" t="s">
        <v>787</v>
      </c>
      <c r="B494" t="s">
        <v>1017</v>
      </c>
      <c r="C494" t="s">
        <v>1197</v>
      </c>
      <c r="D494" t="s">
        <v>1196</v>
      </c>
      <c r="E494">
        <v>0</v>
      </c>
      <c r="F494">
        <v>0</v>
      </c>
      <c r="G494">
        <v>0</v>
      </c>
      <c r="H494" s="36">
        <v>-74913.350000000006</v>
      </c>
      <c r="I494" s="36">
        <v>-74913.350000000006</v>
      </c>
      <c r="J494" s="36">
        <v>74913.350000000006</v>
      </c>
    </row>
    <row r="495" spans="1:10" x14ac:dyDescent="0.25">
      <c r="A495" t="s">
        <v>790</v>
      </c>
      <c r="B495" t="s">
        <v>1017</v>
      </c>
      <c r="C495" t="s">
        <v>1197</v>
      </c>
      <c r="D495" t="s">
        <v>1196</v>
      </c>
      <c r="E495">
        <v>0</v>
      </c>
      <c r="F495">
        <v>0</v>
      </c>
      <c r="G495">
        <v>0</v>
      </c>
      <c r="H495" s="36">
        <v>-403610.41</v>
      </c>
      <c r="I495" s="36">
        <v>-403610.41</v>
      </c>
      <c r="J495" s="36">
        <v>403610.41</v>
      </c>
    </row>
    <row r="496" spans="1:10" x14ac:dyDescent="0.25">
      <c r="A496" t="s">
        <v>796</v>
      </c>
      <c r="B496" t="s">
        <v>1016</v>
      </c>
      <c r="C496" t="s">
        <v>1197</v>
      </c>
      <c r="D496" t="s">
        <v>1196</v>
      </c>
      <c r="E496">
        <v>0</v>
      </c>
      <c r="F496">
        <v>0</v>
      </c>
      <c r="G496">
        <v>0</v>
      </c>
      <c r="H496" s="36">
        <v>-525565.55000000005</v>
      </c>
      <c r="I496" s="36">
        <v>-525565.55000000005</v>
      </c>
      <c r="J496" s="36">
        <v>525565.55000000005</v>
      </c>
    </row>
    <row r="497" spans="1:10" x14ac:dyDescent="0.25">
      <c r="A497" t="s">
        <v>799</v>
      </c>
      <c r="B497" t="s">
        <v>1016</v>
      </c>
      <c r="C497" t="s">
        <v>1197</v>
      </c>
      <c r="D497" t="s">
        <v>1196</v>
      </c>
      <c r="E497">
        <v>0</v>
      </c>
      <c r="F497">
        <v>0</v>
      </c>
      <c r="G497">
        <v>0</v>
      </c>
      <c r="H497" s="36">
        <v>-534361.21</v>
      </c>
      <c r="I497" s="36">
        <v>-534361.21</v>
      </c>
      <c r="J497" s="36">
        <v>534361.21</v>
      </c>
    </row>
    <row r="498" spans="1:10" x14ac:dyDescent="0.25">
      <c r="A498" t="s">
        <v>805</v>
      </c>
      <c r="B498" t="s">
        <v>1016</v>
      </c>
      <c r="C498" t="s">
        <v>1197</v>
      </c>
      <c r="D498" t="s">
        <v>1196</v>
      </c>
      <c r="E498">
        <v>0</v>
      </c>
      <c r="F498">
        <v>0</v>
      </c>
      <c r="G498">
        <v>0</v>
      </c>
      <c r="H498" s="36">
        <v>-53591.34</v>
      </c>
      <c r="I498" s="36">
        <v>-53591.34</v>
      </c>
      <c r="J498" s="36">
        <v>53591.34</v>
      </c>
    </row>
    <row r="499" spans="1:10" x14ac:dyDescent="0.25">
      <c r="A499" t="s">
        <v>808</v>
      </c>
      <c r="B499" t="s">
        <v>1015</v>
      </c>
      <c r="C499" t="s">
        <v>1197</v>
      </c>
      <c r="D499" t="s">
        <v>1196</v>
      </c>
      <c r="E499">
        <v>0</v>
      </c>
      <c r="F499">
        <v>0</v>
      </c>
      <c r="G499">
        <v>0</v>
      </c>
      <c r="H499" s="36">
        <v>-10947.59</v>
      </c>
      <c r="I499" s="36">
        <v>-10947.59</v>
      </c>
      <c r="J499" s="36">
        <v>10947.59</v>
      </c>
    </row>
    <row r="500" spans="1:10" x14ac:dyDescent="0.25">
      <c r="A500" t="s">
        <v>814</v>
      </c>
      <c r="B500" t="s">
        <v>1015</v>
      </c>
      <c r="C500" t="s">
        <v>1197</v>
      </c>
      <c r="D500" t="s">
        <v>1196</v>
      </c>
      <c r="E500">
        <v>0</v>
      </c>
      <c r="F500">
        <v>0</v>
      </c>
      <c r="G500">
        <v>0</v>
      </c>
      <c r="H500" s="36">
        <v>-4769.57</v>
      </c>
      <c r="I500" s="36">
        <v>-4769.57</v>
      </c>
      <c r="J500" s="36">
        <v>4769.57</v>
      </c>
    </row>
    <row r="501" spans="1:10" x14ac:dyDescent="0.25">
      <c r="A501" t="s">
        <v>826</v>
      </c>
      <c r="B501" t="s">
        <v>1015</v>
      </c>
      <c r="C501" t="s">
        <v>1197</v>
      </c>
      <c r="D501" t="s">
        <v>1196</v>
      </c>
      <c r="E501">
        <v>0</v>
      </c>
      <c r="F501">
        <v>0</v>
      </c>
      <c r="G501">
        <v>0</v>
      </c>
      <c r="H501" s="36">
        <v>-46810.68</v>
      </c>
      <c r="I501" s="36">
        <v>-46810.68</v>
      </c>
      <c r="J501" s="36">
        <v>46810.68</v>
      </c>
    </row>
    <row r="502" spans="1:10" x14ac:dyDescent="0.25">
      <c r="A502" t="s">
        <v>829</v>
      </c>
      <c r="B502" t="s">
        <v>1014</v>
      </c>
      <c r="C502" t="s">
        <v>1197</v>
      </c>
      <c r="D502" t="s">
        <v>1196</v>
      </c>
      <c r="E502">
        <v>0</v>
      </c>
      <c r="F502">
        <v>0</v>
      </c>
      <c r="G502">
        <v>0</v>
      </c>
      <c r="H502" s="36">
        <v>-747055.57</v>
      </c>
      <c r="I502" s="36">
        <v>-747055.57</v>
      </c>
      <c r="J502" s="36">
        <v>747055.57</v>
      </c>
    </row>
    <row r="503" spans="1:10" x14ac:dyDescent="0.25">
      <c r="A503" t="s">
        <v>832</v>
      </c>
      <c r="B503" t="s">
        <v>1014</v>
      </c>
      <c r="C503" t="s">
        <v>1197</v>
      </c>
      <c r="D503" t="s">
        <v>1196</v>
      </c>
      <c r="E503">
        <v>0</v>
      </c>
      <c r="F503">
        <v>0</v>
      </c>
      <c r="G503">
        <v>0</v>
      </c>
      <c r="H503" s="36">
        <v>-274054.25</v>
      </c>
      <c r="I503" s="36">
        <v>-274054.25</v>
      </c>
      <c r="J503" s="36">
        <v>274054.25</v>
      </c>
    </row>
    <row r="504" spans="1:10" x14ac:dyDescent="0.25">
      <c r="A504" t="s">
        <v>838</v>
      </c>
      <c r="B504" t="s">
        <v>1014</v>
      </c>
      <c r="C504" t="s">
        <v>1197</v>
      </c>
      <c r="D504" t="s">
        <v>1196</v>
      </c>
      <c r="E504">
        <v>0</v>
      </c>
      <c r="F504">
        <v>0</v>
      </c>
      <c r="G504">
        <v>0</v>
      </c>
      <c r="H504" s="36">
        <v>-226793.01</v>
      </c>
      <c r="I504" s="36">
        <v>-226793.01</v>
      </c>
      <c r="J504" s="36">
        <v>226793.01</v>
      </c>
    </row>
    <row r="505" spans="1:10" x14ac:dyDescent="0.25">
      <c r="A505" t="s">
        <v>841</v>
      </c>
      <c r="B505" t="s">
        <v>1014</v>
      </c>
      <c r="C505" t="s">
        <v>1197</v>
      </c>
      <c r="D505" t="s">
        <v>1196</v>
      </c>
      <c r="E505">
        <v>0</v>
      </c>
      <c r="F505">
        <v>0</v>
      </c>
      <c r="G505">
        <v>0</v>
      </c>
      <c r="H505" s="36">
        <v>-200824</v>
      </c>
      <c r="I505" s="36">
        <v>-200824</v>
      </c>
      <c r="J505" s="36">
        <v>200824</v>
      </c>
    </row>
    <row r="506" spans="1:10" x14ac:dyDescent="0.25">
      <c r="A506" t="s">
        <v>844</v>
      </c>
      <c r="B506" t="s">
        <v>1014</v>
      </c>
      <c r="C506" t="s">
        <v>1197</v>
      </c>
      <c r="D506" t="s">
        <v>1196</v>
      </c>
      <c r="E506">
        <v>0</v>
      </c>
      <c r="F506">
        <v>0</v>
      </c>
      <c r="G506">
        <v>0</v>
      </c>
      <c r="H506" s="36">
        <v>-3305.53</v>
      </c>
      <c r="I506" s="36">
        <v>-3305.53</v>
      </c>
      <c r="J506" s="36">
        <v>3305.53</v>
      </c>
    </row>
    <row r="507" spans="1:10" x14ac:dyDescent="0.25">
      <c r="A507" t="s">
        <v>847</v>
      </c>
      <c r="B507" t="s">
        <v>1014</v>
      </c>
      <c r="C507" t="s">
        <v>1197</v>
      </c>
      <c r="D507" t="s">
        <v>1196</v>
      </c>
      <c r="E507">
        <v>0</v>
      </c>
      <c r="F507">
        <v>0</v>
      </c>
      <c r="G507">
        <v>0</v>
      </c>
      <c r="H507" s="36">
        <v>-39818.49</v>
      </c>
      <c r="I507" s="36">
        <v>-39818.49</v>
      </c>
      <c r="J507" s="36">
        <v>39818.49</v>
      </c>
    </row>
    <row r="508" spans="1:10" x14ac:dyDescent="0.25">
      <c r="A508" t="s">
        <v>850</v>
      </c>
      <c r="B508" t="s">
        <v>1014</v>
      </c>
      <c r="C508" t="s">
        <v>1197</v>
      </c>
      <c r="D508" t="s">
        <v>1196</v>
      </c>
      <c r="E508">
        <v>0</v>
      </c>
      <c r="F508">
        <v>0</v>
      </c>
      <c r="G508">
        <v>0</v>
      </c>
      <c r="H508" s="36">
        <v>-81273.95</v>
      </c>
      <c r="I508" s="36">
        <v>-81273.95</v>
      </c>
      <c r="J508" s="36">
        <v>81273.95</v>
      </c>
    </row>
    <row r="509" spans="1:10" x14ac:dyDescent="0.25">
      <c r="A509" t="s">
        <v>853</v>
      </c>
      <c r="B509" t="s">
        <v>1014</v>
      </c>
      <c r="C509" t="s">
        <v>1197</v>
      </c>
      <c r="D509" t="s">
        <v>1196</v>
      </c>
      <c r="E509">
        <v>0</v>
      </c>
      <c r="F509">
        <v>0</v>
      </c>
      <c r="G509">
        <v>0</v>
      </c>
      <c r="H509" s="36">
        <v>-8001.55</v>
      </c>
      <c r="I509" s="36">
        <v>-8001.55</v>
      </c>
      <c r="J509" s="36">
        <v>8001.55</v>
      </c>
    </row>
    <row r="510" spans="1:10" x14ac:dyDescent="0.25">
      <c r="A510" t="s">
        <v>856</v>
      </c>
      <c r="B510" t="s">
        <v>1014</v>
      </c>
      <c r="C510" t="s">
        <v>1197</v>
      </c>
      <c r="D510" t="s">
        <v>1196</v>
      </c>
      <c r="E510">
        <v>0</v>
      </c>
      <c r="F510">
        <v>0</v>
      </c>
      <c r="G510">
        <v>0</v>
      </c>
      <c r="H510" s="36">
        <v>-100440.36</v>
      </c>
      <c r="I510" s="36">
        <v>-100440.36</v>
      </c>
      <c r="J510" s="36">
        <v>100440.36</v>
      </c>
    </row>
    <row r="511" spans="1:10" x14ac:dyDescent="0.25">
      <c r="A511" t="s">
        <v>859</v>
      </c>
      <c r="B511" t="s">
        <v>1012</v>
      </c>
      <c r="C511" t="s">
        <v>1197</v>
      </c>
      <c r="D511" t="s">
        <v>1196</v>
      </c>
      <c r="E511">
        <v>0</v>
      </c>
      <c r="F511">
        <v>0</v>
      </c>
      <c r="G511">
        <v>0</v>
      </c>
      <c r="H511" s="36">
        <v>-787129.23</v>
      </c>
      <c r="I511" s="36">
        <v>-787129.23</v>
      </c>
      <c r="J511" s="36">
        <v>787129.23</v>
      </c>
    </row>
    <row r="512" spans="1:10" x14ac:dyDescent="0.25">
      <c r="A512" t="s">
        <v>862</v>
      </c>
      <c r="B512" t="s">
        <v>1012</v>
      </c>
      <c r="C512" t="s">
        <v>1197</v>
      </c>
      <c r="D512" t="s">
        <v>1196</v>
      </c>
      <c r="E512">
        <v>0</v>
      </c>
      <c r="F512">
        <v>0</v>
      </c>
      <c r="G512">
        <v>0</v>
      </c>
      <c r="H512" s="36">
        <v>-40376.15</v>
      </c>
      <c r="I512" s="36">
        <v>-40376.15</v>
      </c>
      <c r="J512" s="36">
        <v>40376.15</v>
      </c>
    </row>
    <row r="513" spans="1:10" x14ac:dyDescent="0.25">
      <c r="A513" t="s">
        <v>865</v>
      </c>
      <c r="B513" t="s">
        <v>1012</v>
      </c>
      <c r="C513" t="s">
        <v>1197</v>
      </c>
      <c r="D513" t="s">
        <v>1196</v>
      </c>
      <c r="E513">
        <v>0</v>
      </c>
      <c r="F513">
        <v>0</v>
      </c>
      <c r="G513">
        <v>0</v>
      </c>
      <c r="H513" s="36">
        <v>-24028.66</v>
      </c>
      <c r="I513" s="36">
        <v>-24028.66</v>
      </c>
      <c r="J513" s="36">
        <v>24028.66</v>
      </c>
    </row>
    <row r="514" spans="1:10" x14ac:dyDescent="0.25">
      <c r="A514" t="s">
        <v>868</v>
      </c>
      <c r="B514" t="s">
        <v>1012</v>
      </c>
      <c r="C514" t="s">
        <v>1197</v>
      </c>
      <c r="D514" t="s">
        <v>1196</v>
      </c>
      <c r="E514">
        <v>0</v>
      </c>
      <c r="F514">
        <v>0</v>
      </c>
      <c r="G514">
        <v>0</v>
      </c>
      <c r="H514" s="36">
        <v>-1504052.59</v>
      </c>
      <c r="I514" s="36">
        <v>-1504052.59</v>
      </c>
      <c r="J514" s="36">
        <v>1504052.59</v>
      </c>
    </row>
    <row r="515" spans="1:10" x14ac:dyDescent="0.25">
      <c r="A515" t="s">
        <v>871</v>
      </c>
      <c r="B515" t="s">
        <v>1013</v>
      </c>
      <c r="C515" t="s">
        <v>1197</v>
      </c>
      <c r="D515" t="s">
        <v>1196</v>
      </c>
      <c r="E515">
        <v>0</v>
      </c>
      <c r="F515">
        <v>0</v>
      </c>
      <c r="G515">
        <v>0</v>
      </c>
      <c r="H515" s="36">
        <v>-1683822.18</v>
      </c>
      <c r="I515" s="36">
        <v>-1683822.18</v>
      </c>
      <c r="J515" s="36">
        <v>1683822.18</v>
      </c>
    </row>
    <row r="516" spans="1:10" x14ac:dyDescent="0.25">
      <c r="A516" t="s">
        <v>874</v>
      </c>
      <c r="B516" t="s">
        <v>1012</v>
      </c>
      <c r="C516" t="s">
        <v>1197</v>
      </c>
      <c r="D516" t="s">
        <v>1196</v>
      </c>
      <c r="E516">
        <v>0</v>
      </c>
      <c r="F516">
        <v>0</v>
      </c>
      <c r="G516">
        <v>0</v>
      </c>
      <c r="H516" s="36">
        <v>-532146.74</v>
      </c>
      <c r="I516" s="36">
        <v>-532146.74</v>
      </c>
      <c r="J516" s="36">
        <v>532146.74</v>
      </c>
    </row>
    <row r="517" spans="1:10" x14ac:dyDescent="0.25">
      <c r="A517" t="s">
        <v>876</v>
      </c>
      <c r="B517" t="s">
        <v>1012</v>
      </c>
      <c r="C517" t="s">
        <v>1197</v>
      </c>
      <c r="D517" t="s">
        <v>1196</v>
      </c>
      <c r="E517">
        <v>0</v>
      </c>
      <c r="F517">
        <v>0</v>
      </c>
      <c r="G517">
        <v>0</v>
      </c>
      <c r="H517" s="36">
        <v>-93901.440000000002</v>
      </c>
      <c r="I517" s="36">
        <v>-93901.440000000002</v>
      </c>
      <c r="J517" s="36">
        <v>93901.440000000002</v>
      </c>
    </row>
    <row r="518" spans="1:10" x14ac:dyDescent="0.25">
      <c r="A518" t="s">
        <v>879</v>
      </c>
      <c r="B518" t="s">
        <v>1012</v>
      </c>
      <c r="C518" t="s">
        <v>1197</v>
      </c>
      <c r="D518" t="s">
        <v>1196</v>
      </c>
      <c r="E518">
        <v>0</v>
      </c>
      <c r="F518">
        <v>0</v>
      </c>
      <c r="G518">
        <v>0</v>
      </c>
      <c r="H518" s="36">
        <v>-71865.73</v>
      </c>
      <c r="I518" s="36">
        <v>-71865.73</v>
      </c>
      <c r="J518" s="36">
        <v>71865.73</v>
      </c>
    </row>
    <row r="519" spans="1:10" x14ac:dyDescent="0.25">
      <c r="A519" t="s">
        <v>882</v>
      </c>
      <c r="B519" t="s">
        <v>1012</v>
      </c>
      <c r="C519" t="s">
        <v>1197</v>
      </c>
      <c r="D519" t="s">
        <v>1196</v>
      </c>
      <c r="E519">
        <v>0</v>
      </c>
      <c r="F519">
        <v>0</v>
      </c>
      <c r="G519">
        <v>0</v>
      </c>
      <c r="H519" s="36">
        <v>-620921.17000000004</v>
      </c>
      <c r="I519" s="36">
        <v>-620921.17000000004</v>
      </c>
      <c r="J519" s="36">
        <v>620921.17000000004</v>
      </c>
    </row>
    <row r="520" spans="1:10" x14ac:dyDescent="0.25">
      <c r="A520" t="s">
        <v>888</v>
      </c>
      <c r="B520" t="s">
        <v>979</v>
      </c>
      <c r="C520" t="s">
        <v>1197</v>
      </c>
      <c r="D520" t="s">
        <v>1196</v>
      </c>
      <c r="E520">
        <v>0</v>
      </c>
      <c r="F520">
        <v>0</v>
      </c>
      <c r="G520">
        <v>0</v>
      </c>
      <c r="H520" s="36">
        <v>-102046.5</v>
      </c>
      <c r="I520" s="36">
        <v>-102046.5</v>
      </c>
      <c r="J520" s="36">
        <v>102046.5</v>
      </c>
    </row>
    <row r="521" spans="1:10" x14ac:dyDescent="0.25">
      <c r="A521" t="s">
        <v>891</v>
      </c>
      <c r="B521" t="s">
        <v>979</v>
      </c>
      <c r="C521" t="s">
        <v>1197</v>
      </c>
      <c r="D521" t="s">
        <v>1196</v>
      </c>
      <c r="E521">
        <v>0</v>
      </c>
      <c r="F521">
        <v>0</v>
      </c>
      <c r="G521">
        <v>0</v>
      </c>
      <c r="H521" s="36">
        <v>-262711.83</v>
      </c>
      <c r="I521" s="36">
        <v>-262711.83</v>
      </c>
      <c r="J521" s="36">
        <v>262711.83</v>
      </c>
    </row>
    <row r="522" spans="1:10" x14ac:dyDescent="0.25">
      <c r="A522" t="s">
        <v>894</v>
      </c>
      <c r="B522" t="s">
        <v>978</v>
      </c>
      <c r="C522" t="s">
        <v>1197</v>
      </c>
      <c r="D522" t="s">
        <v>1196</v>
      </c>
      <c r="E522">
        <v>0</v>
      </c>
      <c r="F522">
        <v>0</v>
      </c>
      <c r="G522">
        <v>0</v>
      </c>
      <c r="H522" s="36">
        <v>-1342</v>
      </c>
      <c r="I522" s="36">
        <v>-1342</v>
      </c>
      <c r="J522" s="36">
        <v>1342</v>
      </c>
    </row>
    <row r="523" spans="1:10" x14ac:dyDescent="0.25">
      <c r="E523" t="s">
        <v>973</v>
      </c>
      <c r="F523" t="s">
        <v>973</v>
      </c>
      <c r="G523" t="s">
        <v>973</v>
      </c>
      <c r="H523" t="s">
        <v>973</v>
      </c>
      <c r="I523" t="s">
        <v>973</v>
      </c>
      <c r="J523" t="s">
        <v>972</v>
      </c>
    </row>
    <row r="524" spans="1:10" x14ac:dyDescent="0.25">
      <c r="A524" t="s">
        <v>1195</v>
      </c>
      <c r="B524" t="s">
        <v>1194</v>
      </c>
      <c r="C524" t="s">
        <v>1193</v>
      </c>
      <c r="D524" t="s">
        <v>1192</v>
      </c>
      <c r="E524">
        <v>0</v>
      </c>
      <c r="F524">
        <v>0</v>
      </c>
      <c r="G524">
        <v>0</v>
      </c>
      <c r="H524" s="36">
        <v>-219945939.24000001</v>
      </c>
      <c r="I524" s="36">
        <v>-219945939.24000001</v>
      </c>
      <c r="J524" s="36">
        <v>219945939.24000001</v>
      </c>
    </row>
    <row r="526" spans="1:10" x14ac:dyDescent="0.25">
      <c r="E526" s="41"/>
    </row>
    <row r="527" spans="1:10" x14ac:dyDescent="0.25">
      <c r="A527" t="s">
        <v>982</v>
      </c>
      <c r="B527" t="s">
        <v>981</v>
      </c>
      <c r="C527" t="s">
        <v>980</v>
      </c>
      <c r="D527" t="s">
        <v>972</v>
      </c>
      <c r="E527" t="s">
        <v>973</v>
      </c>
      <c r="F527" t="s">
        <v>973</v>
      </c>
      <c r="G527" t="s">
        <v>973</v>
      </c>
      <c r="H527" t="s">
        <v>973</v>
      </c>
      <c r="I527" t="s">
        <v>973</v>
      </c>
      <c r="J527" t="s">
        <v>972</v>
      </c>
    </row>
    <row r="531" spans="1:10" x14ac:dyDescent="0.25">
      <c r="B531" t="s">
        <v>1191</v>
      </c>
      <c r="C531" t="s">
        <v>1190</v>
      </c>
      <c r="D531" t="s">
        <v>1189</v>
      </c>
      <c r="E531" s="36">
        <v>846821804.15999997</v>
      </c>
      <c r="F531">
        <v>0</v>
      </c>
      <c r="G531" s="36">
        <v>261510215.16</v>
      </c>
      <c r="H531">
        <v>0</v>
      </c>
      <c r="I531" s="36">
        <v>261510215.16</v>
      </c>
      <c r="J531" s="36">
        <v>585311589</v>
      </c>
    </row>
    <row r="535" spans="1:10" x14ac:dyDescent="0.25">
      <c r="A535" t="s">
        <v>1188</v>
      </c>
      <c r="B535" t="s">
        <v>1187</v>
      </c>
    </row>
    <row r="537" spans="1:10" x14ac:dyDescent="0.25">
      <c r="A537" t="s">
        <v>54</v>
      </c>
      <c r="B537" t="s">
        <v>1148</v>
      </c>
      <c r="C537" t="s">
        <v>1174</v>
      </c>
      <c r="D537" t="s">
        <v>1177</v>
      </c>
      <c r="E537">
        <v>0</v>
      </c>
      <c r="F537">
        <v>0</v>
      </c>
      <c r="G537" s="36">
        <v>-129106.46</v>
      </c>
      <c r="H537">
        <v>0</v>
      </c>
      <c r="I537" s="36">
        <v>-129106.46</v>
      </c>
      <c r="J537" s="36">
        <v>129106.46</v>
      </c>
    </row>
    <row r="538" spans="1:10" x14ac:dyDescent="0.25">
      <c r="A538" t="s">
        <v>228</v>
      </c>
      <c r="B538" t="s">
        <v>1100</v>
      </c>
      <c r="C538" t="s">
        <v>1174</v>
      </c>
      <c r="D538" t="s">
        <v>1177</v>
      </c>
      <c r="E538" s="36">
        <v>498590.33</v>
      </c>
      <c r="F538">
        <v>0</v>
      </c>
      <c r="G538" s="36">
        <v>48698.94</v>
      </c>
      <c r="H538">
        <v>0</v>
      </c>
      <c r="I538" s="36">
        <v>48698.94</v>
      </c>
      <c r="J538" s="36">
        <v>449891.39</v>
      </c>
    </row>
    <row r="539" spans="1:10" x14ac:dyDescent="0.25">
      <c r="A539" t="s">
        <v>243</v>
      </c>
      <c r="B539" t="s">
        <v>1095</v>
      </c>
      <c r="C539" t="s">
        <v>1174</v>
      </c>
      <c r="D539" t="s">
        <v>1177</v>
      </c>
      <c r="E539" s="36">
        <v>1364935.88</v>
      </c>
      <c r="F539">
        <v>0</v>
      </c>
      <c r="G539" s="36">
        <v>1364935.88</v>
      </c>
      <c r="H539">
        <v>0</v>
      </c>
      <c r="I539" s="36">
        <v>1364935.88</v>
      </c>
      <c r="J539">
        <v>0</v>
      </c>
    </row>
    <row r="540" spans="1:10" x14ac:dyDescent="0.25">
      <c r="A540" t="s">
        <v>282</v>
      </c>
      <c r="B540" t="s">
        <v>1082</v>
      </c>
      <c r="C540" t="s">
        <v>1174</v>
      </c>
      <c r="D540" t="s">
        <v>1179</v>
      </c>
      <c r="E540" s="36">
        <v>1051912.3600000001</v>
      </c>
      <c r="F540">
        <v>0</v>
      </c>
      <c r="G540" s="36">
        <v>538573.96</v>
      </c>
      <c r="H540">
        <v>0</v>
      </c>
      <c r="I540" s="36">
        <v>538573.96</v>
      </c>
      <c r="J540" s="36">
        <v>513338.4</v>
      </c>
    </row>
    <row r="541" spans="1:10" x14ac:dyDescent="0.25">
      <c r="A541" t="s">
        <v>321</v>
      </c>
      <c r="B541" t="s">
        <v>1077</v>
      </c>
      <c r="C541" t="s">
        <v>1174</v>
      </c>
      <c r="D541" t="s">
        <v>1177</v>
      </c>
      <c r="E541" s="36">
        <v>2043220.54</v>
      </c>
      <c r="F541">
        <v>0</v>
      </c>
      <c r="G541" s="36">
        <v>1871449.33</v>
      </c>
      <c r="H541">
        <v>0</v>
      </c>
      <c r="I541" s="36">
        <v>1871449.33</v>
      </c>
      <c r="J541" s="36">
        <v>171771.21</v>
      </c>
    </row>
    <row r="542" spans="1:10" x14ac:dyDescent="0.25">
      <c r="A542" t="s">
        <v>338</v>
      </c>
      <c r="B542" t="s">
        <v>1072</v>
      </c>
      <c r="C542" t="s">
        <v>1174</v>
      </c>
      <c r="D542" t="s">
        <v>1186</v>
      </c>
      <c r="E542" s="36">
        <v>12130010.58</v>
      </c>
      <c r="F542">
        <v>0</v>
      </c>
      <c r="G542" s="36">
        <v>5095700</v>
      </c>
      <c r="H542">
        <v>0</v>
      </c>
      <c r="I542" s="36">
        <v>5095700</v>
      </c>
      <c r="J542" s="36">
        <v>7034310.5800000001</v>
      </c>
    </row>
    <row r="543" spans="1:10" x14ac:dyDescent="0.25">
      <c r="A543" t="s">
        <v>341</v>
      </c>
      <c r="B543" t="s">
        <v>1169</v>
      </c>
      <c r="C543" t="s">
        <v>1174</v>
      </c>
      <c r="D543" t="s">
        <v>1179</v>
      </c>
      <c r="E543" s="36">
        <v>5175000</v>
      </c>
      <c r="F543">
        <v>0</v>
      </c>
      <c r="G543">
        <v>0</v>
      </c>
      <c r="H543">
        <v>0</v>
      </c>
      <c r="I543">
        <v>0</v>
      </c>
      <c r="J543" s="36">
        <v>5175000</v>
      </c>
    </row>
    <row r="544" spans="1:10" x14ac:dyDescent="0.25">
      <c r="A544" t="s">
        <v>344</v>
      </c>
      <c r="B544" t="s">
        <v>1168</v>
      </c>
      <c r="C544" t="s">
        <v>1174</v>
      </c>
      <c r="D544" t="s">
        <v>1176</v>
      </c>
      <c r="E544" s="36">
        <v>16763699</v>
      </c>
      <c r="F544">
        <v>0</v>
      </c>
      <c r="G544" s="36">
        <v>719802.05</v>
      </c>
      <c r="H544">
        <v>0</v>
      </c>
      <c r="I544" s="36">
        <v>719802.05</v>
      </c>
      <c r="J544" s="36">
        <v>16043896.949999999</v>
      </c>
    </row>
    <row r="545" spans="1:10" x14ac:dyDescent="0.25">
      <c r="A545" t="s">
        <v>347</v>
      </c>
      <c r="B545" t="s">
        <v>1071</v>
      </c>
      <c r="C545" t="s">
        <v>1174</v>
      </c>
      <c r="D545" t="s">
        <v>1177</v>
      </c>
      <c r="E545" s="36">
        <v>454011.83</v>
      </c>
      <c r="F545">
        <v>0</v>
      </c>
      <c r="G545" s="36">
        <v>28086.99</v>
      </c>
      <c r="H545">
        <v>0</v>
      </c>
      <c r="I545" s="36">
        <v>28086.99</v>
      </c>
      <c r="J545" s="36">
        <v>425924.84</v>
      </c>
    </row>
    <row r="546" spans="1:10" x14ac:dyDescent="0.25">
      <c r="A546" t="s">
        <v>370</v>
      </c>
      <c r="B546" t="s">
        <v>1185</v>
      </c>
      <c r="C546" t="s">
        <v>1174</v>
      </c>
      <c r="D546" t="s">
        <v>1177</v>
      </c>
      <c r="E546" s="36">
        <v>9122335.0800000001</v>
      </c>
      <c r="F546">
        <v>0</v>
      </c>
      <c r="G546" s="36">
        <v>385201.35</v>
      </c>
      <c r="H546">
        <v>0</v>
      </c>
      <c r="I546" s="36">
        <v>385201.35</v>
      </c>
      <c r="J546" s="36">
        <v>8737133.7300000004</v>
      </c>
    </row>
    <row r="547" spans="1:10" x14ac:dyDescent="0.25">
      <c r="A547" t="s">
        <v>373</v>
      </c>
      <c r="B547" t="s">
        <v>1157</v>
      </c>
      <c r="C547" t="s">
        <v>1174</v>
      </c>
      <c r="D547" t="s">
        <v>1184</v>
      </c>
      <c r="E547" s="36">
        <v>9544119.0899999999</v>
      </c>
      <c r="F547">
        <v>0</v>
      </c>
      <c r="G547" s="36">
        <v>9544119.0899999999</v>
      </c>
      <c r="H547">
        <v>0</v>
      </c>
      <c r="I547" s="36">
        <v>9544119.0899999999</v>
      </c>
      <c r="J547">
        <v>0</v>
      </c>
    </row>
    <row r="548" spans="1:10" x14ac:dyDescent="0.25">
      <c r="A548" t="s">
        <v>373</v>
      </c>
      <c r="B548" t="s">
        <v>1157</v>
      </c>
      <c r="C548" t="s">
        <v>1174</v>
      </c>
      <c r="D548" t="s">
        <v>1179</v>
      </c>
      <c r="E548" s="36">
        <v>1708579.19</v>
      </c>
      <c r="F548">
        <v>0</v>
      </c>
      <c r="G548">
        <v>0</v>
      </c>
      <c r="H548">
        <v>0</v>
      </c>
      <c r="I548">
        <v>0</v>
      </c>
      <c r="J548" s="36">
        <v>1708579.19</v>
      </c>
    </row>
    <row r="549" spans="1:10" x14ac:dyDescent="0.25">
      <c r="A549" t="s">
        <v>376</v>
      </c>
      <c r="B549" t="s">
        <v>1061</v>
      </c>
      <c r="C549" t="s">
        <v>1174</v>
      </c>
      <c r="D549" t="s">
        <v>1183</v>
      </c>
      <c r="E549" s="36">
        <v>8733162.8100000005</v>
      </c>
      <c r="F549">
        <v>0</v>
      </c>
      <c r="G549" s="36">
        <v>6944296.4800000004</v>
      </c>
      <c r="H549">
        <v>0</v>
      </c>
      <c r="I549" s="36">
        <v>6944296.4800000004</v>
      </c>
      <c r="J549" s="36">
        <v>1788866.33</v>
      </c>
    </row>
    <row r="550" spans="1:10" x14ac:dyDescent="0.25">
      <c r="A550" t="s">
        <v>425</v>
      </c>
      <c r="B550" t="s">
        <v>1182</v>
      </c>
      <c r="C550" t="s">
        <v>1174</v>
      </c>
      <c r="D550" t="s">
        <v>1181</v>
      </c>
      <c r="E550" s="36">
        <v>97562.6</v>
      </c>
      <c r="F550">
        <v>0</v>
      </c>
      <c r="G550" s="36">
        <v>56557.51</v>
      </c>
      <c r="H550">
        <v>0</v>
      </c>
      <c r="I550" s="36">
        <v>56557.51</v>
      </c>
      <c r="J550" s="36">
        <v>41005.089999999997</v>
      </c>
    </row>
    <row r="551" spans="1:10" x14ac:dyDescent="0.25">
      <c r="A551" t="s">
        <v>504</v>
      </c>
      <c r="B551" t="s">
        <v>1051</v>
      </c>
      <c r="C551" t="s">
        <v>1174</v>
      </c>
      <c r="D551" t="s">
        <v>1176</v>
      </c>
      <c r="E551" s="36">
        <v>640293.30000000005</v>
      </c>
      <c r="F551">
        <v>0</v>
      </c>
      <c r="G551" s="36">
        <v>631660.76</v>
      </c>
      <c r="H551">
        <v>0</v>
      </c>
      <c r="I551" s="36">
        <v>631660.76</v>
      </c>
      <c r="J551" s="36">
        <v>8632.5400000000009</v>
      </c>
    </row>
    <row r="552" spans="1:10" x14ac:dyDescent="0.25">
      <c r="A552" t="s">
        <v>513</v>
      </c>
      <c r="B552" t="s">
        <v>1049</v>
      </c>
      <c r="C552" t="s">
        <v>1174</v>
      </c>
      <c r="D552" t="s">
        <v>1177</v>
      </c>
      <c r="E552" s="36">
        <v>3473373.12</v>
      </c>
      <c r="F552">
        <v>0</v>
      </c>
      <c r="G552" s="36">
        <v>3473373.12</v>
      </c>
      <c r="H552">
        <v>0</v>
      </c>
      <c r="I552" s="36">
        <v>3473373.12</v>
      </c>
      <c r="J552">
        <v>0</v>
      </c>
    </row>
    <row r="553" spans="1:10" x14ac:dyDescent="0.25">
      <c r="A553" t="s">
        <v>513</v>
      </c>
      <c r="B553" t="s">
        <v>1049</v>
      </c>
      <c r="C553" t="s">
        <v>1174</v>
      </c>
      <c r="D553" t="s">
        <v>1180</v>
      </c>
      <c r="E553" s="36">
        <v>3452972</v>
      </c>
      <c r="F553">
        <v>0</v>
      </c>
      <c r="G553">
        <v>0</v>
      </c>
      <c r="H553">
        <v>0</v>
      </c>
      <c r="I553">
        <v>0</v>
      </c>
      <c r="J553" s="36">
        <v>3452972</v>
      </c>
    </row>
    <row r="554" spans="1:10" x14ac:dyDescent="0.25">
      <c r="A554" t="s">
        <v>543</v>
      </c>
      <c r="B554" t="s">
        <v>1046</v>
      </c>
      <c r="C554" t="s">
        <v>1174</v>
      </c>
      <c r="D554" t="s">
        <v>1177</v>
      </c>
      <c r="E554" s="36">
        <v>2000000</v>
      </c>
      <c r="F554">
        <v>0</v>
      </c>
      <c r="G554">
        <v>0</v>
      </c>
      <c r="H554">
        <v>0</v>
      </c>
      <c r="I554">
        <v>0</v>
      </c>
      <c r="J554" s="36">
        <v>2000000</v>
      </c>
    </row>
    <row r="555" spans="1:10" x14ac:dyDescent="0.25">
      <c r="A555" t="s">
        <v>573</v>
      </c>
      <c r="B555" t="s">
        <v>1167</v>
      </c>
      <c r="C555" t="s">
        <v>1174</v>
      </c>
      <c r="D555" t="s">
        <v>1179</v>
      </c>
      <c r="E555" s="36">
        <v>17325000</v>
      </c>
      <c r="F555">
        <v>0</v>
      </c>
      <c r="G555" s="36">
        <v>111996.8</v>
      </c>
      <c r="H555">
        <v>0</v>
      </c>
      <c r="I555" s="36">
        <v>111996.8</v>
      </c>
      <c r="J555" s="36">
        <v>17213003.199999999</v>
      </c>
    </row>
    <row r="556" spans="1:10" x14ac:dyDescent="0.25">
      <c r="A556" t="s">
        <v>576</v>
      </c>
      <c r="B556" t="s">
        <v>1166</v>
      </c>
      <c r="C556" t="s">
        <v>1174</v>
      </c>
      <c r="D556" t="s">
        <v>1179</v>
      </c>
      <c r="E556" s="36">
        <v>450903.58</v>
      </c>
      <c r="F556">
        <v>0</v>
      </c>
      <c r="G556" s="36">
        <v>19185.12</v>
      </c>
      <c r="H556">
        <v>0</v>
      </c>
      <c r="I556" s="36">
        <v>19185.12</v>
      </c>
      <c r="J556" s="36">
        <v>431718.46</v>
      </c>
    </row>
    <row r="557" spans="1:10" x14ac:dyDescent="0.25">
      <c r="A557" t="s">
        <v>600</v>
      </c>
      <c r="B557" t="s">
        <v>1178</v>
      </c>
      <c r="C557" t="s">
        <v>1174</v>
      </c>
      <c r="D557" t="s">
        <v>1177</v>
      </c>
      <c r="E557" s="36">
        <v>1942786.31</v>
      </c>
      <c r="F557">
        <v>0</v>
      </c>
      <c r="G557" s="36">
        <v>1190076.57</v>
      </c>
      <c r="H557">
        <v>0</v>
      </c>
      <c r="I557" s="36">
        <v>1190076.57</v>
      </c>
      <c r="J557" s="36">
        <v>752709.74</v>
      </c>
    </row>
    <row r="558" spans="1:10" x14ac:dyDescent="0.25">
      <c r="A558" t="s">
        <v>871</v>
      </c>
      <c r="B558" t="s">
        <v>1013</v>
      </c>
      <c r="C558" t="s">
        <v>1174</v>
      </c>
      <c r="D558" t="s">
        <v>1176</v>
      </c>
      <c r="E558" s="36">
        <v>1748970</v>
      </c>
      <c r="F558">
        <v>0</v>
      </c>
      <c r="G558" s="36">
        <v>67149.08</v>
      </c>
      <c r="H558">
        <v>0</v>
      </c>
      <c r="I558" s="36">
        <v>67149.08</v>
      </c>
      <c r="J558" s="36">
        <v>1681820.92</v>
      </c>
    </row>
    <row r="559" spans="1:10" x14ac:dyDescent="0.25">
      <c r="A559" t="s">
        <v>897</v>
      </c>
      <c r="B559" t="s">
        <v>1175</v>
      </c>
      <c r="C559" t="s">
        <v>1174</v>
      </c>
      <c r="D559" t="s">
        <v>1173</v>
      </c>
      <c r="E559" s="36">
        <v>2350000</v>
      </c>
      <c r="F559">
        <v>0</v>
      </c>
      <c r="G559">
        <v>0</v>
      </c>
      <c r="H559">
        <v>0</v>
      </c>
      <c r="I559">
        <v>0</v>
      </c>
      <c r="J559" s="36">
        <v>2350000</v>
      </c>
    </row>
    <row r="560" spans="1:10" x14ac:dyDescent="0.25">
      <c r="E560" t="s">
        <v>973</v>
      </c>
      <c r="F560" t="s">
        <v>973</v>
      </c>
      <c r="G560" t="s">
        <v>973</v>
      </c>
      <c r="H560" t="s">
        <v>973</v>
      </c>
      <c r="I560" t="s">
        <v>973</v>
      </c>
      <c r="J560" t="s">
        <v>972</v>
      </c>
    </row>
    <row r="561" spans="1:10" x14ac:dyDescent="0.25">
      <c r="A561" t="s">
        <v>971</v>
      </c>
      <c r="B561" t="s">
        <v>1172</v>
      </c>
      <c r="C561" t="s">
        <v>1171</v>
      </c>
      <c r="D561" t="s">
        <v>1170</v>
      </c>
      <c r="E561" s="36">
        <v>102071437.59999999</v>
      </c>
      <c r="F561">
        <v>0</v>
      </c>
      <c r="G561" s="36">
        <v>31961756.57</v>
      </c>
      <c r="H561">
        <v>0</v>
      </c>
      <c r="I561" s="36">
        <v>31961756.57</v>
      </c>
      <c r="J561" s="36">
        <v>70109681.030000001</v>
      </c>
    </row>
    <row r="564" spans="1:10" x14ac:dyDescent="0.25">
      <c r="A564" t="s">
        <v>282</v>
      </c>
      <c r="B564" t="s">
        <v>1082</v>
      </c>
      <c r="C564" t="s">
        <v>1165</v>
      </c>
      <c r="D564" t="s">
        <v>1164</v>
      </c>
      <c r="E564" s="36">
        <v>1777868.54</v>
      </c>
      <c r="F564">
        <v>0</v>
      </c>
      <c r="G564" s="36">
        <v>822668.32</v>
      </c>
      <c r="H564">
        <v>0</v>
      </c>
      <c r="I564" s="36">
        <v>822668.32</v>
      </c>
      <c r="J564" s="36">
        <v>955200.22</v>
      </c>
    </row>
    <row r="565" spans="1:10" x14ac:dyDescent="0.25">
      <c r="A565" t="s">
        <v>341</v>
      </c>
      <c r="B565" t="s">
        <v>1169</v>
      </c>
      <c r="C565" t="s">
        <v>1165</v>
      </c>
      <c r="D565" t="s">
        <v>1164</v>
      </c>
      <c r="E565" s="36">
        <v>2160601.1</v>
      </c>
      <c r="F565">
        <v>0</v>
      </c>
      <c r="G565" s="36">
        <v>145789.43</v>
      </c>
      <c r="H565">
        <v>0</v>
      </c>
      <c r="I565" s="36">
        <v>145789.43</v>
      </c>
      <c r="J565" s="36">
        <v>2014811.67</v>
      </c>
    </row>
    <row r="566" spans="1:10" x14ac:dyDescent="0.25">
      <c r="A566" t="s">
        <v>344</v>
      </c>
      <c r="B566" t="s">
        <v>1168</v>
      </c>
      <c r="C566" t="s">
        <v>1165</v>
      </c>
      <c r="D566" t="s">
        <v>1164</v>
      </c>
      <c r="E566" s="36">
        <v>9556142</v>
      </c>
      <c r="F566">
        <v>0</v>
      </c>
      <c r="G566" s="36">
        <v>2864192.26</v>
      </c>
      <c r="H566">
        <v>0</v>
      </c>
      <c r="I566" s="36">
        <v>2864192.26</v>
      </c>
      <c r="J566" s="36">
        <v>6691949.7400000002</v>
      </c>
    </row>
    <row r="567" spans="1:10" x14ac:dyDescent="0.25">
      <c r="A567" t="s">
        <v>373</v>
      </c>
      <c r="B567" t="s">
        <v>1157</v>
      </c>
      <c r="C567" t="s">
        <v>1165</v>
      </c>
      <c r="D567" t="s">
        <v>1164</v>
      </c>
      <c r="E567" s="36">
        <v>5183828.33</v>
      </c>
      <c r="F567">
        <v>0</v>
      </c>
      <c r="G567">
        <v>0</v>
      </c>
      <c r="H567">
        <v>0</v>
      </c>
      <c r="I567">
        <v>0</v>
      </c>
      <c r="J567" s="36">
        <v>5183828.33</v>
      </c>
    </row>
    <row r="568" spans="1:10" x14ac:dyDescent="0.25">
      <c r="A568" t="s">
        <v>573</v>
      </c>
      <c r="B568" t="s">
        <v>1167</v>
      </c>
      <c r="C568" t="s">
        <v>1165</v>
      </c>
      <c r="D568" t="s">
        <v>1164</v>
      </c>
      <c r="E568" s="36">
        <v>11395000</v>
      </c>
      <c r="F568">
        <v>0</v>
      </c>
      <c r="G568" s="36">
        <v>111996.83</v>
      </c>
      <c r="H568">
        <v>0</v>
      </c>
      <c r="I568" s="36">
        <v>111996.83</v>
      </c>
      <c r="J568" s="36">
        <v>11283003.17</v>
      </c>
    </row>
    <row r="569" spans="1:10" x14ac:dyDescent="0.25">
      <c r="A569" t="s">
        <v>576</v>
      </c>
      <c r="B569" t="s">
        <v>1166</v>
      </c>
      <c r="C569" t="s">
        <v>1165</v>
      </c>
      <c r="D569" t="s">
        <v>1164</v>
      </c>
      <c r="E569" s="36">
        <v>450903.55</v>
      </c>
      <c r="F569">
        <v>0</v>
      </c>
      <c r="G569" s="36">
        <v>19185.12</v>
      </c>
      <c r="H569">
        <v>0</v>
      </c>
      <c r="I569" s="36">
        <v>19185.12</v>
      </c>
      <c r="J569" s="36">
        <v>431718.43</v>
      </c>
    </row>
    <row r="570" spans="1:10" x14ac:dyDescent="0.25">
      <c r="E570" t="s">
        <v>973</v>
      </c>
      <c r="F570" t="s">
        <v>973</v>
      </c>
      <c r="G570" t="s">
        <v>973</v>
      </c>
      <c r="H570" t="s">
        <v>973</v>
      </c>
      <c r="I570" t="s">
        <v>973</v>
      </c>
      <c r="J570" t="s">
        <v>972</v>
      </c>
    </row>
    <row r="571" spans="1:10" x14ac:dyDescent="0.25">
      <c r="A571" t="s">
        <v>971</v>
      </c>
      <c r="B571" t="s">
        <v>1163</v>
      </c>
      <c r="C571" t="s">
        <v>1162</v>
      </c>
      <c r="D571" t="s">
        <v>1161</v>
      </c>
      <c r="E571" s="36">
        <v>30524343.52</v>
      </c>
      <c r="F571">
        <v>0</v>
      </c>
      <c r="G571" s="36">
        <v>3963831.96</v>
      </c>
      <c r="H571">
        <v>0</v>
      </c>
      <c r="I571" s="36">
        <v>3963831.96</v>
      </c>
      <c r="J571" s="36">
        <v>26560511.559999999</v>
      </c>
    </row>
    <row r="574" spans="1:10" x14ac:dyDescent="0.25">
      <c r="A574" t="s">
        <v>43</v>
      </c>
      <c r="B574" t="s">
        <v>1151</v>
      </c>
      <c r="C574" t="s">
        <v>1156</v>
      </c>
      <c r="D574" t="s">
        <v>1159</v>
      </c>
      <c r="E574" s="36">
        <v>30160</v>
      </c>
      <c r="F574">
        <v>0</v>
      </c>
      <c r="G574">
        <v>0</v>
      </c>
      <c r="H574">
        <v>0</v>
      </c>
      <c r="I574">
        <v>0</v>
      </c>
      <c r="J574" s="36">
        <v>30160</v>
      </c>
    </row>
    <row r="577" spans="1:10" x14ac:dyDescent="0.25">
      <c r="A577" t="s">
        <v>982</v>
      </c>
      <c r="B577" t="s">
        <v>981</v>
      </c>
      <c r="C577" t="s">
        <v>980</v>
      </c>
      <c r="D577" t="s">
        <v>972</v>
      </c>
      <c r="E577" t="s">
        <v>973</v>
      </c>
      <c r="F577" t="s">
        <v>973</v>
      </c>
      <c r="G577" t="s">
        <v>973</v>
      </c>
      <c r="H577" t="s">
        <v>973</v>
      </c>
      <c r="I577" t="s">
        <v>973</v>
      </c>
      <c r="J577" t="s">
        <v>972</v>
      </c>
    </row>
    <row r="578" spans="1:10" x14ac:dyDescent="0.25">
      <c r="A578" t="s">
        <v>63</v>
      </c>
      <c r="B578" t="s">
        <v>1160</v>
      </c>
      <c r="C578" t="s">
        <v>1156</v>
      </c>
      <c r="D578" t="s">
        <v>1158</v>
      </c>
      <c r="E578" s="36">
        <v>114729.06</v>
      </c>
      <c r="F578">
        <v>0</v>
      </c>
      <c r="G578">
        <v>138.38999999999999</v>
      </c>
      <c r="H578">
        <v>0</v>
      </c>
      <c r="I578">
        <v>138.38999999999999</v>
      </c>
      <c r="J578" s="36">
        <v>114590.67</v>
      </c>
    </row>
    <row r="579" spans="1:10" x14ac:dyDescent="0.25">
      <c r="A579" t="s">
        <v>80</v>
      </c>
      <c r="B579" t="s">
        <v>1144</v>
      </c>
      <c r="C579" t="s">
        <v>1156</v>
      </c>
      <c r="D579" t="s">
        <v>1159</v>
      </c>
      <c r="E579" s="36">
        <v>188089.48</v>
      </c>
      <c r="F579">
        <v>0</v>
      </c>
      <c r="G579">
        <v>0</v>
      </c>
      <c r="H579">
        <v>0</v>
      </c>
      <c r="I579">
        <v>0</v>
      </c>
      <c r="J579" s="36">
        <v>188089.48</v>
      </c>
    </row>
    <row r="580" spans="1:10" x14ac:dyDescent="0.25">
      <c r="A580" t="s">
        <v>165</v>
      </c>
      <c r="B580" t="s">
        <v>1120</v>
      </c>
      <c r="C580" t="s">
        <v>1156</v>
      </c>
      <c r="D580" t="s">
        <v>1159</v>
      </c>
      <c r="E580" s="36">
        <v>30000</v>
      </c>
      <c r="F580">
        <v>0</v>
      </c>
      <c r="G580" s="36">
        <v>30000</v>
      </c>
      <c r="H580">
        <v>0</v>
      </c>
      <c r="I580" s="36">
        <v>30000</v>
      </c>
      <c r="J580">
        <v>0</v>
      </c>
    </row>
    <row r="581" spans="1:10" x14ac:dyDescent="0.25">
      <c r="A581" t="s">
        <v>214</v>
      </c>
      <c r="B581" t="s">
        <v>1106</v>
      </c>
      <c r="C581" t="s">
        <v>1156</v>
      </c>
      <c r="D581" t="s">
        <v>1159</v>
      </c>
      <c r="E581" s="36">
        <v>48000</v>
      </c>
      <c r="F581">
        <v>0</v>
      </c>
      <c r="G581">
        <v>0</v>
      </c>
      <c r="H581">
        <v>0</v>
      </c>
      <c r="I581">
        <v>0</v>
      </c>
      <c r="J581" s="36">
        <v>48000</v>
      </c>
    </row>
    <row r="582" spans="1:10" x14ac:dyDescent="0.25">
      <c r="A582" t="s">
        <v>221</v>
      </c>
      <c r="B582" t="s">
        <v>1103</v>
      </c>
      <c r="C582" t="s">
        <v>1156</v>
      </c>
      <c r="D582" t="s">
        <v>1158</v>
      </c>
      <c r="E582" s="36">
        <v>34605.839999999997</v>
      </c>
      <c r="F582">
        <v>0</v>
      </c>
      <c r="G582">
        <v>0</v>
      </c>
      <c r="H582">
        <v>0</v>
      </c>
      <c r="I582">
        <v>0</v>
      </c>
      <c r="J582" s="36">
        <v>34605.839999999997</v>
      </c>
    </row>
    <row r="583" spans="1:10" x14ac:dyDescent="0.25">
      <c r="A583" t="s">
        <v>243</v>
      </c>
      <c r="B583" t="s">
        <v>1095</v>
      </c>
      <c r="C583" t="s">
        <v>1156</v>
      </c>
      <c r="D583" t="s">
        <v>1159</v>
      </c>
      <c r="E583" s="36">
        <v>820000</v>
      </c>
      <c r="F583">
        <v>0</v>
      </c>
      <c r="G583" s="36">
        <v>820000</v>
      </c>
      <c r="H583">
        <v>0</v>
      </c>
      <c r="I583" s="36">
        <v>820000</v>
      </c>
      <c r="J583">
        <v>0</v>
      </c>
    </row>
    <row r="584" spans="1:10" x14ac:dyDescent="0.25">
      <c r="A584" t="s">
        <v>362</v>
      </c>
      <c r="B584" t="s">
        <v>1064</v>
      </c>
      <c r="C584" t="s">
        <v>1156</v>
      </c>
      <c r="D584" t="s">
        <v>1158</v>
      </c>
      <c r="E584">
        <v>32.44</v>
      </c>
      <c r="F584">
        <v>0</v>
      </c>
      <c r="G584">
        <v>32.44</v>
      </c>
      <c r="H584">
        <v>0</v>
      </c>
      <c r="I584">
        <v>32.44</v>
      </c>
      <c r="J584">
        <v>0</v>
      </c>
    </row>
    <row r="585" spans="1:10" x14ac:dyDescent="0.25">
      <c r="A585" t="s">
        <v>373</v>
      </c>
      <c r="B585" t="s">
        <v>1157</v>
      </c>
      <c r="C585" t="s">
        <v>1156</v>
      </c>
      <c r="D585" t="s">
        <v>1155</v>
      </c>
      <c r="E585" s="36">
        <v>8856096.1300000008</v>
      </c>
      <c r="F585">
        <v>0</v>
      </c>
      <c r="G585" s="36">
        <v>2072454.59</v>
      </c>
      <c r="H585">
        <v>0</v>
      </c>
      <c r="I585" s="36">
        <v>2072454.59</v>
      </c>
      <c r="J585" s="36">
        <v>6783641.54</v>
      </c>
    </row>
    <row r="586" spans="1:10" x14ac:dyDescent="0.25">
      <c r="E586" t="s">
        <v>973</v>
      </c>
      <c r="F586" t="s">
        <v>973</v>
      </c>
      <c r="G586" t="s">
        <v>973</v>
      </c>
      <c r="H586" t="s">
        <v>973</v>
      </c>
      <c r="I586" t="s">
        <v>973</v>
      </c>
      <c r="J586" t="s">
        <v>972</v>
      </c>
    </row>
    <row r="587" spans="1:10" x14ac:dyDescent="0.25">
      <c r="A587" t="s">
        <v>971</v>
      </c>
      <c r="B587" t="s">
        <v>1154</v>
      </c>
      <c r="C587" t="s">
        <v>1153</v>
      </c>
      <c r="D587" t="s">
        <v>1152</v>
      </c>
      <c r="E587" s="36">
        <v>10121712.949999999</v>
      </c>
      <c r="F587">
        <v>0</v>
      </c>
      <c r="G587" s="36">
        <v>2922625.42</v>
      </c>
      <c r="H587">
        <v>0</v>
      </c>
      <c r="I587" s="36">
        <v>2922625.42</v>
      </c>
      <c r="J587" s="36">
        <v>7199087.5300000003</v>
      </c>
    </row>
    <row r="590" spans="1:10" x14ac:dyDescent="0.25">
      <c r="A590" t="s">
        <v>43</v>
      </c>
      <c r="B590" t="s">
        <v>1151</v>
      </c>
      <c r="C590" t="s">
        <v>975</v>
      </c>
      <c r="D590" t="s">
        <v>974</v>
      </c>
      <c r="E590" s="36">
        <v>27408927.16</v>
      </c>
      <c r="F590">
        <v>0</v>
      </c>
      <c r="G590" s="36">
        <v>10450036.77</v>
      </c>
      <c r="H590">
        <v>0</v>
      </c>
      <c r="I590" s="36">
        <v>10450036.77</v>
      </c>
      <c r="J590" s="36">
        <v>16958890.390000001</v>
      </c>
    </row>
    <row r="591" spans="1:10" x14ac:dyDescent="0.25">
      <c r="A591" t="s">
        <v>37</v>
      </c>
      <c r="B591" t="s">
        <v>1150</v>
      </c>
      <c r="C591" t="s">
        <v>975</v>
      </c>
      <c r="D591" t="s">
        <v>974</v>
      </c>
      <c r="E591" s="36">
        <v>478359.27</v>
      </c>
      <c r="F591">
        <v>0</v>
      </c>
      <c r="G591" s="36">
        <v>450328.01</v>
      </c>
      <c r="H591">
        <v>0</v>
      </c>
      <c r="I591" s="36">
        <v>450328.01</v>
      </c>
      <c r="J591" s="36">
        <v>28031.26</v>
      </c>
    </row>
    <row r="592" spans="1:10" x14ac:dyDescent="0.25">
      <c r="A592" t="s">
        <v>49</v>
      </c>
      <c r="B592" t="s">
        <v>1149</v>
      </c>
      <c r="C592" t="s">
        <v>975</v>
      </c>
      <c r="D592" t="s">
        <v>974</v>
      </c>
      <c r="E592" s="36">
        <v>146584.03</v>
      </c>
      <c r="F592">
        <v>0</v>
      </c>
      <c r="G592">
        <v>0</v>
      </c>
      <c r="H592">
        <v>0</v>
      </c>
      <c r="I592">
        <v>0</v>
      </c>
      <c r="J592" s="36">
        <v>146584.03</v>
      </c>
    </row>
    <row r="593" spans="1:10" x14ac:dyDescent="0.25">
      <c r="A593" t="s">
        <v>54</v>
      </c>
      <c r="B593" t="s">
        <v>1148</v>
      </c>
      <c r="C593" t="s">
        <v>975</v>
      </c>
      <c r="D593" t="s">
        <v>974</v>
      </c>
      <c r="E593" s="36">
        <v>505534.95</v>
      </c>
      <c r="F593">
        <v>0</v>
      </c>
      <c r="G593" s="36">
        <v>196820.53</v>
      </c>
      <c r="H593">
        <v>0</v>
      </c>
      <c r="I593" s="36">
        <v>196820.53</v>
      </c>
      <c r="J593" s="36">
        <v>308714.42</v>
      </c>
    </row>
    <row r="594" spans="1:10" x14ac:dyDescent="0.25">
      <c r="A594" t="s">
        <v>60</v>
      </c>
      <c r="B594" t="s">
        <v>1147</v>
      </c>
      <c r="C594" t="s">
        <v>975</v>
      </c>
      <c r="D594" t="s">
        <v>974</v>
      </c>
      <c r="E594" s="36">
        <v>3502261.09</v>
      </c>
      <c r="F594">
        <v>0</v>
      </c>
      <c r="G594" s="36">
        <v>213899.69</v>
      </c>
      <c r="H594">
        <v>0</v>
      </c>
      <c r="I594" s="36">
        <v>213899.69</v>
      </c>
      <c r="J594" s="36">
        <v>3288361.4</v>
      </c>
    </row>
    <row r="595" spans="1:10" x14ac:dyDescent="0.25">
      <c r="A595" t="s">
        <v>68</v>
      </c>
      <c r="B595" t="s">
        <v>1146</v>
      </c>
      <c r="C595" t="s">
        <v>975</v>
      </c>
      <c r="D595" t="s">
        <v>974</v>
      </c>
      <c r="E595" s="36">
        <v>19856625.699999999</v>
      </c>
      <c r="F595">
        <v>0</v>
      </c>
      <c r="G595" s="36">
        <v>4850686.18</v>
      </c>
      <c r="H595">
        <v>0</v>
      </c>
      <c r="I595" s="36">
        <v>4850686.18</v>
      </c>
      <c r="J595" s="36">
        <v>15005939.52</v>
      </c>
    </row>
    <row r="596" spans="1:10" x14ac:dyDescent="0.25">
      <c r="A596" t="s">
        <v>68</v>
      </c>
      <c r="B596" t="s">
        <v>1146</v>
      </c>
      <c r="C596" t="s">
        <v>975</v>
      </c>
      <c r="D596" t="s">
        <v>1018</v>
      </c>
      <c r="E596" s="36">
        <v>1080000</v>
      </c>
      <c r="F596">
        <v>0</v>
      </c>
      <c r="G596">
        <v>0</v>
      </c>
      <c r="H596">
        <v>0</v>
      </c>
      <c r="I596">
        <v>0</v>
      </c>
      <c r="J596" s="36">
        <v>1080000</v>
      </c>
    </row>
    <row r="597" spans="1:10" x14ac:dyDescent="0.25">
      <c r="A597" t="s">
        <v>73</v>
      </c>
      <c r="B597" t="s">
        <v>1146</v>
      </c>
      <c r="C597" t="s">
        <v>975</v>
      </c>
      <c r="D597" t="s">
        <v>974</v>
      </c>
      <c r="E597" s="36">
        <v>3864057.9</v>
      </c>
      <c r="F597">
        <v>0</v>
      </c>
      <c r="G597" s="36">
        <v>98874.78</v>
      </c>
      <c r="H597">
        <v>0</v>
      </c>
      <c r="I597" s="36">
        <v>98874.78</v>
      </c>
      <c r="J597" s="36">
        <v>3765183.12</v>
      </c>
    </row>
    <row r="598" spans="1:10" x14ac:dyDescent="0.25">
      <c r="A598" t="s">
        <v>77</v>
      </c>
      <c r="B598" t="s">
        <v>1145</v>
      </c>
      <c r="C598" t="s">
        <v>975</v>
      </c>
      <c r="D598" t="s">
        <v>974</v>
      </c>
      <c r="E598" s="36">
        <v>17290721.620000001</v>
      </c>
      <c r="F598">
        <v>0</v>
      </c>
      <c r="G598" s="36">
        <v>3961322.63</v>
      </c>
      <c r="H598">
        <v>0</v>
      </c>
      <c r="I598" s="36">
        <v>3961322.63</v>
      </c>
      <c r="J598" s="36">
        <v>13329398.99</v>
      </c>
    </row>
    <row r="599" spans="1:10" x14ac:dyDescent="0.25">
      <c r="A599" t="s">
        <v>77</v>
      </c>
      <c r="B599" t="s">
        <v>1145</v>
      </c>
      <c r="C599" t="s">
        <v>975</v>
      </c>
      <c r="D599" t="s">
        <v>1060</v>
      </c>
      <c r="E599" s="36">
        <v>15000000</v>
      </c>
      <c r="F599">
        <v>0</v>
      </c>
      <c r="G599" s="36">
        <v>4046656.71</v>
      </c>
      <c r="H599">
        <v>0</v>
      </c>
      <c r="I599" s="36">
        <v>4046656.71</v>
      </c>
      <c r="J599" s="36">
        <v>10953343.289999999</v>
      </c>
    </row>
    <row r="600" spans="1:10" x14ac:dyDescent="0.25">
      <c r="A600" t="s">
        <v>80</v>
      </c>
      <c r="B600" t="s">
        <v>1144</v>
      </c>
      <c r="C600" t="s">
        <v>975</v>
      </c>
      <c r="D600" t="s">
        <v>974</v>
      </c>
      <c r="E600" s="36">
        <v>17421</v>
      </c>
      <c r="F600">
        <v>0</v>
      </c>
      <c r="G600">
        <v>0</v>
      </c>
      <c r="H600">
        <v>0</v>
      </c>
      <c r="I600">
        <v>0</v>
      </c>
      <c r="J600" s="36">
        <v>17421</v>
      </c>
    </row>
    <row r="601" spans="1:10" x14ac:dyDescent="0.25">
      <c r="A601" t="s">
        <v>83</v>
      </c>
      <c r="B601" t="s">
        <v>1143</v>
      </c>
      <c r="C601" t="s">
        <v>975</v>
      </c>
      <c r="D601" t="s">
        <v>974</v>
      </c>
      <c r="E601" s="36">
        <v>764278.44</v>
      </c>
      <c r="F601">
        <v>0</v>
      </c>
      <c r="G601" s="36">
        <v>471987.8</v>
      </c>
      <c r="H601">
        <v>0</v>
      </c>
      <c r="I601" s="36">
        <v>471987.8</v>
      </c>
      <c r="J601" s="36">
        <v>292290.64</v>
      </c>
    </row>
    <row r="602" spans="1:10" x14ac:dyDescent="0.25">
      <c r="A602" t="s">
        <v>87</v>
      </c>
      <c r="B602" t="s">
        <v>1142</v>
      </c>
      <c r="C602" t="s">
        <v>975</v>
      </c>
      <c r="D602" t="s">
        <v>1020</v>
      </c>
      <c r="E602" s="36">
        <v>4274850.51</v>
      </c>
      <c r="F602">
        <v>0</v>
      </c>
      <c r="G602" s="36">
        <v>3241706.77</v>
      </c>
      <c r="H602">
        <v>0</v>
      </c>
      <c r="I602" s="36">
        <v>3241706.77</v>
      </c>
      <c r="J602" s="36">
        <v>1033143.74</v>
      </c>
    </row>
    <row r="603" spans="1:10" x14ac:dyDescent="0.25">
      <c r="A603" t="s">
        <v>96</v>
      </c>
      <c r="B603" t="s">
        <v>1141</v>
      </c>
      <c r="C603" t="s">
        <v>975</v>
      </c>
      <c r="D603" t="s">
        <v>974</v>
      </c>
      <c r="E603" s="36">
        <v>677716.97</v>
      </c>
      <c r="F603">
        <v>0</v>
      </c>
      <c r="G603" s="36">
        <v>487113.99</v>
      </c>
      <c r="H603">
        <v>0</v>
      </c>
      <c r="I603" s="36">
        <v>487113.99</v>
      </c>
      <c r="J603" s="36">
        <v>190602.98</v>
      </c>
    </row>
    <row r="604" spans="1:10" x14ac:dyDescent="0.25">
      <c r="A604" t="s">
        <v>101</v>
      </c>
      <c r="B604" t="s">
        <v>1140</v>
      </c>
      <c r="C604" t="s">
        <v>975</v>
      </c>
      <c r="D604" t="s">
        <v>974</v>
      </c>
      <c r="E604" s="36">
        <v>3824161.4</v>
      </c>
      <c r="F604">
        <v>0</v>
      </c>
      <c r="G604" s="36">
        <v>903993.08</v>
      </c>
      <c r="H604">
        <v>0</v>
      </c>
      <c r="I604" s="36">
        <v>903993.08</v>
      </c>
      <c r="J604" s="36">
        <v>2920168.32</v>
      </c>
    </row>
    <row r="605" spans="1:10" x14ac:dyDescent="0.25">
      <c r="A605" t="s">
        <v>104</v>
      </c>
      <c r="B605" t="s">
        <v>1139</v>
      </c>
      <c r="C605" t="s">
        <v>975</v>
      </c>
      <c r="D605" t="s">
        <v>974</v>
      </c>
      <c r="E605" s="36">
        <v>2168373.04</v>
      </c>
      <c r="F605">
        <v>0</v>
      </c>
      <c r="G605" s="36">
        <v>331869.8</v>
      </c>
      <c r="H605">
        <v>0</v>
      </c>
      <c r="I605" s="36">
        <v>331869.8</v>
      </c>
      <c r="J605" s="36">
        <v>1836503.24</v>
      </c>
    </row>
    <row r="606" spans="1:10" x14ac:dyDescent="0.25">
      <c r="A606" t="s">
        <v>106</v>
      </c>
      <c r="B606" t="s">
        <v>1138</v>
      </c>
      <c r="C606" t="s">
        <v>975</v>
      </c>
      <c r="D606" t="s">
        <v>974</v>
      </c>
      <c r="E606" s="36">
        <v>910134.38</v>
      </c>
      <c r="F606">
        <v>0</v>
      </c>
      <c r="G606" s="36">
        <v>25400.11</v>
      </c>
      <c r="H606">
        <v>0</v>
      </c>
      <c r="I606" s="36">
        <v>25400.11</v>
      </c>
      <c r="J606" s="36">
        <v>884734.27</v>
      </c>
    </row>
    <row r="607" spans="1:10" x14ac:dyDescent="0.25">
      <c r="A607" t="s">
        <v>109</v>
      </c>
      <c r="B607" t="s">
        <v>1137</v>
      </c>
      <c r="C607" t="s">
        <v>975</v>
      </c>
      <c r="D607" t="s">
        <v>974</v>
      </c>
      <c r="E607" s="36">
        <v>93495.67</v>
      </c>
      <c r="F607">
        <v>0</v>
      </c>
      <c r="G607" s="36">
        <v>14591.16</v>
      </c>
      <c r="H607">
        <v>0</v>
      </c>
      <c r="I607" s="36">
        <v>14591.16</v>
      </c>
      <c r="J607" s="36">
        <v>78904.509999999995</v>
      </c>
    </row>
    <row r="608" spans="1:10" x14ac:dyDescent="0.25">
      <c r="A608" t="s">
        <v>112</v>
      </c>
      <c r="B608" t="s">
        <v>1136</v>
      </c>
      <c r="C608" t="s">
        <v>975</v>
      </c>
      <c r="D608" t="s">
        <v>974</v>
      </c>
      <c r="E608" s="36">
        <v>98066.76</v>
      </c>
      <c r="F608">
        <v>0</v>
      </c>
      <c r="G608">
        <v>0</v>
      </c>
      <c r="H608">
        <v>0</v>
      </c>
      <c r="I608">
        <v>0</v>
      </c>
      <c r="J608" s="36">
        <v>98066.76</v>
      </c>
    </row>
    <row r="609" spans="1:10" x14ac:dyDescent="0.25">
      <c r="A609" t="s">
        <v>115</v>
      </c>
      <c r="B609" t="s">
        <v>1135</v>
      </c>
      <c r="C609" t="s">
        <v>975</v>
      </c>
      <c r="D609" t="s">
        <v>974</v>
      </c>
      <c r="E609" s="36">
        <v>138747.85999999999</v>
      </c>
      <c r="F609">
        <v>0</v>
      </c>
      <c r="G609" s="36">
        <v>5818.8</v>
      </c>
      <c r="H609">
        <v>0</v>
      </c>
      <c r="I609" s="36">
        <v>5818.8</v>
      </c>
      <c r="J609" s="36">
        <v>132929.06</v>
      </c>
    </row>
    <row r="610" spans="1:10" x14ac:dyDescent="0.25">
      <c r="A610" t="s">
        <v>118</v>
      </c>
      <c r="B610" t="s">
        <v>1134</v>
      </c>
      <c r="C610" t="s">
        <v>975</v>
      </c>
      <c r="D610" t="s">
        <v>974</v>
      </c>
      <c r="E610" s="36">
        <v>144438.65</v>
      </c>
      <c r="F610">
        <v>0</v>
      </c>
      <c r="G610" s="36">
        <v>14595.58</v>
      </c>
      <c r="H610">
        <v>0</v>
      </c>
      <c r="I610" s="36">
        <v>14595.58</v>
      </c>
      <c r="J610" s="36">
        <v>129843.07</v>
      </c>
    </row>
    <row r="611" spans="1:10" x14ac:dyDescent="0.25">
      <c r="A611" t="s">
        <v>121</v>
      </c>
      <c r="B611" t="s">
        <v>1133</v>
      </c>
      <c r="C611" t="s">
        <v>975</v>
      </c>
      <c r="D611" t="s">
        <v>974</v>
      </c>
      <c r="E611" s="36">
        <v>31896.03</v>
      </c>
      <c r="F611">
        <v>0</v>
      </c>
      <c r="G611" s="36">
        <v>31896.03</v>
      </c>
      <c r="H611">
        <v>0</v>
      </c>
      <c r="I611" s="36">
        <v>31896.03</v>
      </c>
      <c r="J611">
        <v>0</v>
      </c>
    </row>
    <row r="612" spans="1:10" x14ac:dyDescent="0.25">
      <c r="A612" t="s">
        <v>126</v>
      </c>
      <c r="B612" t="s">
        <v>1132</v>
      </c>
      <c r="C612" t="s">
        <v>975</v>
      </c>
      <c r="D612" t="s">
        <v>974</v>
      </c>
      <c r="E612" s="36">
        <v>28253459</v>
      </c>
      <c r="F612">
        <v>0</v>
      </c>
      <c r="G612" s="36">
        <v>15029.28</v>
      </c>
      <c r="H612">
        <v>0</v>
      </c>
      <c r="I612" s="36">
        <v>15029.28</v>
      </c>
      <c r="J612" s="36">
        <v>28238429.719999999</v>
      </c>
    </row>
    <row r="613" spans="1:10" x14ac:dyDescent="0.25">
      <c r="A613" t="s">
        <v>126</v>
      </c>
      <c r="B613" t="s">
        <v>1132</v>
      </c>
      <c r="C613" t="s">
        <v>975</v>
      </c>
      <c r="D613" t="s">
        <v>1060</v>
      </c>
      <c r="E613" s="36">
        <v>26116690.760000002</v>
      </c>
      <c r="F613">
        <v>0</v>
      </c>
      <c r="G613" s="36">
        <v>16480649.73</v>
      </c>
      <c r="H613">
        <v>0</v>
      </c>
      <c r="I613" s="36">
        <v>16480649.73</v>
      </c>
      <c r="J613" s="36">
        <v>9636041.0299999993</v>
      </c>
    </row>
    <row r="614" spans="1:10" x14ac:dyDescent="0.25">
      <c r="A614" t="s">
        <v>129</v>
      </c>
      <c r="B614" t="s">
        <v>1131</v>
      </c>
      <c r="C614" t="s">
        <v>975</v>
      </c>
      <c r="D614" t="s">
        <v>974</v>
      </c>
      <c r="E614" s="36">
        <v>69559.5</v>
      </c>
      <c r="F614">
        <v>0</v>
      </c>
      <c r="G614" s="36">
        <v>65161.66</v>
      </c>
      <c r="H614">
        <v>0</v>
      </c>
      <c r="I614" s="36">
        <v>65161.66</v>
      </c>
      <c r="J614" s="36">
        <v>4397.84</v>
      </c>
    </row>
    <row r="615" spans="1:10" x14ac:dyDescent="0.25">
      <c r="A615" t="s">
        <v>135</v>
      </c>
      <c r="B615" t="s">
        <v>1130</v>
      </c>
      <c r="C615" t="s">
        <v>975</v>
      </c>
      <c r="D615" t="s">
        <v>974</v>
      </c>
      <c r="E615" s="36">
        <v>900413.07</v>
      </c>
      <c r="F615">
        <v>0</v>
      </c>
      <c r="G615" s="36">
        <v>784151.07</v>
      </c>
      <c r="H615">
        <v>0</v>
      </c>
      <c r="I615" s="36">
        <v>784151.07</v>
      </c>
      <c r="J615" s="36">
        <v>116262</v>
      </c>
    </row>
    <row r="616" spans="1:10" x14ac:dyDescent="0.25">
      <c r="A616" t="s">
        <v>138</v>
      </c>
      <c r="B616" t="s">
        <v>1129</v>
      </c>
      <c r="C616" t="s">
        <v>975</v>
      </c>
      <c r="D616" t="s">
        <v>974</v>
      </c>
      <c r="E616" s="36">
        <v>26713355.510000002</v>
      </c>
      <c r="F616">
        <v>0</v>
      </c>
      <c r="G616" s="36">
        <v>395618.19</v>
      </c>
      <c r="H616">
        <v>0</v>
      </c>
      <c r="I616" s="36">
        <v>395618.19</v>
      </c>
      <c r="J616" s="36">
        <v>26317737.32</v>
      </c>
    </row>
    <row r="617" spans="1:10" x14ac:dyDescent="0.25">
      <c r="A617" t="s">
        <v>138</v>
      </c>
      <c r="B617" t="s">
        <v>1129</v>
      </c>
      <c r="C617" t="s">
        <v>975</v>
      </c>
      <c r="D617" t="s">
        <v>977</v>
      </c>
      <c r="E617" s="36">
        <v>1822982.24</v>
      </c>
      <c r="F617">
        <v>0</v>
      </c>
      <c r="G617" s="36">
        <v>1822982.24</v>
      </c>
      <c r="H617">
        <v>0</v>
      </c>
      <c r="I617" s="36">
        <v>1822982.24</v>
      </c>
      <c r="J617">
        <v>0</v>
      </c>
    </row>
    <row r="618" spans="1:10" x14ac:dyDescent="0.25">
      <c r="A618" t="s">
        <v>141</v>
      </c>
      <c r="B618" t="s">
        <v>1128</v>
      </c>
      <c r="C618" t="s">
        <v>975</v>
      </c>
      <c r="D618" t="s">
        <v>974</v>
      </c>
      <c r="E618" s="36">
        <v>560212.73</v>
      </c>
      <c r="F618">
        <v>0</v>
      </c>
      <c r="G618">
        <v>561.28</v>
      </c>
      <c r="H618">
        <v>0</v>
      </c>
      <c r="I618">
        <v>561.28</v>
      </c>
      <c r="J618" s="36">
        <v>559651.44999999995</v>
      </c>
    </row>
    <row r="619" spans="1:10" x14ac:dyDescent="0.25">
      <c r="A619" t="s">
        <v>144</v>
      </c>
      <c r="B619" t="s">
        <v>1127</v>
      </c>
      <c r="C619" t="s">
        <v>975</v>
      </c>
      <c r="D619" t="s">
        <v>974</v>
      </c>
      <c r="E619" s="36">
        <v>17653615.41</v>
      </c>
      <c r="F619">
        <v>0</v>
      </c>
      <c r="G619" s="36">
        <v>153199.19</v>
      </c>
      <c r="H619">
        <v>0</v>
      </c>
      <c r="I619" s="36">
        <v>153199.19</v>
      </c>
      <c r="J619" s="36">
        <v>17500416.219999999</v>
      </c>
    </row>
    <row r="620" spans="1:10" x14ac:dyDescent="0.25">
      <c r="A620" t="s">
        <v>147</v>
      </c>
      <c r="B620" t="s">
        <v>1126</v>
      </c>
      <c r="C620" t="s">
        <v>975</v>
      </c>
      <c r="D620" t="s">
        <v>974</v>
      </c>
      <c r="E620" s="36">
        <v>83912.88</v>
      </c>
      <c r="F620">
        <v>0</v>
      </c>
      <c r="G620">
        <v>0</v>
      </c>
      <c r="H620">
        <v>0</v>
      </c>
      <c r="I620">
        <v>0</v>
      </c>
      <c r="J620" s="36">
        <v>83912.88</v>
      </c>
    </row>
    <row r="621" spans="1:10" x14ac:dyDescent="0.25">
      <c r="A621" t="s">
        <v>150</v>
      </c>
      <c r="B621" t="s">
        <v>1125</v>
      </c>
      <c r="C621" t="s">
        <v>975</v>
      </c>
      <c r="D621" t="s">
        <v>974</v>
      </c>
      <c r="E621" s="36">
        <v>83469.61</v>
      </c>
      <c r="F621">
        <v>0</v>
      </c>
      <c r="G621">
        <v>0</v>
      </c>
      <c r="H621">
        <v>0</v>
      </c>
      <c r="I621">
        <v>0</v>
      </c>
      <c r="J621" s="36">
        <v>83469.61</v>
      </c>
    </row>
    <row r="622" spans="1:10" x14ac:dyDescent="0.25">
      <c r="A622" t="s">
        <v>153</v>
      </c>
      <c r="B622" t="s">
        <v>1124</v>
      </c>
      <c r="C622" t="s">
        <v>975</v>
      </c>
      <c r="D622" t="s">
        <v>974</v>
      </c>
      <c r="E622" s="36">
        <v>83923.67</v>
      </c>
      <c r="F622">
        <v>0</v>
      </c>
      <c r="G622">
        <v>0</v>
      </c>
      <c r="H622">
        <v>0</v>
      </c>
      <c r="I622">
        <v>0</v>
      </c>
      <c r="J622" s="36">
        <v>83923.67</v>
      </c>
    </row>
    <row r="623" spans="1:10" x14ac:dyDescent="0.25">
      <c r="A623" t="s">
        <v>156</v>
      </c>
      <c r="B623" t="s">
        <v>1123</v>
      </c>
      <c r="C623" t="s">
        <v>975</v>
      </c>
      <c r="D623" t="s">
        <v>974</v>
      </c>
      <c r="E623" s="36">
        <v>357189.73</v>
      </c>
      <c r="F623">
        <v>0</v>
      </c>
      <c r="G623">
        <v>0</v>
      </c>
      <c r="H623">
        <v>0</v>
      </c>
      <c r="I623">
        <v>0</v>
      </c>
      <c r="J623" s="36">
        <v>357189.73</v>
      </c>
    </row>
    <row r="624" spans="1:10" x14ac:dyDescent="0.25">
      <c r="A624" t="s">
        <v>159</v>
      </c>
      <c r="B624" t="s">
        <v>1122</v>
      </c>
      <c r="C624" t="s">
        <v>975</v>
      </c>
      <c r="D624" t="s">
        <v>974</v>
      </c>
      <c r="E624" s="36">
        <v>271890.39</v>
      </c>
      <c r="F624">
        <v>0</v>
      </c>
      <c r="G624">
        <v>0</v>
      </c>
      <c r="H624">
        <v>0</v>
      </c>
      <c r="I624">
        <v>0</v>
      </c>
      <c r="J624" s="36">
        <v>271890.39</v>
      </c>
    </row>
    <row r="627" spans="1:10" x14ac:dyDescent="0.25">
      <c r="A627" t="s">
        <v>982</v>
      </c>
      <c r="B627" t="s">
        <v>981</v>
      </c>
      <c r="C627" t="s">
        <v>980</v>
      </c>
      <c r="D627" t="s">
        <v>972</v>
      </c>
      <c r="E627" t="s">
        <v>973</v>
      </c>
      <c r="F627" t="s">
        <v>973</v>
      </c>
      <c r="G627" t="s">
        <v>973</v>
      </c>
      <c r="H627" t="s">
        <v>973</v>
      </c>
      <c r="I627" t="s">
        <v>973</v>
      </c>
      <c r="J627" t="s">
        <v>972</v>
      </c>
    </row>
    <row r="628" spans="1:10" x14ac:dyDescent="0.25">
      <c r="A628" t="s">
        <v>162</v>
      </c>
      <c r="B628" t="s">
        <v>1121</v>
      </c>
      <c r="C628" t="s">
        <v>975</v>
      </c>
      <c r="D628" t="s">
        <v>974</v>
      </c>
      <c r="E628" s="36">
        <v>2965450.32</v>
      </c>
      <c r="F628">
        <v>0</v>
      </c>
      <c r="G628" s="36">
        <v>42821.919999999998</v>
      </c>
      <c r="H628">
        <v>0</v>
      </c>
      <c r="I628" s="36">
        <v>42821.919999999998</v>
      </c>
      <c r="J628" s="36">
        <v>2922628.4</v>
      </c>
    </row>
    <row r="629" spans="1:10" x14ac:dyDescent="0.25">
      <c r="A629" t="s">
        <v>165</v>
      </c>
      <c r="B629" t="s">
        <v>1120</v>
      </c>
      <c r="C629" t="s">
        <v>975</v>
      </c>
      <c r="D629" t="s">
        <v>974</v>
      </c>
      <c r="E629" s="36">
        <v>1153557.3700000001</v>
      </c>
      <c r="F629">
        <v>0</v>
      </c>
      <c r="G629" s="36">
        <v>1132765.6100000001</v>
      </c>
      <c r="H629">
        <v>0</v>
      </c>
      <c r="I629" s="36">
        <v>1132765.6100000001</v>
      </c>
      <c r="J629" s="36">
        <v>20791.759999999998</v>
      </c>
    </row>
    <row r="630" spans="1:10" x14ac:dyDescent="0.25">
      <c r="A630" t="s">
        <v>168</v>
      </c>
      <c r="B630" t="s">
        <v>1119</v>
      </c>
      <c r="C630" t="s">
        <v>975</v>
      </c>
      <c r="D630" t="s">
        <v>974</v>
      </c>
      <c r="E630" s="36">
        <v>102349.16</v>
      </c>
      <c r="F630">
        <v>0</v>
      </c>
      <c r="G630" s="36">
        <v>98782.41</v>
      </c>
      <c r="H630">
        <v>0</v>
      </c>
      <c r="I630" s="36">
        <v>98782.41</v>
      </c>
      <c r="J630" s="36">
        <v>3566.75</v>
      </c>
    </row>
    <row r="631" spans="1:10" x14ac:dyDescent="0.25">
      <c r="A631" t="s">
        <v>171</v>
      </c>
      <c r="B631" t="s">
        <v>1118</v>
      </c>
      <c r="C631" t="s">
        <v>975</v>
      </c>
      <c r="D631" t="s">
        <v>974</v>
      </c>
      <c r="E631" s="36">
        <v>526612.31999999995</v>
      </c>
      <c r="F631">
        <v>0</v>
      </c>
      <c r="G631" s="36">
        <v>444085.13</v>
      </c>
      <c r="H631">
        <v>0</v>
      </c>
      <c r="I631" s="36">
        <v>444085.13</v>
      </c>
      <c r="J631" s="36">
        <v>82527.19</v>
      </c>
    </row>
    <row r="632" spans="1:10" x14ac:dyDescent="0.25">
      <c r="A632" t="s">
        <v>174</v>
      </c>
      <c r="B632" t="s">
        <v>1117</v>
      </c>
      <c r="C632" t="s">
        <v>975</v>
      </c>
      <c r="D632" t="s">
        <v>974</v>
      </c>
      <c r="E632" s="36">
        <v>3868630.36</v>
      </c>
      <c r="F632">
        <v>0</v>
      </c>
      <c r="G632" s="36">
        <v>45561.440000000002</v>
      </c>
      <c r="H632">
        <v>0</v>
      </c>
      <c r="I632" s="36">
        <v>45561.440000000002</v>
      </c>
      <c r="J632" s="36">
        <v>3823068.92</v>
      </c>
    </row>
    <row r="633" spans="1:10" x14ac:dyDescent="0.25">
      <c r="A633" t="s">
        <v>177</v>
      </c>
      <c r="B633" t="s">
        <v>1116</v>
      </c>
      <c r="C633" t="s">
        <v>975</v>
      </c>
      <c r="D633" t="s">
        <v>974</v>
      </c>
      <c r="E633" s="36">
        <v>58686.1</v>
      </c>
      <c r="F633">
        <v>0</v>
      </c>
      <c r="G633" s="36">
        <v>8743.6200000000008</v>
      </c>
      <c r="H633">
        <v>0</v>
      </c>
      <c r="I633" s="36">
        <v>8743.6200000000008</v>
      </c>
      <c r="J633" s="36">
        <v>49942.48</v>
      </c>
    </row>
    <row r="634" spans="1:10" x14ac:dyDescent="0.25">
      <c r="A634" t="s">
        <v>180</v>
      </c>
      <c r="B634" t="s">
        <v>1115</v>
      </c>
      <c r="C634" t="s">
        <v>975</v>
      </c>
      <c r="D634" t="s">
        <v>974</v>
      </c>
      <c r="E634" s="36">
        <v>671487.98</v>
      </c>
      <c r="F634">
        <v>0</v>
      </c>
      <c r="G634" s="36">
        <v>80203.039999999994</v>
      </c>
      <c r="H634">
        <v>0</v>
      </c>
      <c r="I634" s="36">
        <v>80203.039999999994</v>
      </c>
      <c r="J634" s="36">
        <v>591284.93999999994</v>
      </c>
    </row>
    <row r="635" spans="1:10" x14ac:dyDescent="0.25">
      <c r="A635" t="s">
        <v>183</v>
      </c>
      <c r="B635" t="s">
        <v>1114</v>
      </c>
      <c r="C635" t="s">
        <v>975</v>
      </c>
      <c r="D635" t="s">
        <v>974</v>
      </c>
      <c r="E635" s="36">
        <v>750000</v>
      </c>
      <c r="F635">
        <v>0</v>
      </c>
      <c r="G635">
        <v>0</v>
      </c>
      <c r="H635">
        <v>0</v>
      </c>
      <c r="I635">
        <v>0</v>
      </c>
      <c r="J635" s="36">
        <v>750000</v>
      </c>
    </row>
    <row r="636" spans="1:10" x14ac:dyDescent="0.25">
      <c r="A636" t="s">
        <v>186</v>
      </c>
      <c r="B636" t="s">
        <v>1113</v>
      </c>
      <c r="C636" t="s">
        <v>975</v>
      </c>
      <c r="D636" t="s">
        <v>974</v>
      </c>
      <c r="E636" s="36">
        <v>79414.52</v>
      </c>
      <c r="F636">
        <v>0</v>
      </c>
      <c r="G636" s="36">
        <v>74971.34</v>
      </c>
      <c r="H636">
        <v>0</v>
      </c>
      <c r="I636" s="36">
        <v>74971.34</v>
      </c>
      <c r="J636" s="36">
        <v>4443.18</v>
      </c>
    </row>
    <row r="637" spans="1:10" x14ac:dyDescent="0.25">
      <c r="A637" t="s">
        <v>189</v>
      </c>
      <c r="B637" t="s">
        <v>1112</v>
      </c>
      <c r="C637" t="s">
        <v>975</v>
      </c>
      <c r="D637" t="s">
        <v>974</v>
      </c>
      <c r="E637" s="36">
        <v>532505.69999999995</v>
      </c>
      <c r="F637">
        <v>0</v>
      </c>
      <c r="G637" s="36">
        <v>97386.45</v>
      </c>
      <c r="H637">
        <v>0</v>
      </c>
      <c r="I637" s="36">
        <v>97386.45</v>
      </c>
      <c r="J637" s="36">
        <v>435119.25</v>
      </c>
    </row>
    <row r="638" spans="1:10" x14ac:dyDescent="0.25">
      <c r="A638" t="s">
        <v>189</v>
      </c>
      <c r="B638" t="s">
        <v>1112</v>
      </c>
      <c r="C638" t="s">
        <v>975</v>
      </c>
      <c r="D638" t="s">
        <v>1018</v>
      </c>
      <c r="E638" s="36">
        <v>180000</v>
      </c>
      <c r="F638">
        <v>0</v>
      </c>
      <c r="G638">
        <v>0</v>
      </c>
      <c r="H638">
        <v>0</v>
      </c>
      <c r="I638">
        <v>0</v>
      </c>
      <c r="J638" s="36">
        <v>180000</v>
      </c>
    </row>
    <row r="639" spans="1:10" x14ac:dyDescent="0.25">
      <c r="A639" t="s">
        <v>193</v>
      </c>
      <c r="B639" t="s">
        <v>1112</v>
      </c>
      <c r="C639" t="s">
        <v>975</v>
      </c>
      <c r="D639" t="s">
        <v>974</v>
      </c>
      <c r="E639" s="36">
        <v>3334.8</v>
      </c>
      <c r="F639">
        <v>0</v>
      </c>
      <c r="G639" s="36">
        <v>3334.8</v>
      </c>
      <c r="H639">
        <v>0</v>
      </c>
      <c r="I639" s="36">
        <v>3334.8</v>
      </c>
      <c r="J639">
        <v>0</v>
      </c>
    </row>
    <row r="640" spans="1:10" x14ac:dyDescent="0.25">
      <c r="A640" t="s">
        <v>197</v>
      </c>
      <c r="B640" t="s">
        <v>1111</v>
      </c>
      <c r="C640" t="s">
        <v>975</v>
      </c>
      <c r="D640" t="s">
        <v>974</v>
      </c>
      <c r="E640" s="36">
        <v>1697153.04</v>
      </c>
      <c r="F640">
        <v>0</v>
      </c>
      <c r="G640" s="36">
        <v>1016401.85</v>
      </c>
      <c r="H640">
        <v>0</v>
      </c>
      <c r="I640" s="36">
        <v>1016401.85</v>
      </c>
      <c r="J640" s="36">
        <v>680751.19</v>
      </c>
    </row>
    <row r="641" spans="1:10" x14ac:dyDescent="0.25">
      <c r="A641" t="s">
        <v>200</v>
      </c>
      <c r="B641" t="s">
        <v>1110</v>
      </c>
      <c r="C641" t="s">
        <v>975</v>
      </c>
      <c r="D641" t="s">
        <v>974</v>
      </c>
      <c r="E641" s="36">
        <v>239102.59</v>
      </c>
      <c r="F641">
        <v>0</v>
      </c>
      <c r="G641">
        <v>0</v>
      </c>
      <c r="H641">
        <v>0</v>
      </c>
      <c r="I641">
        <v>0</v>
      </c>
      <c r="J641" s="36">
        <v>239102.59</v>
      </c>
    </row>
    <row r="642" spans="1:10" x14ac:dyDescent="0.25">
      <c r="A642" t="s">
        <v>203</v>
      </c>
      <c r="B642" t="s">
        <v>1109</v>
      </c>
      <c r="C642" t="s">
        <v>975</v>
      </c>
      <c r="D642" t="s">
        <v>974</v>
      </c>
      <c r="E642" s="36">
        <v>2500498.34</v>
      </c>
      <c r="F642">
        <v>0</v>
      </c>
      <c r="G642" s="36">
        <v>1396248.11</v>
      </c>
      <c r="H642">
        <v>0</v>
      </c>
      <c r="I642" s="36">
        <v>1396248.11</v>
      </c>
      <c r="J642" s="36">
        <v>1104250.23</v>
      </c>
    </row>
    <row r="643" spans="1:10" x14ac:dyDescent="0.25">
      <c r="A643" t="s">
        <v>203</v>
      </c>
      <c r="B643" t="s">
        <v>1109</v>
      </c>
      <c r="C643" t="s">
        <v>975</v>
      </c>
      <c r="D643" t="s">
        <v>977</v>
      </c>
      <c r="E643" s="36">
        <v>699347.91</v>
      </c>
      <c r="F643">
        <v>0</v>
      </c>
      <c r="G643" s="36">
        <v>699347.91</v>
      </c>
      <c r="H643">
        <v>0</v>
      </c>
      <c r="I643" s="36">
        <v>699347.91</v>
      </c>
      <c r="J643">
        <v>0</v>
      </c>
    </row>
    <row r="644" spans="1:10" x14ac:dyDescent="0.25">
      <c r="A644" t="s">
        <v>206</v>
      </c>
      <c r="B644" t="s">
        <v>1108</v>
      </c>
      <c r="C644" t="s">
        <v>975</v>
      </c>
      <c r="D644" t="s">
        <v>974</v>
      </c>
      <c r="E644" s="36">
        <v>30508189.48</v>
      </c>
      <c r="F644">
        <v>0</v>
      </c>
      <c r="G644" s="36">
        <v>10844844.48</v>
      </c>
      <c r="H644">
        <v>0</v>
      </c>
      <c r="I644" s="36">
        <v>10844844.48</v>
      </c>
      <c r="J644" s="36">
        <v>19663345</v>
      </c>
    </row>
    <row r="645" spans="1:10" x14ac:dyDescent="0.25">
      <c r="A645" t="s">
        <v>209</v>
      </c>
      <c r="B645" t="s">
        <v>1108</v>
      </c>
      <c r="C645" t="s">
        <v>975</v>
      </c>
      <c r="D645" t="s">
        <v>974</v>
      </c>
      <c r="E645" s="36">
        <v>20905.21</v>
      </c>
      <c r="F645">
        <v>0</v>
      </c>
      <c r="G645" s="36">
        <v>20905.21</v>
      </c>
      <c r="H645">
        <v>0</v>
      </c>
      <c r="I645" s="36">
        <v>20905.21</v>
      </c>
      <c r="J645">
        <v>0</v>
      </c>
    </row>
    <row r="646" spans="1:10" x14ac:dyDescent="0.25">
      <c r="A646" t="s">
        <v>212</v>
      </c>
      <c r="B646" t="s">
        <v>1107</v>
      </c>
      <c r="C646" t="s">
        <v>975</v>
      </c>
      <c r="D646" t="s">
        <v>974</v>
      </c>
      <c r="E646" s="36">
        <v>17727432.43</v>
      </c>
      <c r="F646">
        <v>0</v>
      </c>
      <c r="G646" s="36">
        <v>12073060.09</v>
      </c>
      <c r="H646">
        <v>0</v>
      </c>
      <c r="I646" s="36">
        <v>12073060.09</v>
      </c>
      <c r="J646" s="36">
        <v>5654372.3399999999</v>
      </c>
    </row>
    <row r="647" spans="1:10" x14ac:dyDescent="0.25">
      <c r="A647" t="s">
        <v>214</v>
      </c>
      <c r="B647" t="s">
        <v>1106</v>
      </c>
      <c r="C647" t="s">
        <v>975</v>
      </c>
      <c r="D647" t="s">
        <v>974</v>
      </c>
      <c r="E647" s="36">
        <v>17703727.41</v>
      </c>
      <c r="F647">
        <v>0</v>
      </c>
      <c r="G647" s="36">
        <v>85065.18</v>
      </c>
      <c r="H647">
        <v>0</v>
      </c>
      <c r="I647" s="36">
        <v>85065.18</v>
      </c>
      <c r="J647" s="36">
        <v>17618662.23</v>
      </c>
    </row>
    <row r="648" spans="1:10" x14ac:dyDescent="0.25">
      <c r="A648" t="s">
        <v>214</v>
      </c>
      <c r="B648" t="s">
        <v>1106</v>
      </c>
      <c r="C648" t="s">
        <v>975</v>
      </c>
      <c r="D648" t="s">
        <v>977</v>
      </c>
      <c r="E648" s="36">
        <v>3203060.17</v>
      </c>
      <c r="F648">
        <v>0</v>
      </c>
      <c r="G648" s="36">
        <v>3118060.17</v>
      </c>
      <c r="H648">
        <v>0</v>
      </c>
      <c r="I648" s="36">
        <v>3118060.17</v>
      </c>
      <c r="J648" s="36">
        <v>85000</v>
      </c>
    </row>
    <row r="649" spans="1:10" x14ac:dyDescent="0.25">
      <c r="A649" t="s">
        <v>276</v>
      </c>
      <c r="B649" t="s">
        <v>1105</v>
      </c>
      <c r="C649" t="s">
        <v>975</v>
      </c>
      <c r="D649" t="s">
        <v>974</v>
      </c>
      <c r="E649" s="36">
        <v>317830.03000000003</v>
      </c>
      <c r="F649">
        <v>0</v>
      </c>
      <c r="G649">
        <v>0</v>
      </c>
      <c r="H649">
        <v>0</v>
      </c>
      <c r="I649">
        <v>0</v>
      </c>
      <c r="J649" s="36">
        <v>317830.03000000003</v>
      </c>
    </row>
    <row r="650" spans="1:10" x14ac:dyDescent="0.25">
      <c r="A650" t="s">
        <v>217</v>
      </c>
      <c r="B650" t="s">
        <v>1104</v>
      </c>
      <c r="C650" t="s">
        <v>975</v>
      </c>
      <c r="D650" t="s">
        <v>974</v>
      </c>
      <c r="E650" s="36">
        <v>16860040.289999999</v>
      </c>
      <c r="F650">
        <v>0</v>
      </c>
      <c r="G650" s="36">
        <v>830563.73</v>
      </c>
      <c r="H650">
        <v>0</v>
      </c>
      <c r="I650" s="36">
        <v>830563.73</v>
      </c>
      <c r="J650" s="36">
        <v>16029476.560000001</v>
      </c>
    </row>
    <row r="651" spans="1:10" x14ac:dyDescent="0.25">
      <c r="A651" t="s">
        <v>217</v>
      </c>
      <c r="B651" t="s">
        <v>1104</v>
      </c>
      <c r="C651" t="s">
        <v>975</v>
      </c>
      <c r="D651" t="s">
        <v>1020</v>
      </c>
      <c r="E651" s="36">
        <v>700000</v>
      </c>
      <c r="F651">
        <v>0</v>
      </c>
      <c r="G651">
        <v>0</v>
      </c>
      <c r="H651">
        <v>0</v>
      </c>
      <c r="I651">
        <v>0</v>
      </c>
      <c r="J651" s="36">
        <v>700000</v>
      </c>
    </row>
    <row r="652" spans="1:10" x14ac:dyDescent="0.25">
      <c r="A652" t="s">
        <v>221</v>
      </c>
      <c r="B652" t="s">
        <v>1103</v>
      </c>
      <c r="C652" t="s">
        <v>975</v>
      </c>
      <c r="D652" t="s">
        <v>974</v>
      </c>
      <c r="E652" s="36">
        <v>3722607.14</v>
      </c>
      <c r="F652">
        <v>0</v>
      </c>
      <c r="G652" s="36">
        <v>374212.47</v>
      </c>
      <c r="H652">
        <v>0</v>
      </c>
      <c r="I652" s="36">
        <v>374212.47</v>
      </c>
      <c r="J652" s="36">
        <v>3348394.67</v>
      </c>
    </row>
    <row r="653" spans="1:10" x14ac:dyDescent="0.25">
      <c r="A653" t="s">
        <v>223</v>
      </c>
      <c r="B653" t="s">
        <v>1102</v>
      </c>
      <c r="C653" t="s">
        <v>975</v>
      </c>
      <c r="D653" t="s">
        <v>974</v>
      </c>
      <c r="E653" s="36">
        <v>849528.91</v>
      </c>
      <c r="F653">
        <v>0</v>
      </c>
      <c r="G653" s="36">
        <v>24120.95</v>
      </c>
      <c r="H653">
        <v>0</v>
      </c>
      <c r="I653" s="36">
        <v>24120.95</v>
      </c>
      <c r="J653" s="36">
        <v>825407.96</v>
      </c>
    </row>
    <row r="654" spans="1:10" x14ac:dyDescent="0.25">
      <c r="A654" t="s">
        <v>226</v>
      </c>
      <c r="B654" t="s">
        <v>1101</v>
      </c>
      <c r="C654" t="s">
        <v>975</v>
      </c>
      <c r="D654" t="s">
        <v>974</v>
      </c>
      <c r="E654" s="36">
        <v>825869.33</v>
      </c>
      <c r="F654">
        <v>0</v>
      </c>
      <c r="G654" s="36">
        <v>712947.82</v>
      </c>
      <c r="H654">
        <v>0</v>
      </c>
      <c r="I654" s="36">
        <v>712947.82</v>
      </c>
      <c r="J654" s="36">
        <v>112921.51</v>
      </c>
    </row>
    <row r="655" spans="1:10" x14ac:dyDescent="0.25">
      <c r="A655" t="s">
        <v>228</v>
      </c>
      <c r="B655" t="s">
        <v>1100</v>
      </c>
      <c r="C655" t="s">
        <v>975</v>
      </c>
      <c r="D655" t="s">
        <v>974</v>
      </c>
      <c r="E655" s="36">
        <v>207389.12</v>
      </c>
      <c r="F655">
        <v>0</v>
      </c>
      <c r="G655">
        <v>0</v>
      </c>
      <c r="H655">
        <v>0</v>
      </c>
      <c r="I655">
        <v>0</v>
      </c>
      <c r="J655" s="36">
        <v>207389.12</v>
      </c>
    </row>
    <row r="656" spans="1:10" x14ac:dyDescent="0.25">
      <c r="A656" t="s">
        <v>231</v>
      </c>
      <c r="B656" t="s">
        <v>1099</v>
      </c>
      <c r="C656" t="s">
        <v>975</v>
      </c>
      <c r="D656" t="s">
        <v>974</v>
      </c>
      <c r="E656" s="36">
        <v>183007.59</v>
      </c>
      <c r="F656">
        <v>0</v>
      </c>
      <c r="G656" s="36">
        <v>109942.5</v>
      </c>
      <c r="H656">
        <v>0</v>
      </c>
      <c r="I656" s="36">
        <v>109942.5</v>
      </c>
      <c r="J656" s="36">
        <v>73065.09</v>
      </c>
    </row>
    <row r="657" spans="1:10" x14ac:dyDescent="0.25">
      <c r="A657" t="s">
        <v>234</v>
      </c>
      <c r="B657" t="s">
        <v>1098</v>
      </c>
      <c r="C657" t="s">
        <v>975</v>
      </c>
      <c r="D657" t="s">
        <v>974</v>
      </c>
      <c r="E657" s="36">
        <v>1000000</v>
      </c>
      <c r="F657">
        <v>0</v>
      </c>
      <c r="G657">
        <v>0</v>
      </c>
      <c r="H657">
        <v>0</v>
      </c>
      <c r="I657">
        <v>0</v>
      </c>
      <c r="J657" s="36">
        <v>1000000</v>
      </c>
    </row>
    <row r="658" spans="1:10" x14ac:dyDescent="0.25">
      <c r="A658" t="s">
        <v>237</v>
      </c>
      <c r="B658" t="s">
        <v>1097</v>
      </c>
      <c r="C658" t="s">
        <v>975</v>
      </c>
      <c r="D658" t="s">
        <v>974</v>
      </c>
      <c r="E658" s="36">
        <v>1110618.57</v>
      </c>
      <c r="F658">
        <v>0</v>
      </c>
      <c r="G658" s="36">
        <v>171605.9</v>
      </c>
      <c r="H658">
        <v>0</v>
      </c>
      <c r="I658" s="36">
        <v>171605.9</v>
      </c>
      <c r="J658" s="36">
        <v>939012.67</v>
      </c>
    </row>
    <row r="659" spans="1:10" x14ac:dyDescent="0.25">
      <c r="A659" t="s">
        <v>240</v>
      </c>
      <c r="B659" t="s">
        <v>1096</v>
      </c>
      <c r="C659" t="s">
        <v>975</v>
      </c>
      <c r="D659" t="s">
        <v>974</v>
      </c>
      <c r="E659" s="36">
        <v>4575756.55</v>
      </c>
      <c r="F659">
        <v>0</v>
      </c>
      <c r="G659" s="36">
        <v>561656.81999999995</v>
      </c>
      <c r="H659">
        <v>0</v>
      </c>
      <c r="I659" s="36">
        <v>561656.81999999995</v>
      </c>
      <c r="J659" s="36">
        <v>4014099.73</v>
      </c>
    </row>
    <row r="660" spans="1:10" x14ac:dyDescent="0.25">
      <c r="A660" t="s">
        <v>243</v>
      </c>
      <c r="B660" t="s">
        <v>1095</v>
      </c>
      <c r="C660" t="s">
        <v>975</v>
      </c>
      <c r="D660" t="s">
        <v>974</v>
      </c>
      <c r="E660" s="36">
        <v>6332772.0099999998</v>
      </c>
      <c r="F660">
        <v>0</v>
      </c>
      <c r="G660" s="36">
        <v>4286797.0199999996</v>
      </c>
      <c r="H660">
        <v>0</v>
      </c>
      <c r="I660" s="36">
        <v>4286797.0199999996</v>
      </c>
      <c r="J660" s="36">
        <v>2045974.99</v>
      </c>
    </row>
    <row r="661" spans="1:10" x14ac:dyDescent="0.25">
      <c r="A661" t="s">
        <v>243</v>
      </c>
      <c r="B661" t="s">
        <v>1095</v>
      </c>
      <c r="C661" t="s">
        <v>975</v>
      </c>
      <c r="D661" t="s">
        <v>977</v>
      </c>
      <c r="E661" s="36">
        <v>945806.33</v>
      </c>
      <c r="F661">
        <v>0</v>
      </c>
      <c r="G661" s="36">
        <v>945806.33</v>
      </c>
      <c r="H661">
        <v>0</v>
      </c>
      <c r="I661" s="36">
        <v>945806.33</v>
      </c>
      <c r="J661">
        <v>0</v>
      </c>
    </row>
    <row r="662" spans="1:10" x14ac:dyDescent="0.25">
      <c r="A662" t="s">
        <v>245</v>
      </c>
      <c r="B662" t="s">
        <v>1094</v>
      </c>
      <c r="C662" t="s">
        <v>975</v>
      </c>
      <c r="D662" t="s">
        <v>974</v>
      </c>
      <c r="E662" s="36">
        <v>420000</v>
      </c>
      <c r="F662">
        <v>0</v>
      </c>
      <c r="G662">
        <v>0</v>
      </c>
      <c r="H662">
        <v>0</v>
      </c>
      <c r="I662">
        <v>0</v>
      </c>
      <c r="J662" s="36">
        <v>420000</v>
      </c>
    </row>
    <row r="663" spans="1:10" x14ac:dyDescent="0.25">
      <c r="A663" t="s">
        <v>245</v>
      </c>
      <c r="B663" t="s">
        <v>1094</v>
      </c>
      <c r="C663" t="s">
        <v>975</v>
      </c>
      <c r="D663" t="s">
        <v>977</v>
      </c>
      <c r="E663" s="36">
        <v>4085622</v>
      </c>
      <c r="F663">
        <v>0</v>
      </c>
      <c r="G663">
        <v>0</v>
      </c>
      <c r="H663">
        <v>0</v>
      </c>
      <c r="I663">
        <v>0</v>
      </c>
      <c r="J663" s="36">
        <v>4085622</v>
      </c>
    </row>
    <row r="664" spans="1:10" x14ac:dyDescent="0.25">
      <c r="A664" t="s">
        <v>247</v>
      </c>
      <c r="B664" t="s">
        <v>1093</v>
      </c>
      <c r="C664" t="s">
        <v>975</v>
      </c>
      <c r="D664" t="s">
        <v>977</v>
      </c>
      <c r="E664" s="36">
        <v>691790.19</v>
      </c>
      <c r="F664">
        <v>0</v>
      </c>
      <c r="G664">
        <v>0</v>
      </c>
      <c r="H664">
        <v>0</v>
      </c>
      <c r="I664">
        <v>0</v>
      </c>
      <c r="J664" s="36">
        <v>691790.19</v>
      </c>
    </row>
    <row r="665" spans="1:10" x14ac:dyDescent="0.25">
      <c r="A665" t="s">
        <v>250</v>
      </c>
      <c r="B665" t="s">
        <v>1092</v>
      </c>
      <c r="C665" t="s">
        <v>975</v>
      </c>
      <c r="D665" t="s">
        <v>974</v>
      </c>
      <c r="E665" s="36">
        <v>137926.51</v>
      </c>
      <c r="F665">
        <v>0</v>
      </c>
      <c r="G665" s="36">
        <v>18823.13</v>
      </c>
      <c r="H665">
        <v>0</v>
      </c>
      <c r="I665" s="36">
        <v>18823.13</v>
      </c>
      <c r="J665" s="36">
        <v>119103.38</v>
      </c>
    </row>
    <row r="666" spans="1:10" x14ac:dyDescent="0.25">
      <c r="A666" t="s">
        <v>253</v>
      </c>
      <c r="B666" t="s">
        <v>1091</v>
      </c>
      <c r="C666" t="s">
        <v>975</v>
      </c>
      <c r="D666" t="s">
        <v>974</v>
      </c>
      <c r="E666" s="36">
        <v>88837.119999999995</v>
      </c>
      <c r="F666">
        <v>0</v>
      </c>
      <c r="G666">
        <v>0</v>
      </c>
      <c r="H666">
        <v>0</v>
      </c>
      <c r="I666">
        <v>0</v>
      </c>
      <c r="J666" s="36">
        <v>88837.119999999995</v>
      </c>
    </row>
    <row r="667" spans="1:10" x14ac:dyDescent="0.25">
      <c r="A667" t="s">
        <v>256</v>
      </c>
      <c r="B667" t="s">
        <v>1090</v>
      </c>
      <c r="C667" t="s">
        <v>975</v>
      </c>
      <c r="D667" t="s">
        <v>974</v>
      </c>
      <c r="E667" s="36">
        <v>147716.67000000001</v>
      </c>
      <c r="F667">
        <v>0</v>
      </c>
      <c r="G667">
        <v>0</v>
      </c>
      <c r="H667">
        <v>0</v>
      </c>
      <c r="I667">
        <v>0</v>
      </c>
      <c r="J667" s="36">
        <v>147716.67000000001</v>
      </c>
    </row>
    <row r="668" spans="1:10" x14ac:dyDescent="0.25">
      <c r="A668" t="s">
        <v>259</v>
      </c>
      <c r="B668" t="s">
        <v>1089</v>
      </c>
      <c r="C668" t="s">
        <v>975</v>
      </c>
      <c r="D668" t="s">
        <v>974</v>
      </c>
      <c r="E668" s="36">
        <v>164549.53</v>
      </c>
      <c r="F668">
        <v>0</v>
      </c>
      <c r="G668">
        <v>0</v>
      </c>
      <c r="H668">
        <v>0</v>
      </c>
      <c r="I668">
        <v>0</v>
      </c>
      <c r="J668" s="36">
        <v>164549.53</v>
      </c>
    </row>
    <row r="669" spans="1:10" x14ac:dyDescent="0.25">
      <c r="A669" t="s">
        <v>262</v>
      </c>
      <c r="B669" t="s">
        <v>1088</v>
      </c>
      <c r="C669" t="s">
        <v>975</v>
      </c>
      <c r="D669" t="s">
        <v>974</v>
      </c>
      <c r="E669" s="36">
        <v>455233.09</v>
      </c>
      <c r="F669">
        <v>0</v>
      </c>
      <c r="G669">
        <v>0</v>
      </c>
      <c r="H669">
        <v>0</v>
      </c>
      <c r="I669">
        <v>0</v>
      </c>
      <c r="J669" s="36">
        <v>455233.09</v>
      </c>
    </row>
    <row r="670" spans="1:10" x14ac:dyDescent="0.25">
      <c r="A670" t="s">
        <v>265</v>
      </c>
      <c r="B670" t="s">
        <v>1087</v>
      </c>
      <c r="C670" t="s">
        <v>975</v>
      </c>
      <c r="D670" t="s">
        <v>974</v>
      </c>
      <c r="E670" s="36">
        <v>228496.88</v>
      </c>
      <c r="F670">
        <v>0</v>
      </c>
      <c r="G670">
        <v>0</v>
      </c>
      <c r="H670">
        <v>0</v>
      </c>
      <c r="I670">
        <v>0</v>
      </c>
      <c r="J670" s="36">
        <v>228496.88</v>
      </c>
    </row>
    <row r="671" spans="1:10" x14ac:dyDescent="0.25">
      <c r="A671" t="s">
        <v>268</v>
      </c>
      <c r="B671" t="s">
        <v>1086</v>
      </c>
      <c r="C671" t="s">
        <v>975</v>
      </c>
      <c r="D671" t="s">
        <v>974</v>
      </c>
      <c r="E671" s="36">
        <v>257500.14</v>
      </c>
      <c r="F671">
        <v>0</v>
      </c>
      <c r="G671">
        <v>0</v>
      </c>
      <c r="H671">
        <v>0</v>
      </c>
      <c r="I671">
        <v>0</v>
      </c>
      <c r="J671" s="36">
        <v>257500.14</v>
      </c>
    </row>
    <row r="672" spans="1:10" x14ac:dyDescent="0.25">
      <c r="A672" t="s">
        <v>270</v>
      </c>
      <c r="B672" t="s">
        <v>1085</v>
      </c>
      <c r="C672" t="s">
        <v>975</v>
      </c>
      <c r="D672" t="s">
        <v>974</v>
      </c>
      <c r="E672" s="36">
        <v>220140.6</v>
      </c>
      <c r="F672">
        <v>0</v>
      </c>
      <c r="G672" s="36">
        <v>220140.6</v>
      </c>
      <c r="H672">
        <v>0</v>
      </c>
      <c r="I672" s="36">
        <v>220140.6</v>
      </c>
      <c r="J672">
        <v>0</v>
      </c>
    </row>
    <row r="673" spans="1:10" x14ac:dyDescent="0.25">
      <c r="A673" t="s">
        <v>270</v>
      </c>
      <c r="B673" t="s">
        <v>1085</v>
      </c>
      <c r="C673" t="s">
        <v>975</v>
      </c>
      <c r="D673" t="s">
        <v>977</v>
      </c>
      <c r="E673" s="36">
        <v>30848.49</v>
      </c>
      <c r="F673">
        <v>0</v>
      </c>
      <c r="G673" s="36">
        <v>30848.49</v>
      </c>
      <c r="H673">
        <v>0</v>
      </c>
      <c r="I673" s="36">
        <v>30848.49</v>
      </c>
      <c r="J673">
        <v>0</v>
      </c>
    </row>
    <row r="674" spans="1:10" x14ac:dyDescent="0.25">
      <c r="A674" t="s">
        <v>273</v>
      </c>
      <c r="B674" t="s">
        <v>1084</v>
      </c>
      <c r="C674" t="s">
        <v>975</v>
      </c>
      <c r="D674" t="s">
        <v>974</v>
      </c>
      <c r="E674" s="36">
        <v>5095034.8600000003</v>
      </c>
      <c r="F674">
        <v>0</v>
      </c>
      <c r="G674" s="36">
        <v>3727579.59</v>
      </c>
      <c r="H674">
        <v>0</v>
      </c>
      <c r="I674" s="36">
        <v>3727579.59</v>
      </c>
      <c r="J674" s="36">
        <v>1367455.27</v>
      </c>
    </row>
    <row r="677" spans="1:10" x14ac:dyDescent="0.25">
      <c r="A677" t="s">
        <v>982</v>
      </c>
      <c r="B677" t="s">
        <v>981</v>
      </c>
      <c r="C677" t="s">
        <v>980</v>
      </c>
      <c r="D677" t="s">
        <v>972</v>
      </c>
      <c r="E677" t="s">
        <v>973</v>
      </c>
      <c r="F677" t="s">
        <v>973</v>
      </c>
      <c r="G677" t="s">
        <v>973</v>
      </c>
      <c r="H677" t="s">
        <v>973</v>
      </c>
      <c r="I677" t="s">
        <v>973</v>
      </c>
      <c r="J677" t="s">
        <v>972</v>
      </c>
    </row>
    <row r="678" spans="1:10" x14ac:dyDescent="0.25">
      <c r="A678" t="s">
        <v>279</v>
      </c>
      <c r="B678" t="s">
        <v>1083</v>
      </c>
      <c r="C678" t="s">
        <v>975</v>
      </c>
      <c r="D678" t="s">
        <v>974</v>
      </c>
      <c r="E678" s="36">
        <v>768967.44</v>
      </c>
      <c r="F678">
        <v>0</v>
      </c>
      <c r="G678" s="36">
        <v>450390.98</v>
      </c>
      <c r="H678">
        <v>0</v>
      </c>
      <c r="I678" s="36">
        <v>450390.98</v>
      </c>
      <c r="J678" s="36">
        <v>318576.46000000002</v>
      </c>
    </row>
    <row r="679" spans="1:10" x14ac:dyDescent="0.25">
      <c r="A679" t="s">
        <v>282</v>
      </c>
      <c r="B679" t="s">
        <v>1082</v>
      </c>
      <c r="C679" t="s">
        <v>975</v>
      </c>
      <c r="D679" t="s">
        <v>974</v>
      </c>
      <c r="E679" s="36">
        <v>1776929.93</v>
      </c>
      <c r="F679">
        <v>0</v>
      </c>
      <c r="G679" s="36">
        <v>1776929.93</v>
      </c>
      <c r="H679">
        <v>0</v>
      </c>
      <c r="I679" s="36">
        <v>1776929.93</v>
      </c>
      <c r="J679">
        <v>0</v>
      </c>
    </row>
    <row r="680" spans="1:10" x14ac:dyDescent="0.25">
      <c r="A680" t="s">
        <v>297</v>
      </c>
      <c r="B680" t="s">
        <v>1081</v>
      </c>
      <c r="C680" t="s">
        <v>975</v>
      </c>
      <c r="D680" t="s">
        <v>974</v>
      </c>
      <c r="E680" s="36">
        <v>163918.01</v>
      </c>
      <c r="F680">
        <v>0</v>
      </c>
      <c r="G680" s="36">
        <v>145532.06</v>
      </c>
      <c r="H680">
        <v>0</v>
      </c>
      <c r="I680" s="36">
        <v>145532.06</v>
      </c>
      <c r="J680" s="36">
        <v>18385.95</v>
      </c>
    </row>
    <row r="681" spans="1:10" x14ac:dyDescent="0.25">
      <c r="A681" t="s">
        <v>300</v>
      </c>
      <c r="B681" t="s">
        <v>1081</v>
      </c>
      <c r="C681" t="s">
        <v>975</v>
      </c>
      <c r="D681" t="s">
        <v>974</v>
      </c>
      <c r="E681" s="36">
        <v>44150.7</v>
      </c>
      <c r="F681">
        <v>0</v>
      </c>
      <c r="G681" s="36">
        <v>36421.74</v>
      </c>
      <c r="H681">
        <v>0</v>
      </c>
      <c r="I681" s="36">
        <v>36421.74</v>
      </c>
      <c r="J681" s="36">
        <v>7728.96</v>
      </c>
    </row>
    <row r="682" spans="1:10" x14ac:dyDescent="0.25">
      <c r="A682" t="s">
        <v>303</v>
      </c>
      <c r="B682" t="s">
        <v>1080</v>
      </c>
      <c r="C682" t="s">
        <v>975</v>
      </c>
      <c r="D682" t="s">
        <v>974</v>
      </c>
      <c r="E682" s="36">
        <v>113345.02</v>
      </c>
      <c r="F682">
        <v>0</v>
      </c>
      <c r="G682" s="36">
        <v>2701.03</v>
      </c>
      <c r="H682">
        <v>0</v>
      </c>
      <c r="I682" s="36">
        <v>2701.03</v>
      </c>
      <c r="J682" s="36">
        <v>110643.99</v>
      </c>
    </row>
    <row r="683" spans="1:10" x14ac:dyDescent="0.25">
      <c r="A683" t="s">
        <v>306</v>
      </c>
      <c r="B683" t="s">
        <v>1080</v>
      </c>
      <c r="C683" t="s">
        <v>975</v>
      </c>
      <c r="D683" t="s">
        <v>974</v>
      </c>
      <c r="E683" s="36">
        <v>254263.76</v>
      </c>
      <c r="F683">
        <v>0</v>
      </c>
      <c r="G683" s="36">
        <v>13332.84</v>
      </c>
      <c r="H683">
        <v>0</v>
      </c>
      <c r="I683" s="36">
        <v>13332.84</v>
      </c>
      <c r="J683" s="36">
        <v>240930.92</v>
      </c>
    </row>
    <row r="684" spans="1:10" x14ac:dyDescent="0.25">
      <c r="A684" t="s">
        <v>309</v>
      </c>
      <c r="B684" t="s">
        <v>1080</v>
      </c>
      <c r="C684" t="s">
        <v>975</v>
      </c>
      <c r="D684" t="s">
        <v>974</v>
      </c>
      <c r="E684" s="36">
        <v>7403.82</v>
      </c>
      <c r="F684">
        <v>0</v>
      </c>
      <c r="G684" s="36">
        <v>7403.82</v>
      </c>
      <c r="H684">
        <v>0</v>
      </c>
      <c r="I684" s="36">
        <v>7403.82</v>
      </c>
      <c r="J684">
        <v>0</v>
      </c>
    </row>
    <row r="685" spans="1:10" x14ac:dyDescent="0.25">
      <c r="A685" t="s">
        <v>312</v>
      </c>
      <c r="B685" t="s">
        <v>1079</v>
      </c>
      <c r="C685" t="s">
        <v>975</v>
      </c>
      <c r="D685" t="s">
        <v>974</v>
      </c>
      <c r="E685" s="36">
        <v>526874.97</v>
      </c>
      <c r="F685">
        <v>0</v>
      </c>
      <c r="G685" s="36">
        <v>344835.51</v>
      </c>
      <c r="H685">
        <v>0</v>
      </c>
      <c r="I685" s="36">
        <v>344835.51</v>
      </c>
      <c r="J685" s="36">
        <v>182039.46</v>
      </c>
    </row>
    <row r="686" spans="1:10" x14ac:dyDescent="0.25">
      <c r="A686" t="s">
        <v>315</v>
      </c>
      <c r="B686" t="s">
        <v>1079</v>
      </c>
      <c r="C686" t="s">
        <v>975</v>
      </c>
      <c r="D686" t="s">
        <v>974</v>
      </c>
      <c r="E686" s="36">
        <v>890726.3</v>
      </c>
      <c r="F686">
        <v>0</v>
      </c>
      <c r="G686" s="36">
        <v>10031.969999999999</v>
      </c>
      <c r="H686">
        <v>0</v>
      </c>
      <c r="I686" s="36">
        <v>10031.969999999999</v>
      </c>
      <c r="J686" s="36">
        <v>880694.33</v>
      </c>
    </row>
    <row r="687" spans="1:10" x14ac:dyDescent="0.25">
      <c r="A687" t="s">
        <v>318</v>
      </c>
      <c r="B687" t="s">
        <v>1078</v>
      </c>
      <c r="C687" t="s">
        <v>975</v>
      </c>
      <c r="D687" t="s">
        <v>974</v>
      </c>
      <c r="E687" s="36">
        <v>111925.68</v>
      </c>
      <c r="F687">
        <v>0</v>
      </c>
      <c r="G687" s="36">
        <v>111925.68</v>
      </c>
      <c r="H687">
        <v>0</v>
      </c>
      <c r="I687" s="36">
        <v>111925.68</v>
      </c>
      <c r="J687">
        <v>0</v>
      </c>
    </row>
    <row r="688" spans="1:10" x14ac:dyDescent="0.25">
      <c r="A688" t="s">
        <v>321</v>
      </c>
      <c r="B688" t="s">
        <v>1077</v>
      </c>
      <c r="C688" t="s">
        <v>975</v>
      </c>
      <c r="D688" t="s">
        <v>974</v>
      </c>
      <c r="E688" s="36">
        <v>10561100.02</v>
      </c>
      <c r="F688">
        <v>0</v>
      </c>
      <c r="G688" s="36">
        <v>1561213.22</v>
      </c>
      <c r="H688">
        <v>0</v>
      </c>
      <c r="I688" s="36">
        <v>1561213.22</v>
      </c>
      <c r="J688" s="36">
        <v>8999886.8000000007</v>
      </c>
    </row>
    <row r="689" spans="1:10" x14ac:dyDescent="0.25">
      <c r="A689" t="s">
        <v>325</v>
      </c>
      <c r="B689" t="s">
        <v>1076</v>
      </c>
      <c r="C689" t="s">
        <v>975</v>
      </c>
      <c r="D689" t="s">
        <v>974</v>
      </c>
      <c r="E689" s="36">
        <v>316607.99</v>
      </c>
      <c r="F689">
        <v>0</v>
      </c>
      <c r="G689" s="36">
        <v>279349.12</v>
      </c>
      <c r="H689">
        <v>0</v>
      </c>
      <c r="I689" s="36">
        <v>279349.12</v>
      </c>
      <c r="J689" s="36">
        <v>37258.870000000003</v>
      </c>
    </row>
    <row r="690" spans="1:10" x14ac:dyDescent="0.25">
      <c r="A690" t="s">
        <v>328</v>
      </c>
      <c r="B690" t="s">
        <v>1075</v>
      </c>
      <c r="C690" t="s">
        <v>975</v>
      </c>
      <c r="D690" t="s">
        <v>974</v>
      </c>
      <c r="E690" s="36">
        <v>2072776.19</v>
      </c>
      <c r="F690">
        <v>0</v>
      </c>
      <c r="G690" s="36">
        <v>3214.98</v>
      </c>
      <c r="H690">
        <v>0</v>
      </c>
      <c r="I690" s="36">
        <v>3214.98</v>
      </c>
      <c r="J690" s="36">
        <v>2069561.21</v>
      </c>
    </row>
    <row r="691" spans="1:10" x14ac:dyDescent="0.25">
      <c r="A691" t="s">
        <v>331</v>
      </c>
      <c r="B691" t="s">
        <v>1074</v>
      </c>
      <c r="C691" t="s">
        <v>975</v>
      </c>
      <c r="D691" t="s">
        <v>974</v>
      </c>
      <c r="E691" s="36">
        <v>1384834.29</v>
      </c>
      <c r="F691">
        <v>0</v>
      </c>
      <c r="G691" s="36">
        <v>155998.28</v>
      </c>
      <c r="H691">
        <v>0</v>
      </c>
      <c r="I691" s="36">
        <v>155998.28</v>
      </c>
      <c r="J691" s="36">
        <v>1228836.01</v>
      </c>
    </row>
    <row r="692" spans="1:10" x14ac:dyDescent="0.25">
      <c r="A692" t="s">
        <v>333</v>
      </c>
      <c r="B692" t="s">
        <v>1073</v>
      </c>
      <c r="C692" t="s">
        <v>975</v>
      </c>
      <c r="D692" t="s">
        <v>974</v>
      </c>
      <c r="E692" s="36">
        <v>350000</v>
      </c>
      <c r="F692">
        <v>0</v>
      </c>
      <c r="G692" s="36">
        <v>2835.77</v>
      </c>
      <c r="H692">
        <v>0</v>
      </c>
      <c r="I692" s="36">
        <v>2835.77</v>
      </c>
      <c r="J692" s="36">
        <v>347164.23</v>
      </c>
    </row>
    <row r="693" spans="1:10" x14ac:dyDescent="0.25">
      <c r="A693" t="s">
        <v>333</v>
      </c>
      <c r="B693" t="s">
        <v>1073</v>
      </c>
      <c r="C693" t="s">
        <v>975</v>
      </c>
      <c r="D693" t="s">
        <v>977</v>
      </c>
      <c r="E693" s="36">
        <v>32380.74</v>
      </c>
      <c r="F693">
        <v>0</v>
      </c>
      <c r="G693" s="36">
        <v>32380.74</v>
      </c>
      <c r="H693">
        <v>0</v>
      </c>
      <c r="I693" s="36">
        <v>32380.74</v>
      </c>
      <c r="J693">
        <v>0</v>
      </c>
    </row>
    <row r="694" spans="1:10" x14ac:dyDescent="0.25">
      <c r="A694" t="s">
        <v>338</v>
      </c>
      <c r="B694" t="s">
        <v>1072</v>
      </c>
      <c r="C694" t="s">
        <v>975</v>
      </c>
      <c r="D694" t="s">
        <v>974</v>
      </c>
      <c r="E694" s="36">
        <v>27573913</v>
      </c>
      <c r="F694">
        <v>0</v>
      </c>
      <c r="G694" s="36">
        <v>21950402.890000001</v>
      </c>
      <c r="H694">
        <v>0</v>
      </c>
      <c r="I694" s="36">
        <v>21950402.890000001</v>
      </c>
      <c r="J694" s="36">
        <v>5623510.1100000003</v>
      </c>
    </row>
    <row r="695" spans="1:10" x14ac:dyDescent="0.25">
      <c r="A695" t="s">
        <v>347</v>
      </c>
      <c r="B695" t="s">
        <v>1071</v>
      </c>
      <c r="C695" t="s">
        <v>975</v>
      </c>
      <c r="D695" t="s">
        <v>974</v>
      </c>
      <c r="E695" s="36">
        <v>5800242.8600000003</v>
      </c>
      <c r="F695">
        <v>0</v>
      </c>
      <c r="G695" s="36">
        <v>33915.339999999997</v>
      </c>
      <c r="H695">
        <v>0</v>
      </c>
      <c r="I695" s="36">
        <v>33915.339999999997</v>
      </c>
      <c r="J695" s="36">
        <v>5766327.5199999996</v>
      </c>
    </row>
    <row r="696" spans="1:10" x14ac:dyDescent="0.25">
      <c r="A696" t="s">
        <v>350</v>
      </c>
      <c r="B696" t="s">
        <v>1070</v>
      </c>
      <c r="C696" t="s">
        <v>975</v>
      </c>
      <c r="D696" t="s">
        <v>974</v>
      </c>
      <c r="E696" s="36">
        <v>2450818.64</v>
      </c>
      <c r="F696">
        <v>0</v>
      </c>
      <c r="G696" s="36">
        <v>1410892.28</v>
      </c>
      <c r="H696">
        <v>0</v>
      </c>
      <c r="I696" s="36">
        <v>1410892.28</v>
      </c>
      <c r="J696" s="36">
        <v>1039926.36</v>
      </c>
    </row>
    <row r="697" spans="1:10" x14ac:dyDescent="0.25">
      <c r="A697" t="s">
        <v>353</v>
      </c>
      <c r="B697" t="s">
        <v>1069</v>
      </c>
      <c r="C697" t="s">
        <v>975</v>
      </c>
      <c r="D697" t="s">
        <v>1018</v>
      </c>
      <c r="E697" s="36">
        <v>13831.11</v>
      </c>
      <c r="F697">
        <v>0</v>
      </c>
      <c r="G697" s="36">
        <v>13831.11</v>
      </c>
      <c r="H697">
        <v>0</v>
      </c>
      <c r="I697" s="36">
        <v>13831.11</v>
      </c>
      <c r="J697">
        <v>0</v>
      </c>
    </row>
    <row r="698" spans="1:10" x14ac:dyDescent="0.25">
      <c r="A698" t="s">
        <v>381</v>
      </c>
      <c r="B698" t="s">
        <v>1069</v>
      </c>
      <c r="C698" t="s">
        <v>975</v>
      </c>
      <c r="D698" t="s">
        <v>974</v>
      </c>
      <c r="E698" s="36">
        <v>77746.19</v>
      </c>
      <c r="F698">
        <v>0</v>
      </c>
      <c r="G698" s="36">
        <v>3069.05</v>
      </c>
      <c r="H698">
        <v>0</v>
      </c>
      <c r="I698" s="36">
        <v>3069.05</v>
      </c>
      <c r="J698" s="36">
        <v>74677.14</v>
      </c>
    </row>
    <row r="699" spans="1:10" x14ac:dyDescent="0.25">
      <c r="A699" t="s">
        <v>384</v>
      </c>
      <c r="B699" t="s">
        <v>1069</v>
      </c>
      <c r="C699" t="s">
        <v>975</v>
      </c>
      <c r="D699" t="s">
        <v>974</v>
      </c>
      <c r="E699" s="36">
        <v>44446.59</v>
      </c>
      <c r="F699">
        <v>0</v>
      </c>
      <c r="G699" s="36">
        <v>35558.47</v>
      </c>
      <c r="H699">
        <v>0</v>
      </c>
      <c r="I699" s="36">
        <v>35558.47</v>
      </c>
      <c r="J699" s="36">
        <v>8888.1200000000008</v>
      </c>
    </row>
    <row r="700" spans="1:10" x14ac:dyDescent="0.25">
      <c r="A700" t="s">
        <v>387</v>
      </c>
      <c r="B700" t="s">
        <v>1069</v>
      </c>
      <c r="C700" t="s">
        <v>975</v>
      </c>
      <c r="D700" t="s">
        <v>974</v>
      </c>
      <c r="E700" s="36">
        <v>105915.24</v>
      </c>
      <c r="F700">
        <v>0</v>
      </c>
      <c r="G700" s="36">
        <v>7207.02</v>
      </c>
      <c r="H700">
        <v>0</v>
      </c>
      <c r="I700" s="36">
        <v>7207.02</v>
      </c>
      <c r="J700" s="36">
        <v>98708.22</v>
      </c>
    </row>
    <row r="701" spans="1:10" x14ac:dyDescent="0.25">
      <c r="A701" t="s">
        <v>399</v>
      </c>
      <c r="B701" t="s">
        <v>1068</v>
      </c>
      <c r="C701" t="s">
        <v>975</v>
      </c>
      <c r="D701" t="s">
        <v>974</v>
      </c>
      <c r="E701" s="36">
        <v>201077.8</v>
      </c>
      <c r="F701">
        <v>0</v>
      </c>
      <c r="G701" s="36">
        <v>201077.8</v>
      </c>
      <c r="H701">
        <v>0</v>
      </c>
      <c r="I701" s="36">
        <v>201077.8</v>
      </c>
      <c r="J701">
        <v>0</v>
      </c>
    </row>
    <row r="702" spans="1:10" x14ac:dyDescent="0.25">
      <c r="A702" t="s">
        <v>402</v>
      </c>
      <c r="B702" t="s">
        <v>1068</v>
      </c>
      <c r="C702" t="s">
        <v>975</v>
      </c>
      <c r="D702" t="s">
        <v>974</v>
      </c>
      <c r="E702">
        <v>-97.48</v>
      </c>
      <c r="F702">
        <v>0</v>
      </c>
      <c r="G702">
        <v>-97.48</v>
      </c>
      <c r="H702">
        <v>0</v>
      </c>
      <c r="I702">
        <v>-97.48</v>
      </c>
      <c r="J702">
        <v>0</v>
      </c>
    </row>
    <row r="703" spans="1:10" x14ac:dyDescent="0.25">
      <c r="A703" t="s">
        <v>404</v>
      </c>
      <c r="B703" t="s">
        <v>1068</v>
      </c>
      <c r="C703" t="s">
        <v>975</v>
      </c>
      <c r="D703" t="s">
        <v>974</v>
      </c>
      <c r="E703" s="36">
        <v>1507149.81</v>
      </c>
      <c r="F703">
        <v>0</v>
      </c>
      <c r="G703" s="36">
        <v>24671.040000000001</v>
      </c>
      <c r="H703">
        <v>0</v>
      </c>
      <c r="I703" s="36">
        <v>24671.040000000001</v>
      </c>
      <c r="J703" s="36">
        <v>1482478.77</v>
      </c>
    </row>
    <row r="704" spans="1:10" x14ac:dyDescent="0.25">
      <c r="A704" t="s">
        <v>407</v>
      </c>
      <c r="B704" t="s">
        <v>1068</v>
      </c>
      <c r="C704" t="s">
        <v>975</v>
      </c>
      <c r="D704" t="s">
        <v>974</v>
      </c>
      <c r="E704" s="36">
        <v>792608.19</v>
      </c>
      <c r="F704">
        <v>0</v>
      </c>
      <c r="G704" s="36">
        <v>728559.72</v>
      </c>
      <c r="H704">
        <v>0</v>
      </c>
      <c r="I704" s="36">
        <v>728559.72</v>
      </c>
      <c r="J704" s="36">
        <v>64048.47</v>
      </c>
    </row>
    <row r="705" spans="1:10" x14ac:dyDescent="0.25">
      <c r="A705" t="s">
        <v>410</v>
      </c>
      <c r="B705" t="s">
        <v>1068</v>
      </c>
      <c r="C705" t="s">
        <v>975</v>
      </c>
      <c r="D705" t="s">
        <v>974</v>
      </c>
      <c r="E705" s="36">
        <v>50718.73</v>
      </c>
      <c r="F705">
        <v>0</v>
      </c>
      <c r="G705">
        <v>0</v>
      </c>
      <c r="H705">
        <v>0</v>
      </c>
      <c r="I705">
        <v>0</v>
      </c>
      <c r="J705" s="36">
        <v>50718.73</v>
      </c>
    </row>
    <row r="706" spans="1:10" x14ac:dyDescent="0.25">
      <c r="A706" t="s">
        <v>413</v>
      </c>
      <c r="B706" t="s">
        <v>1068</v>
      </c>
      <c r="C706" t="s">
        <v>975</v>
      </c>
      <c r="D706" t="s">
        <v>974</v>
      </c>
      <c r="E706" s="36">
        <v>26583263.440000001</v>
      </c>
      <c r="F706">
        <v>0</v>
      </c>
      <c r="G706" s="36">
        <v>1716074.96</v>
      </c>
      <c r="H706">
        <v>0</v>
      </c>
      <c r="I706" s="36">
        <v>1716074.96</v>
      </c>
      <c r="J706" s="36">
        <v>24867188.48</v>
      </c>
    </row>
    <row r="707" spans="1:10" x14ac:dyDescent="0.25">
      <c r="A707" t="s">
        <v>419</v>
      </c>
      <c r="B707" t="s">
        <v>1068</v>
      </c>
      <c r="C707" t="s">
        <v>975</v>
      </c>
      <c r="D707" t="s">
        <v>974</v>
      </c>
      <c r="E707" s="36">
        <v>3000000</v>
      </c>
      <c r="F707">
        <v>0</v>
      </c>
      <c r="G707" s="36">
        <v>217821.15</v>
      </c>
      <c r="H707">
        <v>0</v>
      </c>
      <c r="I707" s="36">
        <v>217821.15</v>
      </c>
      <c r="J707" s="36">
        <v>2782178.85</v>
      </c>
    </row>
    <row r="708" spans="1:10" x14ac:dyDescent="0.25">
      <c r="A708" t="s">
        <v>390</v>
      </c>
      <c r="B708" t="s">
        <v>1067</v>
      </c>
      <c r="C708" t="s">
        <v>975</v>
      </c>
      <c r="D708" t="s">
        <v>974</v>
      </c>
      <c r="E708" s="36">
        <v>58510.22</v>
      </c>
      <c r="F708">
        <v>0</v>
      </c>
      <c r="G708" s="36">
        <v>1172.0899999999999</v>
      </c>
      <c r="H708">
        <v>0</v>
      </c>
      <c r="I708" s="36">
        <v>1172.0899999999999</v>
      </c>
      <c r="J708" s="36">
        <v>57338.13</v>
      </c>
    </row>
    <row r="709" spans="1:10" x14ac:dyDescent="0.25">
      <c r="A709" t="s">
        <v>393</v>
      </c>
      <c r="B709" t="s">
        <v>1067</v>
      </c>
      <c r="C709" t="s">
        <v>975</v>
      </c>
      <c r="D709" t="s">
        <v>974</v>
      </c>
      <c r="E709" s="36">
        <v>1060276.99</v>
      </c>
      <c r="F709">
        <v>0</v>
      </c>
      <c r="G709" s="36">
        <v>607567.84</v>
      </c>
      <c r="H709">
        <v>0</v>
      </c>
      <c r="I709" s="36">
        <v>607567.84</v>
      </c>
      <c r="J709" s="36">
        <v>452709.15</v>
      </c>
    </row>
    <row r="710" spans="1:10" x14ac:dyDescent="0.25">
      <c r="A710" t="s">
        <v>396</v>
      </c>
      <c r="B710" t="s">
        <v>1067</v>
      </c>
      <c r="C710" t="s">
        <v>975</v>
      </c>
      <c r="D710" t="s">
        <v>974</v>
      </c>
      <c r="E710" s="36">
        <v>1310628.8500000001</v>
      </c>
      <c r="F710">
        <v>0</v>
      </c>
      <c r="G710" s="36">
        <v>1083173.3600000001</v>
      </c>
      <c r="H710">
        <v>0</v>
      </c>
      <c r="I710" s="36">
        <v>1083173.3600000001</v>
      </c>
      <c r="J710" s="36">
        <v>227455.49</v>
      </c>
    </row>
    <row r="711" spans="1:10" x14ac:dyDescent="0.25">
      <c r="A711" t="s">
        <v>356</v>
      </c>
      <c r="B711" t="s">
        <v>1066</v>
      </c>
      <c r="C711" t="s">
        <v>975</v>
      </c>
      <c r="D711" t="s">
        <v>974</v>
      </c>
      <c r="E711" s="36">
        <v>768148.15</v>
      </c>
      <c r="F711">
        <v>0</v>
      </c>
      <c r="G711" s="36">
        <v>615795.68999999994</v>
      </c>
      <c r="H711">
        <v>0</v>
      </c>
      <c r="I711" s="36">
        <v>615795.68999999994</v>
      </c>
      <c r="J711" s="36">
        <v>152352.46</v>
      </c>
    </row>
    <row r="712" spans="1:10" x14ac:dyDescent="0.25">
      <c r="A712" t="s">
        <v>359</v>
      </c>
      <c r="B712" t="s">
        <v>1065</v>
      </c>
      <c r="C712" t="s">
        <v>975</v>
      </c>
      <c r="D712" t="s">
        <v>974</v>
      </c>
      <c r="E712" s="36">
        <v>2388333.4900000002</v>
      </c>
      <c r="F712">
        <v>0</v>
      </c>
      <c r="G712" s="36">
        <v>506926.43</v>
      </c>
      <c r="H712">
        <v>0</v>
      </c>
      <c r="I712" s="36">
        <v>506926.43</v>
      </c>
      <c r="J712" s="36">
        <v>1881407.06</v>
      </c>
    </row>
    <row r="713" spans="1:10" x14ac:dyDescent="0.25">
      <c r="A713" t="s">
        <v>362</v>
      </c>
      <c r="B713" t="s">
        <v>1064</v>
      </c>
      <c r="C713" t="s">
        <v>975</v>
      </c>
      <c r="D713" t="s">
        <v>974</v>
      </c>
      <c r="E713" s="36">
        <v>25118.77</v>
      </c>
      <c r="F713">
        <v>0</v>
      </c>
      <c r="G713" s="36">
        <v>25118.77</v>
      </c>
      <c r="H713">
        <v>0</v>
      </c>
      <c r="I713" s="36">
        <v>25118.77</v>
      </c>
      <c r="J713">
        <v>0</v>
      </c>
    </row>
    <row r="714" spans="1:10" x14ac:dyDescent="0.25">
      <c r="A714" t="s">
        <v>364</v>
      </c>
      <c r="B714" t="s">
        <v>1063</v>
      </c>
      <c r="C714" t="s">
        <v>975</v>
      </c>
      <c r="D714" t="s">
        <v>974</v>
      </c>
      <c r="E714" s="36">
        <v>950000</v>
      </c>
      <c r="F714">
        <v>0</v>
      </c>
      <c r="G714">
        <v>0</v>
      </c>
      <c r="H714">
        <v>0</v>
      </c>
      <c r="I714">
        <v>0</v>
      </c>
      <c r="J714" s="36">
        <v>950000</v>
      </c>
    </row>
    <row r="715" spans="1:10" x14ac:dyDescent="0.25">
      <c r="A715" t="s">
        <v>367</v>
      </c>
      <c r="B715" t="s">
        <v>1062</v>
      </c>
      <c r="C715" t="s">
        <v>975</v>
      </c>
      <c r="D715" t="s">
        <v>974</v>
      </c>
      <c r="E715" s="36">
        <v>134049.38</v>
      </c>
      <c r="F715">
        <v>0</v>
      </c>
      <c r="G715">
        <v>-707.43</v>
      </c>
      <c r="H715">
        <v>0</v>
      </c>
      <c r="I715">
        <v>-707.43</v>
      </c>
      <c r="J715" s="36">
        <v>134756.81</v>
      </c>
    </row>
    <row r="716" spans="1:10" x14ac:dyDescent="0.25">
      <c r="A716" t="s">
        <v>376</v>
      </c>
      <c r="B716" t="s">
        <v>1061</v>
      </c>
      <c r="C716" t="s">
        <v>975</v>
      </c>
      <c r="D716" t="s">
        <v>974</v>
      </c>
      <c r="E716" s="36">
        <v>15078380.84</v>
      </c>
      <c r="F716">
        <v>0</v>
      </c>
      <c r="G716" s="36">
        <v>448651.73</v>
      </c>
      <c r="H716">
        <v>0</v>
      </c>
      <c r="I716" s="36">
        <v>448651.73</v>
      </c>
      <c r="J716" s="36">
        <v>14629729.109999999</v>
      </c>
    </row>
    <row r="717" spans="1:10" x14ac:dyDescent="0.25">
      <c r="A717" t="s">
        <v>376</v>
      </c>
      <c r="B717" t="s">
        <v>1061</v>
      </c>
      <c r="C717" t="s">
        <v>975</v>
      </c>
      <c r="D717" t="s">
        <v>1060</v>
      </c>
      <c r="E717" s="36">
        <v>57506952.159999996</v>
      </c>
      <c r="F717">
        <v>0</v>
      </c>
      <c r="G717" s="36">
        <v>57506952.159999996</v>
      </c>
      <c r="H717">
        <v>0</v>
      </c>
      <c r="I717" s="36">
        <v>57506952.159999996</v>
      </c>
      <c r="J717">
        <v>0</v>
      </c>
    </row>
    <row r="718" spans="1:10" x14ac:dyDescent="0.25">
      <c r="A718" t="s">
        <v>378</v>
      </c>
      <c r="B718" t="s">
        <v>1059</v>
      </c>
      <c r="C718" t="s">
        <v>975</v>
      </c>
      <c r="D718" t="s">
        <v>974</v>
      </c>
      <c r="E718" s="36">
        <v>255707.31</v>
      </c>
      <c r="F718">
        <v>0</v>
      </c>
      <c r="G718">
        <v>0</v>
      </c>
      <c r="H718">
        <v>0</v>
      </c>
      <c r="I718">
        <v>0</v>
      </c>
      <c r="J718" s="36">
        <v>255707.31</v>
      </c>
    </row>
    <row r="719" spans="1:10" x14ac:dyDescent="0.25">
      <c r="A719" t="s">
        <v>422</v>
      </c>
      <c r="B719" t="s">
        <v>1058</v>
      </c>
      <c r="C719" t="s">
        <v>975</v>
      </c>
      <c r="D719" t="s">
        <v>974</v>
      </c>
      <c r="E719" s="36">
        <v>3433725.45</v>
      </c>
      <c r="F719">
        <v>0</v>
      </c>
      <c r="G719" s="36">
        <v>3391703.77</v>
      </c>
      <c r="H719">
        <v>0</v>
      </c>
      <c r="I719" s="36">
        <v>3391703.77</v>
      </c>
      <c r="J719" s="36">
        <v>42021.68</v>
      </c>
    </row>
    <row r="720" spans="1:10" x14ac:dyDescent="0.25">
      <c r="A720" t="s">
        <v>428</v>
      </c>
      <c r="B720" t="s">
        <v>1057</v>
      </c>
      <c r="C720" t="s">
        <v>975</v>
      </c>
      <c r="D720" t="s">
        <v>974</v>
      </c>
      <c r="E720" s="36">
        <v>10931872.689999999</v>
      </c>
      <c r="F720">
        <v>0</v>
      </c>
      <c r="G720" s="36">
        <v>3193431.36</v>
      </c>
      <c r="H720">
        <v>0</v>
      </c>
      <c r="I720" s="36">
        <v>3193431.36</v>
      </c>
      <c r="J720" s="36">
        <v>7738441.3300000001</v>
      </c>
    </row>
    <row r="721" spans="1:10" x14ac:dyDescent="0.25">
      <c r="A721" t="s">
        <v>431</v>
      </c>
      <c r="B721" t="s">
        <v>1056</v>
      </c>
      <c r="C721" t="s">
        <v>975</v>
      </c>
      <c r="D721" t="s">
        <v>974</v>
      </c>
      <c r="E721" s="36">
        <v>1767310.09</v>
      </c>
      <c r="F721">
        <v>0</v>
      </c>
      <c r="G721" s="36">
        <v>159668.84</v>
      </c>
      <c r="H721">
        <v>0</v>
      </c>
      <c r="I721" s="36">
        <v>159668.84</v>
      </c>
      <c r="J721" s="36">
        <v>1607641.25</v>
      </c>
    </row>
    <row r="722" spans="1:10" x14ac:dyDescent="0.25">
      <c r="A722" t="s">
        <v>438</v>
      </c>
      <c r="B722" t="s">
        <v>1055</v>
      </c>
      <c r="C722" t="s">
        <v>975</v>
      </c>
      <c r="D722" t="s">
        <v>974</v>
      </c>
      <c r="E722">
        <v>-31.65</v>
      </c>
      <c r="F722">
        <v>0</v>
      </c>
      <c r="G722">
        <v>-31.65</v>
      </c>
      <c r="H722">
        <v>0</v>
      </c>
      <c r="I722">
        <v>-31.65</v>
      </c>
      <c r="J722">
        <v>0</v>
      </c>
    </row>
    <row r="723" spans="1:10" x14ac:dyDescent="0.25">
      <c r="A723" t="s">
        <v>441</v>
      </c>
      <c r="B723" t="s">
        <v>1055</v>
      </c>
      <c r="C723" t="s">
        <v>975</v>
      </c>
      <c r="D723" t="s">
        <v>974</v>
      </c>
      <c r="E723" s="36">
        <v>4013426.77</v>
      </c>
      <c r="F723">
        <v>0</v>
      </c>
      <c r="G723" s="36">
        <v>3655594.69</v>
      </c>
      <c r="H723">
        <v>0</v>
      </c>
      <c r="I723" s="36">
        <v>3655594.69</v>
      </c>
      <c r="J723" s="36">
        <v>357832.08</v>
      </c>
    </row>
    <row r="724" spans="1:10" x14ac:dyDescent="0.25">
      <c r="A724" t="s">
        <v>449</v>
      </c>
      <c r="B724" t="s">
        <v>1055</v>
      </c>
      <c r="C724" t="s">
        <v>975</v>
      </c>
      <c r="D724" t="s">
        <v>974</v>
      </c>
      <c r="E724" s="36">
        <v>1709239.5</v>
      </c>
      <c r="F724">
        <v>0</v>
      </c>
      <c r="G724" s="36">
        <v>142176.85</v>
      </c>
      <c r="H724">
        <v>0</v>
      </c>
      <c r="I724" s="36">
        <v>142176.85</v>
      </c>
      <c r="J724" s="36">
        <v>1567062.65</v>
      </c>
    </row>
    <row r="727" spans="1:10" x14ac:dyDescent="0.25">
      <c r="A727" t="s">
        <v>982</v>
      </c>
      <c r="B727" t="s">
        <v>981</v>
      </c>
      <c r="C727" t="s">
        <v>980</v>
      </c>
      <c r="D727" t="s">
        <v>972</v>
      </c>
      <c r="E727" t="s">
        <v>973</v>
      </c>
      <c r="F727" t="s">
        <v>973</v>
      </c>
      <c r="G727" t="s">
        <v>973</v>
      </c>
      <c r="H727" t="s">
        <v>973</v>
      </c>
      <c r="I727" t="s">
        <v>973</v>
      </c>
      <c r="J727" t="s">
        <v>972</v>
      </c>
    </row>
    <row r="728" spans="1:10" x14ac:dyDescent="0.25">
      <c r="A728" t="s">
        <v>452</v>
      </c>
      <c r="B728" t="s">
        <v>1055</v>
      </c>
      <c r="C728" t="s">
        <v>975</v>
      </c>
      <c r="D728" t="s">
        <v>974</v>
      </c>
      <c r="E728" s="36">
        <v>107576.05</v>
      </c>
      <c r="F728">
        <v>0</v>
      </c>
      <c r="G728">
        <v>755.1</v>
      </c>
      <c r="H728">
        <v>0</v>
      </c>
      <c r="I728">
        <v>755.1</v>
      </c>
      <c r="J728" s="36">
        <v>106820.95</v>
      </c>
    </row>
    <row r="729" spans="1:10" x14ac:dyDescent="0.25">
      <c r="A729" t="s">
        <v>455</v>
      </c>
      <c r="B729" t="s">
        <v>1054</v>
      </c>
      <c r="C729" t="s">
        <v>975</v>
      </c>
      <c r="D729" t="s">
        <v>974</v>
      </c>
      <c r="E729" s="36">
        <v>1715724.98</v>
      </c>
      <c r="F729">
        <v>0</v>
      </c>
      <c r="G729" s="36">
        <v>193072.02</v>
      </c>
      <c r="H729">
        <v>0</v>
      </c>
      <c r="I729" s="36">
        <v>193072.02</v>
      </c>
      <c r="J729" s="36">
        <v>1522652.96</v>
      </c>
    </row>
    <row r="730" spans="1:10" x14ac:dyDescent="0.25">
      <c r="A730" t="s">
        <v>458</v>
      </c>
      <c r="B730" t="s">
        <v>1054</v>
      </c>
      <c r="C730" t="s">
        <v>975</v>
      </c>
      <c r="D730" t="s">
        <v>974</v>
      </c>
      <c r="E730" s="36">
        <v>504597.1</v>
      </c>
      <c r="F730">
        <v>0</v>
      </c>
      <c r="G730" s="36">
        <v>323286.48</v>
      </c>
      <c r="H730">
        <v>0</v>
      </c>
      <c r="I730" s="36">
        <v>323286.48</v>
      </c>
      <c r="J730" s="36">
        <v>181310.62</v>
      </c>
    </row>
    <row r="731" spans="1:10" x14ac:dyDescent="0.25">
      <c r="A731" t="s">
        <v>461</v>
      </c>
      <c r="B731" t="s">
        <v>1054</v>
      </c>
      <c r="C731" t="s">
        <v>975</v>
      </c>
      <c r="D731" t="s">
        <v>974</v>
      </c>
      <c r="E731" s="36">
        <v>639388.98</v>
      </c>
      <c r="F731">
        <v>0</v>
      </c>
      <c r="G731" s="36">
        <v>352429.66</v>
      </c>
      <c r="H731">
        <v>0</v>
      </c>
      <c r="I731" s="36">
        <v>352429.66</v>
      </c>
      <c r="J731" s="36">
        <v>286959.32</v>
      </c>
    </row>
    <row r="732" spans="1:10" x14ac:dyDescent="0.25">
      <c r="A732" t="s">
        <v>464</v>
      </c>
      <c r="B732" t="s">
        <v>1054</v>
      </c>
      <c r="C732" t="s">
        <v>975</v>
      </c>
      <c r="D732" t="s">
        <v>974</v>
      </c>
      <c r="E732" s="36">
        <v>265813.64</v>
      </c>
      <c r="F732">
        <v>0</v>
      </c>
      <c r="G732" s="36">
        <v>206478.72</v>
      </c>
      <c r="H732">
        <v>0</v>
      </c>
      <c r="I732" s="36">
        <v>206478.72</v>
      </c>
      <c r="J732" s="36">
        <v>59334.92</v>
      </c>
    </row>
    <row r="733" spans="1:10" x14ac:dyDescent="0.25">
      <c r="A733" t="s">
        <v>467</v>
      </c>
      <c r="B733" t="s">
        <v>1053</v>
      </c>
      <c r="C733" t="s">
        <v>975</v>
      </c>
      <c r="D733" t="s">
        <v>974</v>
      </c>
      <c r="E733" s="36">
        <v>266653.09999999998</v>
      </c>
      <c r="F733">
        <v>0</v>
      </c>
      <c r="G733" s="36">
        <v>25047</v>
      </c>
      <c r="H733">
        <v>0</v>
      </c>
      <c r="I733" s="36">
        <v>25047</v>
      </c>
      <c r="J733" s="36">
        <v>241606.1</v>
      </c>
    </row>
    <row r="734" spans="1:10" x14ac:dyDescent="0.25">
      <c r="A734" t="s">
        <v>471</v>
      </c>
      <c r="B734" t="s">
        <v>1053</v>
      </c>
      <c r="C734" t="s">
        <v>975</v>
      </c>
      <c r="D734" t="s">
        <v>974</v>
      </c>
      <c r="E734" s="36">
        <v>1014254.66</v>
      </c>
      <c r="F734">
        <v>0</v>
      </c>
      <c r="G734">
        <v>-487.16</v>
      </c>
      <c r="H734">
        <v>0</v>
      </c>
      <c r="I734">
        <v>-487.16</v>
      </c>
      <c r="J734" s="36">
        <v>1014741.82</v>
      </c>
    </row>
    <row r="735" spans="1:10" x14ac:dyDescent="0.25">
      <c r="A735" t="s">
        <v>477</v>
      </c>
      <c r="B735" t="s">
        <v>1053</v>
      </c>
      <c r="C735" t="s">
        <v>975</v>
      </c>
      <c r="D735" t="s">
        <v>1018</v>
      </c>
      <c r="E735" s="36">
        <v>5667.05</v>
      </c>
      <c r="F735">
        <v>0</v>
      </c>
      <c r="G735" s="36">
        <v>5667.05</v>
      </c>
      <c r="H735">
        <v>0</v>
      </c>
      <c r="I735" s="36">
        <v>5667.05</v>
      </c>
      <c r="J735">
        <v>0</v>
      </c>
    </row>
    <row r="736" spans="1:10" x14ac:dyDescent="0.25">
      <c r="A736" t="s">
        <v>480</v>
      </c>
      <c r="B736" t="s">
        <v>1053</v>
      </c>
      <c r="C736" t="s">
        <v>975</v>
      </c>
      <c r="D736" t="s">
        <v>1011</v>
      </c>
      <c r="E736" s="36">
        <v>200926.19</v>
      </c>
      <c r="F736">
        <v>0</v>
      </c>
      <c r="G736" s="36">
        <v>110081.98</v>
      </c>
      <c r="H736">
        <v>0</v>
      </c>
      <c r="I736" s="36">
        <v>110081.98</v>
      </c>
      <c r="J736" s="36">
        <v>90844.21</v>
      </c>
    </row>
    <row r="737" spans="1:10" x14ac:dyDescent="0.25">
      <c r="A737" t="s">
        <v>480</v>
      </c>
      <c r="B737" t="s">
        <v>1053</v>
      </c>
      <c r="C737" t="s">
        <v>975</v>
      </c>
      <c r="D737" t="s">
        <v>1018</v>
      </c>
      <c r="E737" s="36">
        <v>764625.75</v>
      </c>
      <c r="F737">
        <v>0</v>
      </c>
      <c r="G737">
        <v>0</v>
      </c>
      <c r="H737">
        <v>0</v>
      </c>
      <c r="I737">
        <v>0</v>
      </c>
      <c r="J737" s="36">
        <v>764625.75</v>
      </c>
    </row>
    <row r="738" spans="1:10" x14ac:dyDescent="0.25">
      <c r="A738" t="s">
        <v>510</v>
      </c>
      <c r="B738" t="s">
        <v>1053</v>
      </c>
      <c r="C738" t="s">
        <v>975</v>
      </c>
      <c r="D738" t="s">
        <v>1018</v>
      </c>
      <c r="E738" s="36">
        <v>11365.11</v>
      </c>
      <c r="F738">
        <v>0</v>
      </c>
      <c r="G738" s="36">
        <v>11365.11</v>
      </c>
      <c r="H738">
        <v>0</v>
      </c>
      <c r="I738" s="36">
        <v>11365.11</v>
      </c>
      <c r="J738">
        <v>0</v>
      </c>
    </row>
    <row r="739" spans="1:10" x14ac:dyDescent="0.25">
      <c r="A739" t="s">
        <v>483</v>
      </c>
      <c r="B739" t="s">
        <v>1053</v>
      </c>
      <c r="C739" t="s">
        <v>975</v>
      </c>
      <c r="D739" t="s">
        <v>1018</v>
      </c>
      <c r="E739" s="36">
        <v>30942.94</v>
      </c>
      <c r="F739">
        <v>0</v>
      </c>
      <c r="G739" s="36">
        <v>10988.57</v>
      </c>
      <c r="H739">
        <v>0</v>
      </c>
      <c r="I739" s="36">
        <v>10988.57</v>
      </c>
      <c r="J739" s="36">
        <v>19954.37</v>
      </c>
    </row>
    <row r="740" spans="1:10" x14ac:dyDescent="0.25">
      <c r="A740" t="s">
        <v>486</v>
      </c>
      <c r="B740" t="s">
        <v>1053</v>
      </c>
      <c r="C740" t="s">
        <v>975</v>
      </c>
      <c r="D740" t="s">
        <v>1018</v>
      </c>
      <c r="E740" s="36">
        <v>53838.28</v>
      </c>
      <c r="F740">
        <v>0</v>
      </c>
      <c r="G740" s="36">
        <v>53838.28</v>
      </c>
      <c r="H740">
        <v>0</v>
      </c>
      <c r="I740" s="36">
        <v>53838.28</v>
      </c>
      <c r="J740">
        <v>0</v>
      </c>
    </row>
    <row r="741" spans="1:10" x14ac:dyDescent="0.25">
      <c r="A741" t="s">
        <v>489</v>
      </c>
      <c r="B741" t="s">
        <v>1053</v>
      </c>
      <c r="C741" t="s">
        <v>975</v>
      </c>
      <c r="D741" t="s">
        <v>974</v>
      </c>
      <c r="E741" s="36">
        <v>408866.14</v>
      </c>
      <c r="F741">
        <v>0</v>
      </c>
      <c r="G741" s="36">
        <v>7047.6</v>
      </c>
      <c r="H741">
        <v>0</v>
      </c>
      <c r="I741" s="36">
        <v>7047.6</v>
      </c>
      <c r="J741" s="36">
        <v>401818.54</v>
      </c>
    </row>
    <row r="742" spans="1:10" x14ac:dyDescent="0.25">
      <c r="A742" t="s">
        <v>492</v>
      </c>
      <c r="B742" t="s">
        <v>1052</v>
      </c>
      <c r="C742" t="s">
        <v>975</v>
      </c>
      <c r="D742" t="s">
        <v>974</v>
      </c>
      <c r="E742" s="36">
        <v>450255.64</v>
      </c>
      <c r="F742">
        <v>0</v>
      </c>
      <c r="G742" s="36">
        <v>439635.20000000001</v>
      </c>
      <c r="H742">
        <v>0</v>
      </c>
      <c r="I742" s="36">
        <v>439635.20000000001</v>
      </c>
      <c r="J742" s="36">
        <v>10620.44</v>
      </c>
    </row>
    <row r="743" spans="1:10" x14ac:dyDescent="0.25">
      <c r="A743" t="s">
        <v>495</v>
      </c>
      <c r="B743" t="s">
        <v>1052</v>
      </c>
      <c r="C743" t="s">
        <v>975</v>
      </c>
      <c r="D743" t="s">
        <v>1018</v>
      </c>
      <c r="E743" s="36">
        <v>1829335.29</v>
      </c>
      <c r="F743">
        <v>0</v>
      </c>
      <c r="G743" s="36">
        <v>952331.85</v>
      </c>
      <c r="H743">
        <v>0</v>
      </c>
      <c r="I743" s="36">
        <v>952331.85</v>
      </c>
      <c r="J743" s="36">
        <v>877003.44</v>
      </c>
    </row>
    <row r="744" spans="1:10" x14ac:dyDescent="0.25">
      <c r="A744" t="s">
        <v>498</v>
      </c>
      <c r="B744" t="s">
        <v>1052</v>
      </c>
      <c r="C744" t="s">
        <v>975</v>
      </c>
      <c r="D744" t="s">
        <v>974</v>
      </c>
      <c r="E744" s="36">
        <v>61048.31</v>
      </c>
      <c r="F744">
        <v>0</v>
      </c>
      <c r="G744" s="36">
        <v>32059.94</v>
      </c>
      <c r="H744">
        <v>0</v>
      </c>
      <c r="I744" s="36">
        <v>32059.94</v>
      </c>
      <c r="J744" s="36">
        <v>28988.37</v>
      </c>
    </row>
    <row r="745" spans="1:10" x14ac:dyDescent="0.25">
      <c r="A745" t="s">
        <v>501</v>
      </c>
      <c r="B745" t="s">
        <v>1048</v>
      </c>
      <c r="C745" t="s">
        <v>975</v>
      </c>
      <c r="D745" t="s">
        <v>974</v>
      </c>
      <c r="E745" s="36">
        <v>121071.08</v>
      </c>
      <c r="F745">
        <v>0</v>
      </c>
      <c r="G745" s="36">
        <v>121071.08</v>
      </c>
      <c r="H745">
        <v>0</v>
      </c>
      <c r="I745" s="36">
        <v>121071.08</v>
      </c>
      <c r="J745">
        <v>0</v>
      </c>
    </row>
    <row r="746" spans="1:10" x14ac:dyDescent="0.25">
      <c r="A746" t="s">
        <v>501</v>
      </c>
      <c r="B746" t="s">
        <v>1048</v>
      </c>
      <c r="C746" t="s">
        <v>975</v>
      </c>
      <c r="D746" t="s">
        <v>1011</v>
      </c>
      <c r="E746" s="36">
        <v>100000</v>
      </c>
      <c r="F746">
        <v>0</v>
      </c>
      <c r="G746" s="36">
        <v>46656.33</v>
      </c>
      <c r="H746">
        <v>0</v>
      </c>
      <c r="I746" s="36">
        <v>46656.33</v>
      </c>
      <c r="J746" s="36">
        <v>53343.67</v>
      </c>
    </row>
    <row r="747" spans="1:10" x14ac:dyDescent="0.25">
      <c r="A747" t="s">
        <v>504</v>
      </c>
      <c r="B747" t="s">
        <v>1051</v>
      </c>
      <c r="C747" t="s">
        <v>975</v>
      </c>
      <c r="D747" t="s">
        <v>974</v>
      </c>
      <c r="E747" s="36">
        <v>13300</v>
      </c>
      <c r="F747">
        <v>0</v>
      </c>
      <c r="G747" s="36">
        <v>1767.7</v>
      </c>
      <c r="H747">
        <v>0</v>
      </c>
      <c r="I747" s="36">
        <v>1767.7</v>
      </c>
      <c r="J747" s="36">
        <v>11532.3</v>
      </c>
    </row>
    <row r="748" spans="1:10" x14ac:dyDescent="0.25">
      <c r="A748" t="s">
        <v>507</v>
      </c>
      <c r="B748" t="s">
        <v>1050</v>
      </c>
      <c r="C748" t="s">
        <v>975</v>
      </c>
      <c r="D748" t="s">
        <v>974</v>
      </c>
      <c r="E748" s="36">
        <v>1000000</v>
      </c>
      <c r="F748">
        <v>0</v>
      </c>
      <c r="G748">
        <v>0</v>
      </c>
      <c r="H748">
        <v>0</v>
      </c>
      <c r="I748">
        <v>0</v>
      </c>
      <c r="J748" s="36">
        <v>1000000</v>
      </c>
    </row>
    <row r="749" spans="1:10" x14ac:dyDescent="0.25">
      <c r="A749" t="s">
        <v>513</v>
      </c>
      <c r="B749" t="s">
        <v>1049</v>
      </c>
      <c r="C749" t="s">
        <v>975</v>
      </c>
      <c r="D749" t="s">
        <v>974</v>
      </c>
      <c r="E749" s="36">
        <v>1500000</v>
      </c>
      <c r="F749">
        <v>0</v>
      </c>
      <c r="G749" s="36">
        <v>1497132.74</v>
      </c>
      <c r="H749">
        <v>0</v>
      </c>
      <c r="I749" s="36">
        <v>1497132.74</v>
      </c>
      <c r="J749" s="36">
        <v>2867.26</v>
      </c>
    </row>
    <row r="750" spans="1:10" x14ac:dyDescent="0.25">
      <c r="A750" t="s">
        <v>519</v>
      </c>
      <c r="B750" t="s">
        <v>1048</v>
      </c>
      <c r="C750" t="s">
        <v>975</v>
      </c>
      <c r="D750" t="s">
        <v>974</v>
      </c>
      <c r="E750" s="36">
        <v>2294123.63</v>
      </c>
      <c r="F750">
        <v>0</v>
      </c>
      <c r="G750" s="36">
        <v>32767.200000000001</v>
      </c>
      <c r="H750">
        <v>0</v>
      </c>
      <c r="I750" s="36">
        <v>32767.200000000001</v>
      </c>
      <c r="J750" s="36">
        <v>2261356.4300000002</v>
      </c>
    </row>
    <row r="751" spans="1:10" x14ac:dyDescent="0.25">
      <c r="A751" t="s">
        <v>519</v>
      </c>
      <c r="B751" t="s">
        <v>1048</v>
      </c>
      <c r="C751" t="s">
        <v>975</v>
      </c>
      <c r="D751" t="s">
        <v>1011</v>
      </c>
      <c r="E751" s="36">
        <v>15939.83</v>
      </c>
      <c r="F751">
        <v>0</v>
      </c>
      <c r="G751" s="36">
        <v>15939.83</v>
      </c>
      <c r="H751">
        <v>0</v>
      </c>
      <c r="I751" s="36">
        <v>15939.83</v>
      </c>
      <c r="J751">
        <v>0</v>
      </c>
    </row>
    <row r="752" spans="1:10" x14ac:dyDescent="0.25">
      <c r="A752" t="s">
        <v>522</v>
      </c>
      <c r="B752" t="s">
        <v>1048</v>
      </c>
      <c r="C752" t="s">
        <v>975</v>
      </c>
      <c r="D752" t="s">
        <v>974</v>
      </c>
      <c r="E752" s="36">
        <v>377752.54</v>
      </c>
      <c r="F752">
        <v>0</v>
      </c>
      <c r="G752" s="36">
        <v>264720.21999999997</v>
      </c>
      <c r="H752">
        <v>0</v>
      </c>
      <c r="I752" s="36">
        <v>264720.21999999997</v>
      </c>
      <c r="J752" s="36">
        <v>113032.32000000001</v>
      </c>
    </row>
    <row r="753" spans="1:10" x14ac:dyDescent="0.25">
      <c r="A753" t="s">
        <v>525</v>
      </c>
      <c r="B753" t="s">
        <v>1047</v>
      </c>
      <c r="C753" t="s">
        <v>975</v>
      </c>
      <c r="D753" t="s">
        <v>974</v>
      </c>
      <c r="E753" s="36">
        <v>145086.13</v>
      </c>
      <c r="F753">
        <v>0</v>
      </c>
      <c r="G753" s="36">
        <v>6965.55</v>
      </c>
      <c r="H753">
        <v>0</v>
      </c>
      <c r="I753" s="36">
        <v>6965.55</v>
      </c>
      <c r="J753" s="36">
        <v>138120.57999999999</v>
      </c>
    </row>
    <row r="754" spans="1:10" x14ac:dyDescent="0.25">
      <c r="A754" t="s">
        <v>531</v>
      </c>
      <c r="B754" t="s">
        <v>1047</v>
      </c>
      <c r="C754" t="s">
        <v>975</v>
      </c>
      <c r="D754" t="s">
        <v>974</v>
      </c>
      <c r="E754" s="36">
        <v>712350.87</v>
      </c>
      <c r="F754">
        <v>0</v>
      </c>
      <c r="G754" s="36">
        <v>576031.44999999995</v>
      </c>
      <c r="H754">
        <v>0</v>
      </c>
      <c r="I754" s="36">
        <v>576031.44999999995</v>
      </c>
      <c r="J754" s="36">
        <v>136319.42000000001</v>
      </c>
    </row>
    <row r="755" spans="1:10" x14ac:dyDescent="0.25">
      <c r="A755" t="s">
        <v>534</v>
      </c>
      <c r="B755" t="s">
        <v>1047</v>
      </c>
      <c r="C755" t="s">
        <v>975</v>
      </c>
      <c r="D755" t="s">
        <v>974</v>
      </c>
      <c r="E755" s="36">
        <v>19306.86</v>
      </c>
      <c r="F755">
        <v>0</v>
      </c>
      <c r="G755" s="36">
        <v>13343.78</v>
      </c>
      <c r="H755">
        <v>0</v>
      </c>
      <c r="I755" s="36">
        <v>13343.78</v>
      </c>
      <c r="J755" s="36">
        <v>5963.08</v>
      </c>
    </row>
    <row r="756" spans="1:10" x14ac:dyDescent="0.25">
      <c r="A756" t="s">
        <v>537</v>
      </c>
      <c r="B756" t="s">
        <v>1047</v>
      </c>
      <c r="C756" t="s">
        <v>975</v>
      </c>
      <c r="D756" t="s">
        <v>974</v>
      </c>
      <c r="E756" s="36">
        <v>13119.01</v>
      </c>
      <c r="F756">
        <v>0</v>
      </c>
      <c r="G756" s="36">
        <v>13119.01</v>
      </c>
      <c r="H756">
        <v>0</v>
      </c>
      <c r="I756" s="36">
        <v>13119.01</v>
      </c>
      <c r="J756">
        <v>0</v>
      </c>
    </row>
    <row r="757" spans="1:10" x14ac:dyDescent="0.25">
      <c r="A757" t="s">
        <v>540</v>
      </c>
      <c r="B757" t="s">
        <v>1047</v>
      </c>
      <c r="C757" t="s">
        <v>975</v>
      </c>
      <c r="D757" t="s">
        <v>974</v>
      </c>
      <c r="E757" s="36">
        <v>6785.48</v>
      </c>
      <c r="F757">
        <v>0</v>
      </c>
      <c r="G757" s="36">
        <v>6785.48</v>
      </c>
      <c r="H757">
        <v>0</v>
      </c>
      <c r="I757" s="36">
        <v>6785.48</v>
      </c>
      <c r="J757">
        <v>0</v>
      </c>
    </row>
    <row r="758" spans="1:10" x14ac:dyDescent="0.25">
      <c r="A758" t="s">
        <v>543</v>
      </c>
      <c r="B758" t="s">
        <v>1046</v>
      </c>
      <c r="C758" t="s">
        <v>975</v>
      </c>
      <c r="D758" t="s">
        <v>974</v>
      </c>
      <c r="E758" s="36">
        <v>19495824.059999999</v>
      </c>
      <c r="F758">
        <v>0</v>
      </c>
      <c r="G758" s="36">
        <v>17299.23</v>
      </c>
      <c r="H758">
        <v>0</v>
      </c>
      <c r="I758" s="36">
        <v>17299.23</v>
      </c>
      <c r="J758" s="36">
        <v>19478524.829999998</v>
      </c>
    </row>
    <row r="759" spans="1:10" x14ac:dyDescent="0.25">
      <c r="A759" t="s">
        <v>546</v>
      </c>
      <c r="B759" t="s">
        <v>1045</v>
      </c>
      <c r="C759" t="s">
        <v>975</v>
      </c>
      <c r="D759" t="s">
        <v>974</v>
      </c>
      <c r="E759" s="36">
        <v>2020418.58</v>
      </c>
      <c r="F759">
        <v>0</v>
      </c>
      <c r="G759">
        <v>0</v>
      </c>
      <c r="H759">
        <v>0</v>
      </c>
      <c r="I759">
        <v>0</v>
      </c>
      <c r="J759" s="36">
        <v>2020418.58</v>
      </c>
    </row>
    <row r="760" spans="1:10" x14ac:dyDescent="0.25">
      <c r="A760" t="s">
        <v>549</v>
      </c>
      <c r="B760" t="s">
        <v>1044</v>
      </c>
      <c r="C760" t="s">
        <v>975</v>
      </c>
      <c r="D760" t="s">
        <v>974</v>
      </c>
      <c r="E760" s="36">
        <v>2148413</v>
      </c>
      <c r="F760">
        <v>0</v>
      </c>
      <c r="G760" s="36">
        <v>198546.74</v>
      </c>
      <c r="H760">
        <v>0</v>
      </c>
      <c r="I760" s="36">
        <v>198546.74</v>
      </c>
      <c r="J760" s="36">
        <v>1949866.26</v>
      </c>
    </row>
    <row r="761" spans="1:10" x14ac:dyDescent="0.25">
      <c r="A761" t="s">
        <v>552</v>
      </c>
      <c r="B761" t="s">
        <v>1043</v>
      </c>
      <c r="C761" t="s">
        <v>975</v>
      </c>
      <c r="D761" t="s">
        <v>974</v>
      </c>
      <c r="E761" s="36">
        <v>2387182.4900000002</v>
      </c>
      <c r="F761">
        <v>0</v>
      </c>
      <c r="G761" s="36">
        <v>263885.53999999998</v>
      </c>
      <c r="H761">
        <v>0</v>
      </c>
      <c r="I761" s="36">
        <v>263885.53999999998</v>
      </c>
      <c r="J761" s="36">
        <v>2123296.9500000002</v>
      </c>
    </row>
    <row r="762" spans="1:10" x14ac:dyDescent="0.25">
      <c r="A762" t="s">
        <v>555</v>
      </c>
      <c r="B762" t="s">
        <v>1042</v>
      </c>
      <c r="C762" t="s">
        <v>975</v>
      </c>
      <c r="D762" t="s">
        <v>974</v>
      </c>
      <c r="E762" s="36">
        <v>322780.32</v>
      </c>
      <c r="F762">
        <v>0</v>
      </c>
      <c r="G762">
        <v>0</v>
      </c>
      <c r="H762">
        <v>0</v>
      </c>
      <c r="I762">
        <v>0</v>
      </c>
      <c r="J762" s="36">
        <v>322780.32</v>
      </c>
    </row>
    <row r="763" spans="1:10" x14ac:dyDescent="0.25">
      <c r="A763" t="s">
        <v>558</v>
      </c>
      <c r="B763" t="s">
        <v>1041</v>
      </c>
      <c r="C763" t="s">
        <v>975</v>
      </c>
      <c r="D763" t="s">
        <v>974</v>
      </c>
      <c r="E763" s="36">
        <v>67941.149999999994</v>
      </c>
      <c r="F763">
        <v>0</v>
      </c>
      <c r="G763" s="36">
        <v>2391.4899999999998</v>
      </c>
      <c r="H763">
        <v>0</v>
      </c>
      <c r="I763" s="36">
        <v>2391.4899999999998</v>
      </c>
      <c r="J763" s="36">
        <v>65549.66</v>
      </c>
    </row>
    <row r="764" spans="1:10" x14ac:dyDescent="0.25">
      <c r="A764" t="s">
        <v>561</v>
      </c>
      <c r="B764" t="s">
        <v>1041</v>
      </c>
      <c r="C764" t="s">
        <v>975</v>
      </c>
      <c r="D764" t="s">
        <v>974</v>
      </c>
      <c r="E764" s="36">
        <v>25735989.629999999</v>
      </c>
      <c r="F764">
        <v>0</v>
      </c>
      <c r="G764" s="36">
        <v>6382747.5999999996</v>
      </c>
      <c r="H764">
        <v>0</v>
      </c>
      <c r="I764" s="36">
        <v>6382747.5999999996</v>
      </c>
      <c r="J764" s="36">
        <v>19353242.030000001</v>
      </c>
    </row>
    <row r="765" spans="1:10" x14ac:dyDescent="0.25">
      <c r="A765" t="s">
        <v>564</v>
      </c>
      <c r="B765" t="s">
        <v>1041</v>
      </c>
      <c r="C765" t="s">
        <v>975</v>
      </c>
      <c r="D765" t="s">
        <v>974</v>
      </c>
      <c r="E765" s="36">
        <v>452324.8</v>
      </c>
      <c r="F765">
        <v>0</v>
      </c>
      <c r="G765" s="36">
        <v>272744.25</v>
      </c>
      <c r="H765">
        <v>0</v>
      </c>
      <c r="I765" s="36">
        <v>272744.25</v>
      </c>
      <c r="J765" s="36">
        <v>179580.55</v>
      </c>
    </row>
    <row r="766" spans="1:10" x14ac:dyDescent="0.25">
      <c r="A766" t="s">
        <v>567</v>
      </c>
      <c r="B766" t="s">
        <v>1041</v>
      </c>
      <c r="C766" t="s">
        <v>975</v>
      </c>
      <c r="D766" t="s">
        <v>974</v>
      </c>
      <c r="E766" s="36">
        <v>410594.73</v>
      </c>
      <c r="F766">
        <v>0</v>
      </c>
      <c r="G766" s="36">
        <v>39461.839999999997</v>
      </c>
      <c r="H766">
        <v>0</v>
      </c>
      <c r="I766" s="36">
        <v>39461.839999999997</v>
      </c>
      <c r="J766" s="36">
        <v>371132.89</v>
      </c>
    </row>
    <row r="767" spans="1:10" x14ac:dyDescent="0.25">
      <c r="A767" t="s">
        <v>570</v>
      </c>
      <c r="B767" t="s">
        <v>1041</v>
      </c>
      <c r="C767" t="s">
        <v>975</v>
      </c>
      <c r="D767" t="s">
        <v>974</v>
      </c>
      <c r="E767" s="36">
        <v>98176.94</v>
      </c>
      <c r="F767">
        <v>0</v>
      </c>
      <c r="G767">
        <v>0</v>
      </c>
      <c r="H767">
        <v>0</v>
      </c>
      <c r="I767">
        <v>0</v>
      </c>
      <c r="J767" s="36">
        <v>98176.94</v>
      </c>
    </row>
    <row r="768" spans="1:10" x14ac:dyDescent="0.25">
      <c r="A768" t="s">
        <v>579</v>
      </c>
      <c r="B768" t="s">
        <v>1040</v>
      </c>
      <c r="C768" t="s">
        <v>975</v>
      </c>
      <c r="D768" t="s">
        <v>974</v>
      </c>
      <c r="E768" s="36">
        <v>2441729.7400000002</v>
      </c>
      <c r="F768">
        <v>0</v>
      </c>
      <c r="G768" s="36">
        <v>323328.21999999997</v>
      </c>
      <c r="H768">
        <v>0</v>
      </c>
      <c r="I768" s="36">
        <v>323328.21999999997</v>
      </c>
      <c r="J768" s="36">
        <v>2118401.52</v>
      </c>
    </row>
    <row r="769" spans="1:10" x14ac:dyDescent="0.25">
      <c r="A769" t="s">
        <v>582</v>
      </c>
      <c r="B769" t="s">
        <v>1040</v>
      </c>
      <c r="C769" t="s">
        <v>975</v>
      </c>
      <c r="D769" t="s">
        <v>1011</v>
      </c>
      <c r="E769" s="36">
        <v>188803.09</v>
      </c>
      <c r="F769">
        <v>0</v>
      </c>
      <c r="G769" s="36">
        <v>188803.09</v>
      </c>
      <c r="H769">
        <v>0</v>
      </c>
      <c r="I769" s="36">
        <v>188803.09</v>
      </c>
      <c r="J769">
        <v>0</v>
      </c>
    </row>
    <row r="770" spans="1:10" x14ac:dyDescent="0.25">
      <c r="A770" t="s">
        <v>585</v>
      </c>
      <c r="B770" t="s">
        <v>1040</v>
      </c>
      <c r="C770" t="s">
        <v>975</v>
      </c>
      <c r="D770" t="s">
        <v>974</v>
      </c>
      <c r="E770" s="36">
        <v>6222366</v>
      </c>
      <c r="F770">
        <v>0</v>
      </c>
      <c r="G770" s="36">
        <v>34583.1</v>
      </c>
      <c r="H770">
        <v>0</v>
      </c>
      <c r="I770" s="36">
        <v>34583.1</v>
      </c>
      <c r="J770" s="36">
        <v>6187782.9000000004</v>
      </c>
    </row>
    <row r="771" spans="1:10" x14ac:dyDescent="0.25">
      <c r="A771" t="s">
        <v>588</v>
      </c>
      <c r="B771" t="s">
        <v>1040</v>
      </c>
      <c r="C771" t="s">
        <v>975</v>
      </c>
      <c r="D771" t="s">
        <v>974</v>
      </c>
      <c r="E771" s="36">
        <v>3285433.19</v>
      </c>
      <c r="F771">
        <v>0</v>
      </c>
      <c r="G771" s="36">
        <v>2422249.9300000002</v>
      </c>
      <c r="H771">
        <v>0</v>
      </c>
      <c r="I771" s="36">
        <v>2422249.9300000002</v>
      </c>
      <c r="J771" s="36">
        <v>863183.26</v>
      </c>
    </row>
    <row r="772" spans="1:10" x14ac:dyDescent="0.25">
      <c r="A772" t="s">
        <v>591</v>
      </c>
      <c r="B772" t="s">
        <v>1040</v>
      </c>
      <c r="C772" t="s">
        <v>975</v>
      </c>
      <c r="D772" t="s">
        <v>974</v>
      </c>
      <c r="E772" s="36">
        <v>864573.81</v>
      </c>
      <c r="F772">
        <v>0</v>
      </c>
      <c r="G772" s="36">
        <v>693781.93</v>
      </c>
      <c r="H772">
        <v>0</v>
      </c>
      <c r="I772" s="36">
        <v>693781.93</v>
      </c>
      <c r="J772" s="36">
        <v>170791.88</v>
      </c>
    </row>
    <row r="773" spans="1:10" x14ac:dyDescent="0.25">
      <c r="A773" t="s">
        <v>594</v>
      </c>
      <c r="B773" t="s">
        <v>1040</v>
      </c>
      <c r="C773" t="s">
        <v>975</v>
      </c>
      <c r="D773" t="s">
        <v>974</v>
      </c>
      <c r="E773" s="36">
        <v>186933.8</v>
      </c>
      <c r="F773">
        <v>0</v>
      </c>
      <c r="G773">
        <v>502.06</v>
      </c>
      <c r="H773">
        <v>0</v>
      </c>
      <c r="I773">
        <v>502.06</v>
      </c>
      <c r="J773" s="36">
        <v>186431.74</v>
      </c>
    </row>
    <row r="774" spans="1:10" x14ac:dyDescent="0.25">
      <c r="A774" t="s">
        <v>594</v>
      </c>
      <c r="B774" t="s">
        <v>1040</v>
      </c>
      <c r="C774" t="s">
        <v>975</v>
      </c>
      <c r="D774" t="s">
        <v>1011</v>
      </c>
      <c r="E774" s="36">
        <v>149653.26999999999</v>
      </c>
      <c r="F774">
        <v>0</v>
      </c>
      <c r="G774">
        <v>0</v>
      </c>
      <c r="H774">
        <v>0</v>
      </c>
      <c r="I774">
        <v>0</v>
      </c>
      <c r="J774" s="36">
        <v>149653.26999999999</v>
      </c>
    </row>
    <row r="777" spans="1:10" x14ac:dyDescent="0.25">
      <c r="A777" t="s">
        <v>982</v>
      </c>
      <c r="B777" t="s">
        <v>981</v>
      </c>
      <c r="C777" t="s">
        <v>980</v>
      </c>
      <c r="D777" t="s">
        <v>972</v>
      </c>
      <c r="E777" t="s">
        <v>973</v>
      </c>
      <c r="F777" t="s">
        <v>973</v>
      </c>
      <c r="G777" t="s">
        <v>973</v>
      </c>
      <c r="H777" t="s">
        <v>973</v>
      </c>
      <c r="I777" t="s">
        <v>973</v>
      </c>
      <c r="J777" t="s">
        <v>972</v>
      </c>
    </row>
    <row r="778" spans="1:10" x14ac:dyDescent="0.25">
      <c r="A778" t="s">
        <v>597</v>
      </c>
      <c r="B778" t="s">
        <v>1040</v>
      </c>
      <c r="C778" t="s">
        <v>975</v>
      </c>
      <c r="D778" t="s">
        <v>974</v>
      </c>
      <c r="E778" s="36">
        <v>191055.87</v>
      </c>
      <c r="F778">
        <v>0</v>
      </c>
      <c r="G778">
        <v>502.06</v>
      </c>
      <c r="H778">
        <v>0</v>
      </c>
      <c r="I778">
        <v>502.06</v>
      </c>
      <c r="J778" s="36">
        <v>190553.81</v>
      </c>
    </row>
    <row r="779" spans="1:10" x14ac:dyDescent="0.25">
      <c r="A779" t="s">
        <v>597</v>
      </c>
      <c r="B779" t="s">
        <v>1040</v>
      </c>
      <c r="C779" t="s">
        <v>975</v>
      </c>
      <c r="D779" t="s">
        <v>1011</v>
      </c>
      <c r="E779" s="36">
        <v>149653.26999999999</v>
      </c>
      <c r="F779">
        <v>0</v>
      </c>
      <c r="G779">
        <v>0</v>
      </c>
      <c r="H779">
        <v>0</v>
      </c>
      <c r="I779">
        <v>0</v>
      </c>
      <c r="J779" s="36">
        <v>149653.26999999999</v>
      </c>
    </row>
    <row r="780" spans="1:10" x14ac:dyDescent="0.25">
      <c r="A780" t="s">
        <v>603</v>
      </c>
      <c r="B780" t="s">
        <v>1039</v>
      </c>
      <c r="C780" t="s">
        <v>975</v>
      </c>
      <c r="D780" t="s">
        <v>974</v>
      </c>
      <c r="E780" s="36">
        <v>249012.69</v>
      </c>
      <c r="F780">
        <v>0</v>
      </c>
      <c r="G780" s="36">
        <v>23832.69</v>
      </c>
      <c r="H780">
        <v>0</v>
      </c>
      <c r="I780" s="36">
        <v>23832.69</v>
      </c>
      <c r="J780" s="36">
        <v>225180</v>
      </c>
    </row>
    <row r="781" spans="1:10" x14ac:dyDescent="0.25">
      <c r="A781" t="s">
        <v>607</v>
      </c>
      <c r="B781" t="s">
        <v>1039</v>
      </c>
      <c r="C781" t="s">
        <v>975</v>
      </c>
      <c r="D781" t="s">
        <v>1011</v>
      </c>
      <c r="E781" s="36">
        <v>129494.96</v>
      </c>
      <c r="F781">
        <v>0</v>
      </c>
      <c r="G781" s="36">
        <v>113503.13</v>
      </c>
      <c r="H781">
        <v>0</v>
      </c>
      <c r="I781" s="36">
        <v>113503.13</v>
      </c>
      <c r="J781" s="36">
        <v>15991.83</v>
      </c>
    </row>
    <row r="782" spans="1:10" x14ac:dyDescent="0.25">
      <c r="A782" t="s">
        <v>611</v>
      </c>
      <c r="B782" t="s">
        <v>1039</v>
      </c>
      <c r="C782" t="s">
        <v>975</v>
      </c>
      <c r="D782" t="s">
        <v>974</v>
      </c>
      <c r="E782">
        <v>810.93</v>
      </c>
      <c r="F782">
        <v>0</v>
      </c>
      <c r="G782">
        <v>810.93</v>
      </c>
      <c r="H782">
        <v>0</v>
      </c>
      <c r="I782">
        <v>810.93</v>
      </c>
      <c r="J782">
        <v>0</v>
      </c>
    </row>
    <row r="783" spans="1:10" x14ac:dyDescent="0.25">
      <c r="A783" t="s">
        <v>620</v>
      </c>
      <c r="B783" t="s">
        <v>1039</v>
      </c>
      <c r="C783" t="s">
        <v>975</v>
      </c>
      <c r="D783" t="s">
        <v>1018</v>
      </c>
      <c r="E783">
        <v>-149.6</v>
      </c>
      <c r="F783">
        <v>0</v>
      </c>
      <c r="G783">
        <v>-149.6</v>
      </c>
      <c r="H783">
        <v>0</v>
      </c>
      <c r="I783">
        <v>-149.6</v>
      </c>
      <c r="J783">
        <v>0</v>
      </c>
    </row>
    <row r="784" spans="1:10" x14ac:dyDescent="0.25">
      <c r="A784" t="s">
        <v>623</v>
      </c>
      <c r="B784" t="s">
        <v>1039</v>
      </c>
      <c r="C784" t="s">
        <v>975</v>
      </c>
      <c r="D784" t="s">
        <v>1011</v>
      </c>
      <c r="E784" s="36">
        <v>100000</v>
      </c>
      <c r="F784">
        <v>0</v>
      </c>
      <c r="G784" s="36">
        <v>36387.89</v>
      </c>
      <c r="H784">
        <v>0</v>
      </c>
      <c r="I784" s="36">
        <v>36387.89</v>
      </c>
      <c r="J784" s="36">
        <v>63612.11</v>
      </c>
    </row>
    <row r="785" spans="1:10" x14ac:dyDescent="0.25">
      <c r="A785" t="s">
        <v>623</v>
      </c>
      <c r="B785" t="s">
        <v>1039</v>
      </c>
      <c r="C785" t="s">
        <v>975</v>
      </c>
      <c r="D785" t="s">
        <v>1018</v>
      </c>
      <c r="E785" s="36">
        <v>271584.01</v>
      </c>
      <c r="F785">
        <v>0</v>
      </c>
      <c r="G785">
        <v>0</v>
      </c>
      <c r="H785">
        <v>0</v>
      </c>
      <c r="I785">
        <v>0</v>
      </c>
      <c r="J785" s="36">
        <v>271584.01</v>
      </c>
    </row>
    <row r="786" spans="1:10" x14ac:dyDescent="0.25">
      <c r="A786" t="s">
        <v>626</v>
      </c>
      <c r="B786" t="s">
        <v>1039</v>
      </c>
      <c r="C786" t="s">
        <v>975</v>
      </c>
      <c r="D786" t="s">
        <v>1018</v>
      </c>
      <c r="E786" s="36">
        <v>218071.75</v>
      </c>
      <c r="F786">
        <v>0</v>
      </c>
      <c r="G786" s="36">
        <v>98268.13</v>
      </c>
      <c r="H786">
        <v>0</v>
      </c>
      <c r="I786" s="36">
        <v>98268.13</v>
      </c>
      <c r="J786" s="36">
        <v>119803.62</v>
      </c>
    </row>
    <row r="787" spans="1:10" x14ac:dyDescent="0.25">
      <c r="A787" t="s">
        <v>629</v>
      </c>
      <c r="B787" t="s">
        <v>1038</v>
      </c>
      <c r="C787" t="s">
        <v>975</v>
      </c>
      <c r="D787" t="s">
        <v>974</v>
      </c>
      <c r="E787" s="36">
        <v>300000</v>
      </c>
      <c r="F787">
        <v>0</v>
      </c>
      <c r="G787" s="36">
        <v>6464.51</v>
      </c>
      <c r="H787">
        <v>0</v>
      </c>
      <c r="I787" s="36">
        <v>6464.51</v>
      </c>
      <c r="J787" s="36">
        <v>293535.49</v>
      </c>
    </row>
    <row r="788" spans="1:10" x14ac:dyDescent="0.25">
      <c r="A788" t="s">
        <v>632</v>
      </c>
      <c r="B788" t="s">
        <v>1038</v>
      </c>
      <c r="C788" t="s">
        <v>975</v>
      </c>
      <c r="D788" t="s">
        <v>974</v>
      </c>
      <c r="E788" s="36">
        <v>121678.44</v>
      </c>
      <c r="F788">
        <v>0</v>
      </c>
      <c r="G788" s="36">
        <v>35329.879999999997</v>
      </c>
      <c r="H788">
        <v>0</v>
      </c>
      <c r="I788" s="36">
        <v>35329.879999999997</v>
      </c>
      <c r="J788" s="36">
        <v>86348.56</v>
      </c>
    </row>
    <row r="789" spans="1:10" x14ac:dyDescent="0.25">
      <c r="A789" t="s">
        <v>635</v>
      </c>
      <c r="B789" t="s">
        <v>1038</v>
      </c>
      <c r="C789" t="s">
        <v>975</v>
      </c>
      <c r="D789" t="s">
        <v>974</v>
      </c>
      <c r="E789" s="36">
        <v>1679424.35</v>
      </c>
      <c r="F789">
        <v>0</v>
      </c>
      <c r="G789" s="36">
        <v>25136.22</v>
      </c>
      <c r="H789">
        <v>0</v>
      </c>
      <c r="I789" s="36">
        <v>25136.22</v>
      </c>
      <c r="J789" s="36">
        <v>1654288.13</v>
      </c>
    </row>
    <row r="790" spans="1:10" x14ac:dyDescent="0.25">
      <c r="A790" t="s">
        <v>638</v>
      </c>
      <c r="B790" t="s">
        <v>1038</v>
      </c>
      <c r="C790" t="s">
        <v>975</v>
      </c>
      <c r="D790" t="s">
        <v>974</v>
      </c>
      <c r="E790" s="36">
        <v>2500000</v>
      </c>
      <c r="F790">
        <v>0</v>
      </c>
      <c r="G790" s="36">
        <v>379746.51</v>
      </c>
      <c r="H790">
        <v>0</v>
      </c>
      <c r="I790" s="36">
        <v>379746.51</v>
      </c>
      <c r="J790" s="36">
        <v>2120253.4900000002</v>
      </c>
    </row>
    <row r="791" spans="1:10" x14ac:dyDescent="0.25">
      <c r="A791" t="s">
        <v>641</v>
      </c>
      <c r="B791" t="s">
        <v>1038</v>
      </c>
      <c r="C791" t="s">
        <v>975</v>
      </c>
      <c r="D791" t="s">
        <v>974</v>
      </c>
      <c r="E791" s="36">
        <v>119120.93</v>
      </c>
      <c r="F791">
        <v>0</v>
      </c>
      <c r="G791" s="36">
        <v>105617.88</v>
      </c>
      <c r="H791">
        <v>0</v>
      </c>
      <c r="I791" s="36">
        <v>105617.88</v>
      </c>
      <c r="J791" s="36">
        <v>13503.05</v>
      </c>
    </row>
    <row r="792" spans="1:10" x14ac:dyDescent="0.25">
      <c r="A792" t="s">
        <v>644</v>
      </c>
      <c r="B792" t="s">
        <v>1038</v>
      </c>
      <c r="C792" t="s">
        <v>975</v>
      </c>
      <c r="D792" t="s">
        <v>974</v>
      </c>
      <c r="E792" s="36">
        <v>600000</v>
      </c>
      <c r="F792">
        <v>0</v>
      </c>
      <c r="G792" s="36">
        <v>23738.06</v>
      </c>
      <c r="H792">
        <v>0</v>
      </c>
      <c r="I792" s="36">
        <v>23738.06</v>
      </c>
      <c r="J792" s="36">
        <v>576261.93999999994</v>
      </c>
    </row>
    <row r="793" spans="1:10" x14ac:dyDescent="0.25">
      <c r="A793" t="s">
        <v>647</v>
      </c>
      <c r="B793" t="s">
        <v>1038</v>
      </c>
      <c r="C793" t="s">
        <v>975</v>
      </c>
      <c r="D793" t="s">
        <v>974</v>
      </c>
      <c r="E793" s="36">
        <v>240000</v>
      </c>
      <c r="F793">
        <v>0</v>
      </c>
      <c r="G793">
        <v>0</v>
      </c>
      <c r="H793">
        <v>0</v>
      </c>
      <c r="I793">
        <v>0</v>
      </c>
      <c r="J793" s="36">
        <v>240000</v>
      </c>
    </row>
    <row r="794" spans="1:10" x14ac:dyDescent="0.25">
      <c r="A794" t="s">
        <v>650</v>
      </c>
      <c r="B794" t="s">
        <v>1038</v>
      </c>
      <c r="C794" t="s">
        <v>975</v>
      </c>
      <c r="D794" t="s">
        <v>974</v>
      </c>
      <c r="E794" s="36">
        <v>184778.33</v>
      </c>
      <c r="F794">
        <v>0</v>
      </c>
      <c r="G794" s="36">
        <v>46510.02</v>
      </c>
      <c r="H794">
        <v>0</v>
      </c>
      <c r="I794" s="36">
        <v>46510.02</v>
      </c>
      <c r="J794" s="36">
        <v>138268.31</v>
      </c>
    </row>
    <row r="795" spans="1:10" x14ac:dyDescent="0.25">
      <c r="A795" t="s">
        <v>653</v>
      </c>
      <c r="B795" t="s">
        <v>1037</v>
      </c>
      <c r="C795" t="s">
        <v>975</v>
      </c>
      <c r="D795" t="s">
        <v>974</v>
      </c>
      <c r="E795" s="36">
        <v>331194.90000000002</v>
      </c>
      <c r="F795">
        <v>0</v>
      </c>
      <c r="G795" s="36">
        <v>26241.71</v>
      </c>
      <c r="H795">
        <v>0</v>
      </c>
      <c r="I795" s="36">
        <v>26241.71</v>
      </c>
      <c r="J795" s="36">
        <v>304953.19</v>
      </c>
    </row>
    <row r="796" spans="1:10" x14ac:dyDescent="0.25">
      <c r="A796" t="s">
        <v>656</v>
      </c>
      <c r="B796" t="s">
        <v>1037</v>
      </c>
      <c r="C796" t="s">
        <v>975</v>
      </c>
      <c r="D796" t="s">
        <v>974</v>
      </c>
      <c r="E796" s="36">
        <v>331156.40000000002</v>
      </c>
      <c r="F796">
        <v>0</v>
      </c>
      <c r="G796" s="36">
        <v>28483.32</v>
      </c>
      <c r="H796">
        <v>0</v>
      </c>
      <c r="I796" s="36">
        <v>28483.32</v>
      </c>
      <c r="J796" s="36">
        <v>302673.08</v>
      </c>
    </row>
    <row r="797" spans="1:10" x14ac:dyDescent="0.25">
      <c r="A797" t="s">
        <v>659</v>
      </c>
      <c r="B797" t="s">
        <v>1037</v>
      </c>
      <c r="C797" t="s">
        <v>975</v>
      </c>
      <c r="D797" t="s">
        <v>974</v>
      </c>
      <c r="E797" s="36">
        <v>336803.18</v>
      </c>
      <c r="F797">
        <v>0</v>
      </c>
      <c r="G797" s="36">
        <v>27240.3</v>
      </c>
      <c r="H797">
        <v>0</v>
      </c>
      <c r="I797" s="36">
        <v>27240.3</v>
      </c>
      <c r="J797" s="36">
        <v>309562.88</v>
      </c>
    </row>
    <row r="798" spans="1:10" x14ac:dyDescent="0.25">
      <c r="A798" t="s">
        <v>662</v>
      </c>
      <c r="B798" t="s">
        <v>1037</v>
      </c>
      <c r="C798" t="s">
        <v>975</v>
      </c>
      <c r="D798" t="s">
        <v>974</v>
      </c>
      <c r="E798" s="36">
        <v>79367.34</v>
      </c>
      <c r="F798">
        <v>0</v>
      </c>
      <c r="G798" s="36">
        <v>19929.75</v>
      </c>
      <c r="H798">
        <v>0</v>
      </c>
      <c r="I798" s="36">
        <v>19929.75</v>
      </c>
      <c r="J798" s="36">
        <v>59437.59</v>
      </c>
    </row>
    <row r="799" spans="1:10" x14ac:dyDescent="0.25">
      <c r="A799" t="s">
        <v>665</v>
      </c>
      <c r="B799" t="s">
        <v>1037</v>
      </c>
      <c r="C799" t="s">
        <v>975</v>
      </c>
      <c r="D799" t="s">
        <v>974</v>
      </c>
      <c r="E799" s="36">
        <v>328024.56</v>
      </c>
      <c r="F799">
        <v>0</v>
      </c>
      <c r="G799" s="36">
        <v>23566.1</v>
      </c>
      <c r="H799">
        <v>0</v>
      </c>
      <c r="I799" s="36">
        <v>23566.1</v>
      </c>
      <c r="J799" s="36">
        <v>304458.46000000002</v>
      </c>
    </row>
    <row r="800" spans="1:10" x14ac:dyDescent="0.25">
      <c r="A800" t="s">
        <v>668</v>
      </c>
      <c r="B800" t="s">
        <v>1037</v>
      </c>
      <c r="C800" t="s">
        <v>975</v>
      </c>
      <c r="D800" t="s">
        <v>974</v>
      </c>
      <c r="E800" s="36">
        <v>-1286.7</v>
      </c>
      <c r="F800">
        <v>0</v>
      </c>
      <c r="G800" s="36">
        <v>-1286.7</v>
      </c>
      <c r="H800">
        <v>0</v>
      </c>
      <c r="I800" s="36">
        <v>-1286.7</v>
      </c>
      <c r="J800">
        <v>0</v>
      </c>
    </row>
    <row r="801" spans="1:10" x14ac:dyDescent="0.25">
      <c r="A801" t="s">
        <v>671</v>
      </c>
      <c r="B801" t="s">
        <v>1037</v>
      </c>
      <c r="C801" t="s">
        <v>975</v>
      </c>
      <c r="D801" t="s">
        <v>974</v>
      </c>
      <c r="E801" s="36">
        <v>772493.55</v>
      </c>
      <c r="F801">
        <v>0</v>
      </c>
      <c r="G801" s="36">
        <v>241614.94</v>
      </c>
      <c r="H801">
        <v>0</v>
      </c>
      <c r="I801" s="36">
        <v>241614.94</v>
      </c>
      <c r="J801" s="36">
        <v>530878.61</v>
      </c>
    </row>
    <row r="802" spans="1:10" x14ac:dyDescent="0.25">
      <c r="A802" t="s">
        <v>674</v>
      </c>
      <c r="B802" t="s">
        <v>1036</v>
      </c>
      <c r="C802" t="s">
        <v>975</v>
      </c>
      <c r="D802" t="s">
        <v>974</v>
      </c>
      <c r="E802" s="36">
        <v>146044.49</v>
      </c>
      <c r="F802">
        <v>0</v>
      </c>
      <c r="G802" s="36">
        <v>123461.69</v>
      </c>
      <c r="H802">
        <v>0</v>
      </c>
      <c r="I802" s="36">
        <v>123461.69</v>
      </c>
      <c r="J802" s="36">
        <v>22582.799999999999</v>
      </c>
    </row>
    <row r="803" spans="1:10" x14ac:dyDescent="0.25">
      <c r="A803" t="s">
        <v>677</v>
      </c>
      <c r="B803" t="s">
        <v>1036</v>
      </c>
      <c r="C803" t="s">
        <v>975</v>
      </c>
      <c r="D803" t="s">
        <v>974</v>
      </c>
      <c r="E803" s="36">
        <v>183728.64000000001</v>
      </c>
      <c r="F803">
        <v>0</v>
      </c>
      <c r="G803" s="36">
        <v>172625.81</v>
      </c>
      <c r="H803">
        <v>0</v>
      </c>
      <c r="I803" s="36">
        <v>172625.81</v>
      </c>
      <c r="J803" s="36">
        <v>11102.83</v>
      </c>
    </row>
    <row r="804" spans="1:10" x14ac:dyDescent="0.25">
      <c r="A804" t="s">
        <v>680</v>
      </c>
      <c r="B804" t="s">
        <v>1036</v>
      </c>
      <c r="C804" t="s">
        <v>975</v>
      </c>
      <c r="D804" t="s">
        <v>974</v>
      </c>
      <c r="E804" s="36">
        <v>3482.43</v>
      </c>
      <c r="F804">
        <v>0</v>
      </c>
      <c r="G804" s="36">
        <v>3482.43</v>
      </c>
      <c r="H804">
        <v>0</v>
      </c>
      <c r="I804" s="36">
        <v>3482.43</v>
      </c>
      <c r="J804">
        <v>0</v>
      </c>
    </row>
    <row r="805" spans="1:10" x14ac:dyDescent="0.25">
      <c r="A805" t="s">
        <v>689</v>
      </c>
      <c r="B805" t="s">
        <v>1036</v>
      </c>
      <c r="C805" t="s">
        <v>975</v>
      </c>
      <c r="D805" t="s">
        <v>974</v>
      </c>
      <c r="E805" s="36">
        <v>131641.56</v>
      </c>
      <c r="F805">
        <v>0</v>
      </c>
      <c r="G805" s="36">
        <v>66955.960000000006</v>
      </c>
      <c r="H805">
        <v>0</v>
      </c>
      <c r="I805" s="36">
        <v>66955.960000000006</v>
      </c>
      <c r="J805" s="36">
        <v>64685.599999999999</v>
      </c>
    </row>
    <row r="806" spans="1:10" x14ac:dyDescent="0.25">
      <c r="A806" t="s">
        <v>692</v>
      </c>
      <c r="B806" t="s">
        <v>1035</v>
      </c>
      <c r="C806" t="s">
        <v>975</v>
      </c>
      <c r="D806" t="s">
        <v>974</v>
      </c>
      <c r="E806" s="36">
        <v>114447.91</v>
      </c>
      <c r="F806">
        <v>0</v>
      </c>
      <c r="G806" s="36">
        <v>114165.18</v>
      </c>
      <c r="H806">
        <v>0</v>
      </c>
      <c r="I806" s="36">
        <v>114165.18</v>
      </c>
      <c r="J806">
        <v>282.73</v>
      </c>
    </row>
    <row r="807" spans="1:10" x14ac:dyDescent="0.25">
      <c r="A807" t="s">
        <v>695</v>
      </c>
      <c r="B807" t="s">
        <v>1034</v>
      </c>
      <c r="C807" t="s">
        <v>975</v>
      </c>
      <c r="D807" t="s">
        <v>974</v>
      </c>
      <c r="E807" s="36">
        <v>4498103.2</v>
      </c>
      <c r="F807">
        <v>0</v>
      </c>
      <c r="G807" s="36">
        <v>94352.89</v>
      </c>
      <c r="H807">
        <v>0</v>
      </c>
      <c r="I807" s="36">
        <v>94352.89</v>
      </c>
      <c r="J807" s="36">
        <v>4403750.3099999996</v>
      </c>
    </row>
    <row r="808" spans="1:10" x14ac:dyDescent="0.25">
      <c r="A808" t="s">
        <v>698</v>
      </c>
      <c r="B808" t="s">
        <v>1033</v>
      </c>
      <c r="C808" t="s">
        <v>975</v>
      </c>
      <c r="D808" t="s">
        <v>974</v>
      </c>
      <c r="E808" s="36">
        <v>992752.9</v>
      </c>
      <c r="F808">
        <v>0</v>
      </c>
      <c r="G808" s="36">
        <v>227558.13</v>
      </c>
      <c r="H808">
        <v>0</v>
      </c>
      <c r="I808" s="36">
        <v>227558.13</v>
      </c>
      <c r="J808" s="36">
        <v>765194.77</v>
      </c>
    </row>
    <row r="809" spans="1:10" x14ac:dyDescent="0.25">
      <c r="A809" t="s">
        <v>701</v>
      </c>
      <c r="B809" t="s">
        <v>1032</v>
      </c>
      <c r="C809" t="s">
        <v>975</v>
      </c>
      <c r="D809" t="s">
        <v>977</v>
      </c>
      <c r="E809" s="36">
        <v>2000000</v>
      </c>
      <c r="F809">
        <v>0</v>
      </c>
      <c r="G809">
        <v>0</v>
      </c>
      <c r="H809">
        <v>0</v>
      </c>
      <c r="I809">
        <v>0</v>
      </c>
      <c r="J809" s="36">
        <v>2000000</v>
      </c>
    </row>
    <row r="810" spans="1:10" x14ac:dyDescent="0.25">
      <c r="A810" t="s">
        <v>704</v>
      </c>
      <c r="B810" t="s">
        <v>1031</v>
      </c>
      <c r="C810" t="s">
        <v>975</v>
      </c>
      <c r="D810" t="s">
        <v>974</v>
      </c>
      <c r="E810" s="36">
        <v>2371864.3199999998</v>
      </c>
      <c r="F810">
        <v>0</v>
      </c>
      <c r="G810" s="36">
        <v>139180.89000000001</v>
      </c>
      <c r="H810">
        <v>0</v>
      </c>
      <c r="I810" s="36">
        <v>139180.89000000001</v>
      </c>
      <c r="J810" s="36">
        <v>2232683.4300000002</v>
      </c>
    </row>
    <row r="811" spans="1:10" x14ac:dyDescent="0.25">
      <c r="A811" t="s">
        <v>707</v>
      </c>
      <c r="B811" t="s">
        <v>1030</v>
      </c>
      <c r="C811" t="s">
        <v>975</v>
      </c>
      <c r="D811" t="s">
        <v>974</v>
      </c>
      <c r="E811" s="36">
        <v>6712250.21</v>
      </c>
      <c r="F811">
        <v>0</v>
      </c>
      <c r="G811" s="36">
        <v>106133.37</v>
      </c>
      <c r="H811">
        <v>0</v>
      </c>
      <c r="I811" s="36">
        <v>106133.37</v>
      </c>
      <c r="J811" s="36">
        <v>6606116.8399999999</v>
      </c>
    </row>
    <row r="812" spans="1:10" x14ac:dyDescent="0.25">
      <c r="A812" t="s">
        <v>710</v>
      </c>
      <c r="B812" t="s">
        <v>1029</v>
      </c>
      <c r="C812" t="s">
        <v>975</v>
      </c>
      <c r="D812" t="s">
        <v>974</v>
      </c>
      <c r="E812" s="36">
        <v>269896.42</v>
      </c>
      <c r="F812">
        <v>0</v>
      </c>
      <c r="G812" s="36">
        <v>269896.42</v>
      </c>
      <c r="H812">
        <v>0</v>
      </c>
      <c r="I812" s="36">
        <v>269896.42</v>
      </c>
      <c r="J812">
        <v>0</v>
      </c>
    </row>
    <row r="813" spans="1:10" x14ac:dyDescent="0.25">
      <c r="A813" t="s">
        <v>710</v>
      </c>
      <c r="B813" t="s">
        <v>1029</v>
      </c>
      <c r="C813" t="s">
        <v>975</v>
      </c>
      <c r="D813" t="s">
        <v>1020</v>
      </c>
      <c r="E813" s="36">
        <v>500000</v>
      </c>
      <c r="F813">
        <v>0</v>
      </c>
      <c r="G813">
        <v>0</v>
      </c>
      <c r="H813">
        <v>0</v>
      </c>
      <c r="I813">
        <v>0</v>
      </c>
      <c r="J813" s="36">
        <v>500000</v>
      </c>
    </row>
    <row r="814" spans="1:10" x14ac:dyDescent="0.25">
      <c r="A814" t="s">
        <v>710</v>
      </c>
      <c r="B814" t="s">
        <v>1029</v>
      </c>
      <c r="C814" t="s">
        <v>975</v>
      </c>
      <c r="D814" t="s">
        <v>1028</v>
      </c>
      <c r="E814" s="36">
        <v>908412.98</v>
      </c>
      <c r="F814">
        <v>0</v>
      </c>
      <c r="G814" s="36">
        <v>175167.32</v>
      </c>
      <c r="H814">
        <v>0</v>
      </c>
      <c r="I814" s="36">
        <v>175167.32</v>
      </c>
      <c r="J814" s="36">
        <v>733245.66</v>
      </c>
    </row>
    <row r="815" spans="1:10" x14ac:dyDescent="0.25">
      <c r="A815" t="s">
        <v>728</v>
      </c>
      <c r="B815" t="s">
        <v>1027</v>
      </c>
      <c r="C815" t="s">
        <v>975</v>
      </c>
      <c r="D815" t="s">
        <v>974</v>
      </c>
      <c r="E815" s="36">
        <v>50000</v>
      </c>
      <c r="F815">
        <v>0</v>
      </c>
      <c r="G815">
        <v>0</v>
      </c>
      <c r="H815">
        <v>0</v>
      </c>
      <c r="I815">
        <v>0</v>
      </c>
      <c r="J815" s="36">
        <v>50000</v>
      </c>
    </row>
    <row r="816" spans="1:10" x14ac:dyDescent="0.25">
      <c r="A816" t="s">
        <v>728</v>
      </c>
      <c r="B816" t="s">
        <v>1027</v>
      </c>
      <c r="C816" t="s">
        <v>975</v>
      </c>
      <c r="D816" t="s">
        <v>1011</v>
      </c>
      <c r="E816" s="36">
        <v>389367.08</v>
      </c>
      <c r="F816">
        <v>0</v>
      </c>
      <c r="G816" s="36">
        <v>31629.759999999998</v>
      </c>
      <c r="H816">
        <v>0</v>
      </c>
      <c r="I816" s="36">
        <v>31629.759999999998</v>
      </c>
      <c r="J816" s="36">
        <v>357737.32</v>
      </c>
    </row>
    <row r="817" spans="1:10" x14ac:dyDescent="0.25">
      <c r="A817" t="s">
        <v>731</v>
      </c>
      <c r="B817" t="s">
        <v>1027</v>
      </c>
      <c r="C817" t="s">
        <v>975</v>
      </c>
      <c r="D817" t="s">
        <v>974</v>
      </c>
      <c r="E817" s="36">
        <v>550000</v>
      </c>
      <c r="F817">
        <v>0</v>
      </c>
      <c r="G817">
        <v>0</v>
      </c>
      <c r="H817">
        <v>0</v>
      </c>
      <c r="I817">
        <v>0</v>
      </c>
      <c r="J817" s="36">
        <v>550000</v>
      </c>
    </row>
    <row r="818" spans="1:10" x14ac:dyDescent="0.25">
      <c r="A818" t="s">
        <v>731</v>
      </c>
      <c r="B818" t="s">
        <v>1027</v>
      </c>
      <c r="C818" t="s">
        <v>975</v>
      </c>
      <c r="D818" t="s">
        <v>1011</v>
      </c>
      <c r="E818" s="36">
        <v>506733.45</v>
      </c>
      <c r="F818">
        <v>0</v>
      </c>
      <c r="G818" s="36">
        <v>45515.69</v>
      </c>
      <c r="H818">
        <v>0</v>
      </c>
      <c r="I818" s="36">
        <v>45515.69</v>
      </c>
      <c r="J818" s="36">
        <v>461217.76</v>
      </c>
    </row>
    <row r="819" spans="1:10" x14ac:dyDescent="0.25">
      <c r="A819" t="s">
        <v>734</v>
      </c>
      <c r="B819" t="s">
        <v>1027</v>
      </c>
      <c r="C819" t="s">
        <v>975</v>
      </c>
      <c r="D819" t="s">
        <v>974</v>
      </c>
      <c r="E819" s="36">
        <v>130000</v>
      </c>
      <c r="F819">
        <v>0</v>
      </c>
      <c r="G819">
        <v>0</v>
      </c>
      <c r="H819">
        <v>0</v>
      </c>
      <c r="I819">
        <v>0</v>
      </c>
      <c r="J819" s="36">
        <v>130000</v>
      </c>
    </row>
    <row r="820" spans="1:10" x14ac:dyDescent="0.25">
      <c r="A820" t="s">
        <v>734</v>
      </c>
      <c r="B820" t="s">
        <v>1027</v>
      </c>
      <c r="C820" t="s">
        <v>975</v>
      </c>
      <c r="D820" t="s">
        <v>1011</v>
      </c>
      <c r="E820" s="36">
        <v>112603.12</v>
      </c>
      <c r="F820">
        <v>0</v>
      </c>
      <c r="G820" s="36">
        <v>3514.42</v>
      </c>
      <c r="H820">
        <v>0</v>
      </c>
      <c r="I820" s="36">
        <v>3514.42</v>
      </c>
      <c r="J820" s="36">
        <v>109088.7</v>
      </c>
    </row>
    <row r="821" spans="1:10" x14ac:dyDescent="0.25">
      <c r="A821" t="s">
        <v>740</v>
      </c>
      <c r="B821" t="s">
        <v>1025</v>
      </c>
      <c r="C821" t="s">
        <v>975</v>
      </c>
      <c r="D821" t="s">
        <v>974</v>
      </c>
      <c r="E821" s="36">
        <v>53512.639999999999</v>
      </c>
      <c r="F821">
        <v>0</v>
      </c>
      <c r="G821" s="36">
        <v>32884.92</v>
      </c>
      <c r="H821">
        <v>0</v>
      </c>
      <c r="I821" s="36">
        <v>32884.92</v>
      </c>
      <c r="J821" s="36">
        <v>20627.72</v>
      </c>
    </row>
    <row r="822" spans="1:10" x14ac:dyDescent="0.25">
      <c r="A822" t="s">
        <v>740</v>
      </c>
      <c r="B822" t="s">
        <v>1025</v>
      </c>
      <c r="C822" t="s">
        <v>975</v>
      </c>
      <c r="D822" t="s">
        <v>1011</v>
      </c>
      <c r="E822" s="36">
        <v>300000</v>
      </c>
      <c r="F822">
        <v>0</v>
      </c>
      <c r="G822">
        <v>0</v>
      </c>
      <c r="H822">
        <v>0</v>
      </c>
      <c r="I822">
        <v>0</v>
      </c>
      <c r="J822" s="36">
        <v>300000</v>
      </c>
    </row>
    <row r="823" spans="1:10" x14ac:dyDescent="0.25">
      <c r="A823" t="s">
        <v>737</v>
      </c>
      <c r="B823" t="s">
        <v>1025</v>
      </c>
      <c r="C823" t="s">
        <v>975</v>
      </c>
      <c r="D823" t="s">
        <v>974</v>
      </c>
      <c r="E823" s="36">
        <v>4067992.24</v>
      </c>
      <c r="F823">
        <v>0</v>
      </c>
      <c r="G823" s="36">
        <v>3161737.28</v>
      </c>
      <c r="H823">
        <v>0</v>
      </c>
      <c r="I823" s="36">
        <v>3161737.28</v>
      </c>
      <c r="J823" s="36">
        <v>906254.96</v>
      </c>
    </row>
    <row r="824" spans="1:10" x14ac:dyDescent="0.25">
      <c r="A824" t="s">
        <v>743</v>
      </c>
      <c r="B824" t="s">
        <v>1026</v>
      </c>
      <c r="C824" t="s">
        <v>975</v>
      </c>
      <c r="D824" t="s">
        <v>974</v>
      </c>
      <c r="E824" s="36">
        <v>1000000</v>
      </c>
      <c r="F824">
        <v>0</v>
      </c>
      <c r="G824">
        <v>0</v>
      </c>
      <c r="H824">
        <v>0</v>
      </c>
      <c r="I824">
        <v>0</v>
      </c>
      <c r="J824" s="36">
        <v>1000000</v>
      </c>
    </row>
    <row r="827" spans="1:10" x14ac:dyDescent="0.25">
      <c r="A827" t="s">
        <v>982</v>
      </c>
      <c r="B827" t="s">
        <v>981</v>
      </c>
      <c r="C827" t="s">
        <v>980</v>
      </c>
      <c r="D827" t="s">
        <v>972</v>
      </c>
      <c r="E827" t="s">
        <v>973</v>
      </c>
      <c r="F827" t="s">
        <v>973</v>
      </c>
      <c r="G827" t="s">
        <v>973</v>
      </c>
      <c r="H827" t="s">
        <v>973</v>
      </c>
      <c r="I827" t="s">
        <v>973</v>
      </c>
      <c r="J827" t="s">
        <v>972</v>
      </c>
    </row>
    <row r="828" spans="1:10" x14ac:dyDescent="0.25">
      <c r="A828" t="s">
        <v>743</v>
      </c>
      <c r="B828" t="s">
        <v>1026</v>
      </c>
      <c r="C828" t="s">
        <v>975</v>
      </c>
      <c r="D828" t="s">
        <v>977</v>
      </c>
      <c r="E828">
        <v>500</v>
      </c>
      <c r="F828">
        <v>0</v>
      </c>
      <c r="G828">
        <v>0</v>
      </c>
      <c r="H828">
        <v>0</v>
      </c>
      <c r="I828">
        <v>0</v>
      </c>
      <c r="J828">
        <v>500</v>
      </c>
    </row>
    <row r="829" spans="1:10" x14ac:dyDescent="0.25">
      <c r="A829" t="s">
        <v>713</v>
      </c>
      <c r="B829" t="s">
        <v>1025</v>
      </c>
      <c r="C829" t="s">
        <v>975</v>
      </c>
      <c r="D829" t="s">
        <v>974</v>
      </c>
      <c r="E829" s="36">
        <v>460368.57</v>
      </c>
      <c r="F829">
        <v>0</v>
      </c>
      <c r="G829" s="36">
        <v>63076.97</v>
      </c>
      <c r="H829">
        <v>0</v>
      </c>
      <c r="I829" s="36">
        <v>63076.97</v>
      </c>
      <c r="J829" s="36">
        <v>397291.6</v>
      </c>
    </row>
    <row r="830" spans="1:10" x14ac:dyDescent="0.25">
      <c r="A830" t="s">
        <v>716</v>
      </c>
      <c r="B830" t="s">
        <v>1025</v>
      </c>
      <c r="C830" t="s">
        <v>975</v>
      </c>
      <c r="D830" t="s">
        <v>974</v>
      </c>
      <c r="E830" s="36">
        <v>4894752.7</v>
      </c>
      <c r="F830">
        <v>0</v>
      </c>
      <c r="G830" s="36">
        <v>28486.81</v>
      </c>
      <c r="H830">
        <v>0</v>
      </c>
      <c r="I830" s="36">
        <v>28486.81</v>
      </c>
      <c r="J830" s="36">
        <v>4866265.8899999997</v>
      </c>
    </row>
    <row r="831" spans="1:10" x14ac:dyDescent="0.25">
      <c r="A831" t="s">
        <v>716</v>
      </c>
      <c r="B831" t="s">
        <v>1025</v>
      </c>
      <c r="C831" t="s">
        <v>975</v>
      </c>
      <c r="D831" t="s">
        <v>1011</v>
      </c>
      <c r="E831" s="36">
        <v>170000</v>
      </c>
      <c r="F831">
        <v>0</v>
      </c>
      <c r="G831">
        <v>0</v>
      </c>
      <c r="H831">
        <v>0</v>
      </c>
      <c r="I831">
        <v>0</v>
      </c>
      <c r="J831" s="36">
        <v>170000</v>
      </c>
    </row>
    <row r="832" spans="1:10" x14ac:dyDescent="0.25">
      <c r="A832" t="s">
        <v>719</v>
      </c>
      <c r="B832" t="s">
        <v>1025</v>
      </c>
      <c r="C832" t="s">
        <v>975</v>
      </c>
      <c r="D832" t="s">
        <v>1011</v>
      </c>
      <c r="E832" s="36">
        <v>233757.91</v>
      </c>
      <c r="F832">
        <v>0</v>
      </c>
      <c r="G832" s="36">
        <v>232756.35</v>
      </c>
      <c r="H832">
        <v>0</v>
      </c>
      <c r="I832" s="36">
        <v>232756.35</v>
      </c>
      <c r="J832" s="36">
        <v>1001.56</v>
      </c>
    </row>
    <row r="833" spans="1:10" x14ac:dyDescent="0.25">
      <c r="A833" t="s">
        <v>746</v>
      </c>
      <c r="B833" t="s">
        <v>1025</v>
      </c>
      <c r="C833" t="s">
        <v>975</v>
      </c>
      <c r="D833" t="s">
        <v>974</v>
      </c>
      <c r="E833" s="36">
        <v>200000</v>
      </c>
      <c r="F833">
        <v>0</v>
      </c>
      <c r="G833" s="36">
        <v>3012.36</v>
      </c>
      <c r="H833">
        <v>0</v>
      </c>
      <c r="I833" s="36">
        <v>3012.36</v>
      </c>
      <c r="J833" s="36">
        <v>196987.64</v>
      </c>
    </row>
    <row r="834" spans="1:10" x14ac:dyDescent="0.25">
      <c r="A834" t="s">
        <v>749</v>
      </c>
      <c r="B834" t="s">
        <v>1019</v>
      </c>
      <c r="C834" t="s">
        <v>975</v>
      </c>
      <c r="D834" t="s">
        <v>974</v>
      </c>
      <c r="E834" s="36">
        <v>200000</v>
      </c>
      <c r="F834">
        <v>0</v>
      </c>
      <c r="G834" s="36">
        <v>3263.39</v>
      </c>
      <c r="H834">
        <v>0</v>
      </c>
      <c r="I834" s="36">
        <v>3263.39</v>
      </c>
      <c r="J834" s="36">
        <v>196736.61</v>
      </c>
    </row>
    <row r="835" spans="1:10" x14ac:dyDescent="0.25">
      <c r="A835" t="s">
        <v>752</v>
      </c>
      <c r="B835" t="s">
        <v>1019</v>
      </c>
      <c r="C835" t="s">
        <v>975</v>
      </c>
      <c r="D835" t="s">
        <v>974</v>
      </c>
      <c r="E835" s="36">
        <v>326214.38</v>
      </c>
      <c r="F835">
        <v>0</v>
      </c>
      <c r="G835" s="36">
        <v>326214.38</v>
      </c>
      <c r="H835">
        <v>0</v>
      </c>
      <c r="I835" s="36">
        <v>326214.38</v>
      </c>
      <c r="J835">
        <v>0</v>
      </c>
    </row>
    <row r="836" spans="1:10" x14ac:dyDescent="0.25">
      <c r="A836" t="s">
        <v>757</v>
      </c>
      <c r="B836" t="s">
        <v>1024</v>
      </c>
      <c r="C836" t="s">
        <v>975</v>
      </c>
      <c r="D836" t="s">
        <v>974</v>
      </c>
      <c r="E836" s="36">
        <v>880000</v>
      </c>
      <c r="F836">
        <v>0</v>
      </c>
      <c r="G836" s="36">
        <v>111632.68</v>
      </c>
      <c r="H836">
        <v>0</v>
      </c>
      <c r="I836" s="36">
        <v>111632.68</v>
      </c>
      <c r="J836" s="36">
        <v>768367.32</v>
      </c>
    </row>
    <row r="837" spans="1:10" x14ac:dyDescent="0.25">
      <c r="A837" t="s">
        <v>761</v>
      </c>
      <c r="B837" t="s">
        <v>1023</v>
      </c>
      <c r="C837" t="s">
        <v>975</v>
      </c>
      <c r="D837" t="s">
        <v>974</v>
      </c>
      <c r="E837" s="36">
        <v>1000000</v>
      </c>
      <c r="F837">
        <v>0</v>
      </c>
      <c r="G837">
        <v>0</v>
      </c>
      <c r="H837">
        <v>0</v>
      </c>
      <c r="I837">
        <v>0</v>
      </c>
      <c r="J837" s="36">
        <v>1000000</v>
      </c>
    </row>
    <row r="838" spans="1:10" x14ac:dyDescent="0.25">
      <c r="A838" t="s">
        <v>763</v>
      </c>
      <c r="B838" t="s">
        <v>1022</v>
      </c>
      <c r="C838" t="s">
        <v>975</v>
      </c>
      <c r="D838" t="s">
        <v>1020</v>
      </c>
      <c r="E838" s="36">
        <v>250000</v>
      </c>
      <c r="F838">
        <v>0</v>
      </c>
      <c r="G838" s="36">
        <v>90063.78</v>
      </c>
      <c r="H838">
        <v>0</v>
      </c>
      <c r="I838" s="36">
        <v>90063.78</v>
      </c>
      <c r="J838" s="36">
        <v>159936.22</v>
      </c>
    </row>
    <row r="839" spans="1:10" x14ac:dyDescent="0.25">
      <c r="A839" t="s">
        <v>766</v>
      </c>
      <c r="B839" t="s">
        <v>1021</v>
      </c>
      <c r="C839" t="s">
        <v>975</v>
      </c>
      <c r="D839" t="s">
        <v>1020</v>
      </c>
      <c r="E839" s="36">
        <v>150000</v>
      </c>
      <c r="F839">
        <v>0</v>
      </c>
      <c r="G839" s="36">
        <v>16869.87</v>
      </c>
      <c r="H839">
        <v>0</v>
      </c>
      <c r="I839" s="36">
        <v>16869.87</v>
      </c>
      <c r="J839" s="36">
        <v>133130.13</v>
      </c>
    </row>
    <row r="840" spans="1:10" x14ac:dyDescent="0.25">
      <c r="A840" t="s">
        <v>772</v>
      </c>
      <c r="B840" t="s">
        <v>1019</v>
      </c>
      <c r="C840" t="s">
        <v>975</v>
      </c>
      <c r="D840" t="s">
        <v>1011</v>
      </c>
      <c r="E840" s="36">
        <v>850000</v>
      </c>
      <c r="F840">
        <v>0</v>
      </c>
      <c r="G840" s="36">
        <v>22908.93</v>
      </c>
      <c r="H840">
        <v>0</v>
      </c>
      <c r="I840" s="36">
        <v>22908.93</v>
      </c>
      <c r="J840" s="36">
        <v>827091.07</v>
      </c>
    </row>
    <row r="841" spans="1:10" x14ac:dyDescent="0.25">
      <c r="A841" t="s">
        <v>775</v>
      </c>
      <c r="B841" t="s">
        <v>1019</v>
      </c>
      <c r="C841" t="s">
        <v>975</v>
      </c>
      <c r="D841" t="s">
        <v>974</v>
      </c>
      <c r="E841" s="36">
        <v>630000</v>
      </c>
      <c r="F841">
        <v>0</v>
      </c>
      <c r="G841" s="36">
        <v>106761.07</v>
      </c>
      <c r="H841">
        <v>0</v>
      </c>
      <c r="I841" s="36">
        <v>106761.07</v>
      </c>
      <c r="J841" s="36">
        <v>523238.93</v>
      </c>
    </row>
    <row r="842" spans="1:10" x14ac:dyDescent="0.25">
      <c r="A842" t="s">
        <v>784</v>
      </c>
      <c r="B842" t="s">
        <v>1017</v>
      </c>
      <c r="C842" t="s">
        <v>975</v>
      </c>
      <c r="D842" t="s">
        <v>974</v>
      </c>
      <c r="E842" s="36">
        <v>500000</v>
      </c>
      <c r="F842">
        <v>0</v>
      </c>
      <c r="G842" s="36">
        <v>5020.55</v>
      </c>
      <c r="H842">
        <v>0</v>
      </c>
      <c r="I842" s="36">
        <v>5020.55</v>
      </c>
      <c r="J842" s="36">
        <v>494979.45</v>
      </c>
    </row>
    <row r="843" spans="1:10" x14ac:dyDescent="0.25">
      <c r="A843" t="s">
        <v>787</v>
      </c>
      <c r="B843" t="s">
        <v>1017</v>
      </c>
      <c r="C843" t="s">
        <v>975</v>
      </c>
      <c r="D843" t="s">
        <v>1018</v>
      </c>
      <c r="E843" s="36">
        <v>100000</v>
      </c>
      <c r="F843">
        <v>0</v>
      </c>
      <c r="G843" s="36">
        <v>22185.9</v>
      </c>
      <c r="H843">
        <v>0</v>
      </c>
      <c r="I843" s="36">
        <v>22185.9</v>
      </c>
      <c r="J843" s="36">
        <v>77814.100000000006</v>
      </c>
    </row>
    <row r="844" spans="1:10" x14ac:dyDescent="0.25">
      <c r="A844" t="s">
        <v>790</v>
      </c>
      <c r="B844" t="s">
        <v>1017</v>
      </c>
      <c r="C844" t="s">
        <v>975</v>
      </c>
      <c r="D844" t="s">
        <v>974</v>
      </c>
      <c r="E844" s="36">
        <v>600000</v>
      </c>
      <c r="F844">
        <v>0</v>
      </c>
      <c r="G844" s="36">
        <v>65326.7</v>
      </c>
      <c r="H844">
        <v>0</v>
      </c>
      <c r="I844" s="36">
        <v>65326.7</v>
      </c>
      <c r="J844" s="36">
        <v>534673.30000000005</v>
      </c>
    </row>
    <row r="845" spans="1:10" x14ac:dyDescent="0.25">
      <c r="A845" t="s">
        <v>796</v>
      </c>
      <c r="B845" t="s">
        <v>1016</v>
      </c>
      <c r="C845" t="s">
        <v>975</v>
      </c>
      <c r="D845" t="s">
        <v>974</v>
      </c>
      <c r="E845" s="36">
        <v>600000</v>
      </c>
      <c r="F845">
        <v>0</v>
      </c>
      <c r="G845" s="36">
        <v>34431.660000000003</v>
      </c>
      <c r="H845">
        <v>0</v>
      </c>
      <c r="I845" s="36">
        <v>34431.660000000003</v>
      </c>
      <c r="J845" s="36">
        <v>565568.34</v>
      </c>
    </row>
    <row r="846" spans="1:10" x14ac:dyDescent="0.25">
      <c r="A846" t="s">
        <v>799</v>
      </c>
      <c r="B846" t="s">
        <v>1016</v>
      </c>
      <c r="C846" t="s">
        <v>975</v>
      </c>
      <c r="D846" t="s">
        <v>974</v>
      </c>
      <c r="E846" s="36">
        <v>600000</v>
      </c>
      <c r="F846">
        <v>0</v>
      </c>
      <c r="G846" s="36">
        <v>26638.23</v>
      </c>
      <c r="H846">
        <v>0</v>
      </c>
      <c r="I846" s="36">
        <v>26638.23</v>
      </c>
      <c r="J846" s="36">
        <v>573361.77</v>
      </c>
    </row>
    <row r="847" spans="1:10" x14ac:dyDescent="0.25">
      <c r="A847" t="s">
        <v>802</v>
      </c>
      <c r="B847" t="s">
        <v>1016</v>
      </c>
      <c r="C847" t="s">
        <v>975</v>
      </c>
      <c r="D847" t="s">
        <v>974</v>
      </c>
      <c r="E847" s="36">
        <v>200000</v>
      </c>
      <c r="F847">
        <v>0</v>
      </c>
      <c r="G847" s="36">
        <v>3012.36</v>
      </c>
      <c r="H847">
        <v>0</v>
      </c>
      <c r="I847" s="36">
        <v>3012.36</v>
      </c>
      <c r="J847" s="36">
        <v>196987.64</v>
      </c>
    </row>
    <row r="848" spans="1:10" x14ac:dyDescent="0.25">
      <c r="A848" t="s">
        <v>805</v>
      </c>
      <c r="B848" t="s">
        <v>1016</v>
      </c>
      <c r="C848" t="s">
        <v>975</v>
      </c>
      <c r="D848" t="s">
        <v>974</v>
      </c>
      <c r="E848" s="36">
        <v>450000</v>
      </c>
      <c r="F848">
        <v>0</v>
      </c>
      <c r="G848" s="36">
        <v>15781.17</v>
      </c>
      <c r="H848">
        <v>0</v>
      </c>
      <c r="I848" s="36">
        <v>15781.17</v>
      </c>
      <c r="J848" s="36">
        <v>434218.83</v>
      </c>
    </row>
    <row r="849" spans="1:10" x14ac:dyDescent="0.25">
      <c r="A849" t="s">
        <v>808</v>
      </c>
      <c r="B849" t="s">
        <v>1015</v>
      </c>
      <c r="C849" t="s">
        <v>975</v>
      </c>
      <c r="D849" t="s">
        <v>974</v>
      </c>
      <c r="E849" s="36">
        <v>150000</v>
      </c>
      <c r="F849">
        <v>0</v>
      </c>
      <c r="G849" s="36">
        <v>137145.72</v>
      </c>
      <c r="H849">
        <v>0</v>
      </c>
      <c r="I849" s="36">
        <v>137145.72</v>
      </c>
      <c r="J849" s="36">
        <v>12854.28</v>
      </c>
    </row>
    <row r="850" spans="1:10" x14ac:dyDescent="0.25">
      <c r="A850" t="s">
        <v>811</v>
      </c>
      <c r="B850" t="s">
        <v>1015</v>
      </c>
      <c r="C850" t="s">
        <v>975</v>
      </c>
      <c r="D850" t="s">
        <v>974</v>
      </c>
      <c r="E850" s="36">
        <v>6024.68</v>
      </c>
      <c r="F850">
        <v>0</v>
      </c>
      <c r="G850" s="36">
        <v>6024.68</v>
      </c>
      <c r="H850">
        <v>0</v>
      </c>
      <c r="I850" s="36">
        <v>6024.68</v>
      </c>
      <c r="J850">
        <v>0</v>
      </c>
    </row>
    <row r="851" spans="1:10" x14ac:dyDescent="0.25">
      <c r="A851" t="s">
        <v>814</v>
      </c>
      <c r="B851" t="s">
        <v>1015</v>
      </c>
      <c r="C851" t="s">
        <v>975</v>
      </c>
      <c r="D851" t="s">
        <v>974</v>
      </c>
      <c r="E851" s="36">
        <v>500975.32</v>
      </c>
      <c r="F851">
        <v>0</v>
      </c>
      <c r="G851" s="36">
        <v>17321.07</v>
      </c>
      <c r="H851">
        <v>0</v>
      </c>
      <c r="I851" s="36">
        <v>17321.07</v>
      </c>
      <c r="J851" s="36">
        <v>483654.25</v>
      </c>
    </row>
    <row r="852" spans="1:10" x14ac:dyDescent="0.25">
      <c r="A852" t="s">
        <v>817</v>
      </c>
      <c r="B852" t="s">
        <v>1015</v>
      </c>
      <c r="C852" t="s">
        <v>975</v>
      </c>
      <c r="D852" t="s">
        <v>974</v>
      </c>
      <c r="E852" s="36">
        <v>43000</v>
      </c>
      <c r="F852">
        <v>0</v>
      </c>
      <c r="G852">
        <v>0</v>
      </c>
      <c r="H852">
        <v>0</v>
      </c>
      <c r="I852">
        <v>0</v>
      </c>
      <c r="J852" s="36">
        <v>43000</v>
      </c>
    </row>
    <row r="853" spans="1:10" x14ac:dyDescent="0.25">
      <c r="A853" t="s">
        <v>820</v>
      </c>
      <c r="B853" t="s">
        <v>1015</v>
      </c>
      <c r="C853" t="s">
        <v>975</v>
      </c>
      <c r="D853" t="s">
        <v>974</v>
      </c>
      <c r="E853" s="36">
        <v>500000</v>
      </c>
      <c r="F853">
        <v>0</v>
      </c>
      <c r="G853">
        <v>0</v>
      </c>
      <c r="H853">
        <v>0</v>
      </c>
      <c r="I853">
        <v>0</v>
      </c>
      <c r="J853" s="36">
        <v>500000</v>
      </c>
    </row>
    <row r="854" spans="1:10" x14ac:dyDescent="0.25">
      <c r="A854" t="s">
        <v>823</v>
      </c>
      <c r="B854" t="s">
        <v>1015</v>
      </c>
      <c r="C854" t="s">
        <v>975</v>
      </c>
      <c r="D854" t="s">
        <v>974</v>
      </c>
      <c r="E854" s="36">
        <v>1000000</v>
      </c>
      <c r="F854">
        <v>0</v>
      </c>
      <c r="G854">
        <v>0</v>
      </c>
      <c r="H854">
        <v>0</v>
      </c>
      <c r="I854">
        <v>0</v>
      </c>
      <c r="J854" s="36">
        <v>1000000</v>
      </c>
    </row>
    <row r="855" spans="1:10" x14ac:dyDescent="0.25">
      <c r="A855" t="s">
        <v>826</v>
      </c>
      <c r="B855" t="s">
        <v>1015</v>
      </c>
      <c r="C855" t="s">
        <v>975</v>
      </c>
      <c r="D855" t="s">
        <v>974</v>
      </c>
      <c r="E855" s="36">
        <v>305000</v>
      </c>
      <c r="F855">
        <v>0</v>
      </c>
      <c r="G855" s="36">
        <v>11927.14</v>
      </c>
      <c r="H855">
        <v>0</v>
      </c>
      <c r="I855" s="36">
        <v>11927.14</v>
      </c>
      <c r="J855" s="36">
        <v>293072.86</v>
      </c>
    </row>
    <row r="856" spans="1:10" x14ac:dyDescent="0.25">
      <c r="A856" t="s">
        <v>829</v>
      </c>
      <c r="B856" t="s">
        <v>1014</v>
      </c>
      <c r="C856" t="s">
        <v>975</v>
      </c>
      <c r="D856" t="s">
        <v>974</v>
      </c>
      <c r="E856" s="36">
        <v>5165000</v>
      </c>
      <c r="F856">
        <v>0</v>
      </c>
      <c r="G856" s="36">
        <v>155830.12</v>
      </c>
      <c r="H856">
        <v>0</v>
      </c>
      <c r="I856" s="36">
        <v>155830.12</v>
      </c>
      <c r="J856" s="36">
        <v>5009169.88</v>
      </c>
    </row>
    <row r="857" spans="1:10" x14ac:dyDescent="0.25">
      <c r="A857" t="s">
        <v>832</v>
      </c>
      <c r="B857" t="s">
        <v>1014</v>
      </c>
      <c r="C857" t="s">
        <v>975</v>
      </c>
      <c r="D857" t="s">
        <v>974</v>
      </c>
      <c r="E857" s="36">
        <v>800000</v>
      </c>
      <c r="F857">
        <v>0</v>
      </c>
      <c r="G857" s="36">
        <v>57915.31</v>
      </c>
      <c r="H857">
        <v>0</v>
      </c>
      <c r="I857" s="36">
        <v>57915.31</v>
      </c>
      <c r="J857" s="36">
        <v>742084.69</v>
      </c>
    </row>
    <row r="858" spans="1:10" x14ac:dyDescent="0.25">
      <c r="A858" t="s">
        <v>838</v>
      </c>
      <c r="B858" t="s">
        <v>1014</v>
      </c>
      <c r="C858" t="s">
        <v>975</v>
      </c>
      <c r="D858" t="s">
        <v>974</v>
      </c>
      <c r="E858" s="36">
        <v>450000</v>
      </c>
      <c r="F858">
        <v>0</v>
      </c>
      <c r="G858" s="36">
        <v>201493.52</v>
      </c>
      <c r="H858">
        <v>0</v>
      </c>
      <c r="I858" s="36">
        <v>201493.52</v>
      </c>
      <c r="J858" s="36">
        <v>248506.48</v>
      </c>
    </row>
    <row r="859" spans="1:10" x14ac:dyDescent="0.25">
      <c r="A859" t="s">
        <v>841</v>
      </c>
      <c r="B859" t="s">
        <v>1014</v>
      </c>
      <c r="C859" t="s">
        <v>975</v>
      </c>
      <c r="D859" t="s">
        <v>974</v>
      </c>
      <c r="E859" s="36">
        <v>4500000</v>
      </c>
      <c r="F859">
        <v>0</v>
      </c>
      <c r="G859">
        <v>0</v>
      </c>
      <c r="H859">
        <v>0</v>
      </c>
      <c r="I859">
        <v>0</v>
      </c>
      <c r="J859" s="36">
        <v>4500000</v>
      </c>
    </row>
    <row r="860" spans="1:10" x14ac:dyDescent="0.25">
      <c r="A860" t="s">
        <v>844</v>
      </c>
      <c r="B860" t="s">
        <v>1014</v>
      </c>
      <c r="C860" t="s">
        <v>975</v>
      </c>
      <c r="D860" t="s">
        <v>974</v>
      </c>
      <c r="E860" s="36">
        <v>260630.09</v>
      </c>
      <c r="F860">
        <v>0</v>
      </c>
      <c r="G860" s="36">
        <v>246698.08</v>
      </c>
      <c r="H860">
        <v>0</v>
      </c>
      <c r="I860" s="36">
        <v>246698.08</v>
      </c>
      <c r="J860" s="36">
        <v>13932.01</v>
      </c>
    </row>
    <row r="861" spans="1:10" x14ac:dyDescent="0.25">
      <c r="A861" t="s">
        <v>847</v>
      </c>
      <c r="B861" t="s">
        <v>1014</v>
      </c>
      <c r="C861" t="s">
        <v>975</v>
      </c>
      <c r="D861" t="s">
        <v>974</v>
      </c>
      <c r="E861" s="36">
        <v>110000</v>
      </c>
      <c r="F861">
        <v>0</v>
      </c>
      <c r="G861" s="36">
        <v>18016.07</v>
      </c>
      <c r="H861">
        <v>0</v>
      </c>
      <c r="I861" s="36">
        <v>18016.07</v>
      </c>
      <c r="J861" s="36">
        <v>91983.93</v>
      </c>
    </row>
    <row r="862" spans="1:10" x14ac:dyDescent="0.25">
      <c r="A862" t="s">
        <v>850</v>
      </c>
      <c r="B862" t="s">
        <v>1014</v>
      </c>
      <c r="C862" t="s">
        <v>975</v>
      </c>
      <c r="D862" t="s">
        <v>974</v>
      </c>
      <c r="E862" s="36">
        <v>100000</v>
      </c>
      <c r="F862">
        <v>0</v>
      </c>
      <c r="G862" s="36">
        <v>18483.38</v>
      </c>
      <c r="H862">
        <v>0</v>
      </c>
      <c r="I862" s="36">
        <v>18483.38</v>
      </c>
      <c r="J862" s="36">
        <v>81516.62</v>
      </c>
    </row>
    <row r="863" spans="1:10" x14ac:dyDescent="0.25">
      <c r="A863" t="s">
        <v>853</v>
      </c>
      <c r="B863" t="s">
        <v>1014</v>
      </c>
      <c r="C863" t="s">
        <v>975</v>
      </c>
      <c r="D863" t="s">
        <v>974</v>
      </c>
      <c r="E863" s="36">
        <v>75000</v>
      </c>
      <c r="F863">
        <v>0</v>
      </c>
      <c r="G863" s="36">
        <v>7248.45</v>
      </c>
      <c r="H863">
        <v>0</v>
      </c>
      <c r="I863" s="36">
        <v>7248.45</v>
      </c>
      <c r="J863" s="36">
        <v>67751.55</v>
      </c>
    </row>
    <row r="864" spans="1:10" x14ac:dyDescent="0.25">
      <c r="A864" t="s">
        <v>856</v>
      </c>
      <c r="B864" t="s">
        <v>1014</v>
      </c>
      <c r="C864" t="s">
        <v>975</v>
      </c>
      <c r="D864" t="s">
        <v>974</v>
      </c>
      <c r="E864" s="36">
        <v>1000000</v>
      </c>
      <c r="F864">
        <v>0</v>
      </c>
      <c r="G864" s="36">
        <v>14559.64</v>
      </c>
      <c r="H864">
        <v>0</v>
      </c>
      <c r="I864" s="36">
        <v>14559.64</v>
      </c>
      <c r="J864" s="36">
        <v>985440.36</v>
      </c>
    </row>
    <row r="865" spans="1:10" x14ac:dyDescent="0.25">
      <c r="A865" t="s">
        <v>859</v>
      </c>
      <c r="B865" t="s">
        <v>1012</v>
      </c>
      <c r="C865" t="s">
        <v>975</v>
      </c>
      <c r="D865" t="s">
        <v>974</v>
      </c>
      <c r="E865" s="36">
        <v>9485189.25</v>
      </c>
      <c r="F865">
        <v>0</v>
      </c>
      <c r="G865" s="36">
        <v>112478.54</v>
      </c>
      <c r="H865">
        <v>0</v>
      </c>
      <c r="I865" s="36">
        <v>112478.54</v>
      </c>
      <c r="J865" s="36">
        <v>9372710.7100000009</v>
      </c>
    </row>
    <row r="866" spans="1:10" x14ac:dyDescent="0.25">
      <c r="A866" t="s">
        <v>862</v>
      </c>
      <c r="B866" t="s">
        <v>1012</v>
      </c>
      <c r="C866" t="s">
        <v>975</v>
      </c>
      <c r="D866" t="s">
        <v>974</v>
      </c>
      <c r="E866" s="36">
        <v>650000</v>
      </c>
      <c r="F866">
        <v>0</v>
      </c>
      <c r="G866" s="36">
        <v>335423.03000000003</v>
      </c>
      <c r="H866">
        <v>0</v>
      </c>
      <c r="I866" s="36">
        <v>335423.03000000003</v>
      </c>
      <c r="J866" s="36">
        <v>314576.96999999997</v>
      </c>
    </row>
    <row r="867" spans="1:10" x14ac:dyDescent="0.25">
      <c r="A867" t="s">
        <v>865</v>
      </c>
      <c r="B867" t="s">
        <v>1012</v>
      </c>
      <c r="C867" t="s">
        <v>975</v>
      </c>
      <c r="D867" t="s">
        <v>974</v>
      </c>
      <c r="E867" s="36">
        <v>920000</v>
      </c>
      <c r="F867">
        <v>0</v>
      </c>
      <c r="G867" s="36">
        <v>396864.27</v>
      </c>
      <c r="H867">
        <v>0</v>
      </c>
      <c r="I867" s="36">
        <v>396864.27</v>
      </c>
      <c r="J867" s="36">
        <v>523135.73</v>
      </c>
    </row>
    <row r="868" spans="1:10" x14ac:dyDescent="0.25">
      <c r="A868" t="s">
        <v>868</v>
      </c>
      <c r="B868" t="s">
        <v>1012</v>
      </c>
      <c r="C868" t="s">
        <v>975</v>
      </c>
      <c r="D868" t="s">
        <v>974</v>
      </c>
      <c r="E868" s="36">
        <v>3087522.77</v>
      </c>
      <c r="F868">
        <v>0</v>
      </c>
      <c r="G868" s="36">
        <v>891362.12</v>
      </c>
      <c r="H868">
        <v>0</v>
      </c>
      <c r="I868" s="36">
        <v>891362.12</v>
      </c>
      <c r="J868" s="36">
        <v>2196160.65</v>
      </c>
    </row>
    <row r="869" spans="1:10" x14ac:dyDescent="0.25">
      <c r="A869" t="s">
        <v>871</v>
      </c>
      <c r="B869" t="s">
        <v>1013</v>
      </c>
      <c r="C869" t="s">
        <v>975</v>
      </c>
      <c r="D869" t="s">
        <v>974</v>
      </c>
      <c r="E869" s="36">
        <v>17400</v>
      </c>
      <c r="F869">
        <v>0</v>
      </c>
      <c r="G869">
        <v>0</v>
      </c>
      <c r="H869">
        <v>0</v>
      </c>
      <c r="I869">
        <v>0</v>
      </c>
      <c r="J869" s="36">
        <v>17400</v>
      </c>
    </row>
    <row r="870" spans="1:10" x14ac:dyDescent="0.25">
      <c r="A870" t="s">
        <v>874</v>
      </c>
      <c r="B870" t="s">
        <v>1012</v>
      </c>
      <c r="C870" t="s">
        <v>975</v>
      </c>
      <c r="D870" t="s">
        <v>974</v>
      </c>
      <c r="E870" s="36">
        <v>11100000</v>
      </c>
      <c r="F870">
        <v>0</v>
      </c>
      <c r="G870" s="36">
        <v>1037499.26</v>
      </c>
      <c r="H870">
        <v>0</v>
      </c>
      <c r="I870" s="36">
        <v>1037499.26</v>
      </c>
      <c r="J870" s="36">
        <v>10062500.74</v>
      </c>
    </row>
    <row r="871" spans="1:10" x14ac:dyDescent="0.25">
      <c r="A871" t="s">
        <v>876</v>
      </c>
      <c r="B871" t="s">
        <v>1012</v>
      </c>
      <c r="C871" t="s">
        <v>975</v>
      </c>
      <c r="D871" t="s">
        <v>974</v>
      </c>
      <c r="E871" s="36">
        <v>500000</v>
      </c>
      <c r="F871">
        <v>0</v>
      </c>
      <c r="G871" s="36">
        <v>30156.34</v>
      </c>
      <c r="H871">
        <v>0</v>
      </c>
      <c r="I871" s="36">
        <v>30156.34</v>
      </c>
      <c r="J871" s="36">
        <v>469843.66</v>
      </c>
    </row>
    <row r="872" spans="1:10" x14ac:dyDescent="0.25">
      <c r="A872" t="s">
        <v>879</v>
      </c>
      <c r="B872" t="s">
        <v>1012</v>
      </c>
      <c r="C872" t="s">
        <v>975</v>
      </c>
      <c r="D872" t="s">
        <v>974</v>
      </c>
      <c r="E872" s="36">
        <v>446241.94</v>
      </c>
      <c r="F872">
        <v>0</v>
      </c>
      <c r="G872" s="36">
        <v>68634.240000000005</v>
      </c>
      <c r="H872">
        <v>0</v>
      </c>
      <c r="I872" s="36">
        <v>68634.240000000005</v>
      </c>
      <c r="J872" s="36">
        <v>377607.7</v>
      </c>
    </row>
    <row r="873" spans="1:10" x14ac:dyDescent="0.25">
      <c r="A873" t="s">
        <v>879</v>
      </c>
      <c r="B873" t="s">
        <v>1012</v>
      </c>
      <c r="C873" t="s">
        <v>975</v>
      </c>
      <c r="D873" t="s">
        <v>1011</v>
      </c>
      <c r="E873" s="36">
        <v>95767.21</v>
      </c>
      <c r="F873">
        <v>0</v>
      </c>
      <c r="G873">
        <v>0</v>
      </c>
      <c r="H873">
        <v>0</v>
      </c>
      <c r="I873">
        <v>0</v>
      </c>
      <c r="J873" s="36">
        <v>95767.21</v>
      </c>
    </row>
    <row r="874" spans="1:10" x14ac:dyDescent="0.25">
      <c r="A874" t="s">
        <v>882</v>
      </c>
      <c r="B874" t="s">
        <v>1012</v>
      </c>
      <c r="C874" t="s">
        <v>975</v>
      </c>
      <c r="D874" t="s">
        <v>1011</v>
      </c>
      <c r="E874" s="36">
        <v>848807.2</v>
      </c>
      <c r="F874">
        <v>0</v>
      </c>
      <c r="G874" s="36">
        <v>78339.98</v>
      </c>
      <c r="H874">
        <v>0</v>
      </c>
      <c r="I874" s="36">
        <v>78339.98</v>
      </c>
      <c r="J874" s="36">
        <v>770467.22</v>
      </c>
    </row>
    <row r="877" spans="1:10" x14ac:dyDescent="0.25">
      <c r="A877" t="s">
        <v>982</v>
      </c>
      <c r="B877" t="s">
        <v>981</v>
      </c>
      <c r="C877" t="s">
        <v>980</v>
      </c>
      <c r="D877" t="s">
        <v>972</v>
      </c>
      <c r="E877" t="s">
        <v>973</v>
      </c>
      <c r="F877" t="s">
        <v>973</v>
      </c>
      <c r="G877" t="s">
        <v>973</v>
      </c>
      <c r="H877" t="s">
        <v>973</v>
      </c>
      <c r="I877" t="s">
        <v>973</v>
      </c>
      <c r="J877" t="s">
        <v>972</v>
      </c>
    </row>
    <row r="878" spans="1:10" x14ac:dyDescent="0.25">
      <c r="A878" t="s">
        <v>888</v>
      </c>
      <c r="B878" t="s">
        <v>979</v>
      </c>
      <c r="C878" t="s">
        <v>975</v>
      </c>
      <c r="D878" t="s">
        <v>974</v>
      </c>
      <c r="E878" s="36">
        <v>1500000</v>
      </c>
      <c r="F878">
        <v>0</v>
      </c>
      <c r="G878" s="36">
        <v>2496.91</v>
      </c>
      <c r="H878">
        <v>0</v>
      </c>
      <c r="I878" s="36">
        <v>2496.91</v>
      </c>
      <c r="J878" s="36">
        <v>1497503.09</v>
      </c>
    </row>
    <row r="879" spans="1:10" x14ac:dyDescent="0.25">
      <c r="A879" t="s">
        <v>891</v>
      </c>
      <c r="B879" t="s">
        <v>979</v>
      </c>
      <c r="C879" t="s">
        <v>975</v>
      </c>
      <c r="D879" t="s">
        <v>974</v>
      </c>
      <c r="E879" s="36">
        <v>350000</v>
      </c>
      <c r="F879">
        <v>0</v>
      </c>
      <c r="G879" s="36">
        <v>12748.81</v>
      </c>
      <c r="H879">
        <v>0</v>
      </c>
      <c r="I879" s="36">
        <v>12748.81</v>
      </c>
      <c r="J879" s="36">
        <v>337251.19</v>
      </c>
    </row>
    <row r="880" spans="1:10" x14ac:dyDescent="0.25">
      <c r="A880" t="s">
        <v>894</v>
      </c>
      <c r="B880" t="s">
        <v>978</v>
      </c>
      <c r="C880" t="s">
        <v>975</v>
      </c>
      <c r="D880" t="s">
        <v>977</v>
      </c>
      <c r="E880" s="36">
        <v>425000</v>
      </c>
      <c r="F880">
        <v>0</v>
      </c>
      <c r="G880" s="36">
        <v>8658</v>
      </c>
      <c r="H880">
        <v>0</v>
      </c>
      <c r="I880" s="36">
        <v>8658</v>
      </c>
      <c r="J880" s="36">
        <v>416342</v>
      </c>
    </row>
    <row r="881" spans="1:10" x14ac:dyDescent="0.25">
      <c r="A881" t="s">
        <v>900</v>
      </c>
      <c r="B881" t="s">
        <v>976</v>
      </c>
      <c r="C881" t="s">
        <v>975</v>
      </c>
      <c r="D881" t="s">
        <v>974</v>
      </c>
      <c r="E881" s="36">
        <v>500000</v>
      </c>
      <c r="F881">
        <v>0</v>
      </c>
      <c r="G881">
        <v>0</v>
      </c>
      <c r="H881">
        <v>0</v>
      </c>
      <c r="I881">
        <v>0</v>
      </c>
      <c r="J881" s="36">
        <v>500000</v>
      </c>
    </row>
    <row r="882" spans="1:10" x14ac:dyDescent="0.25">
      <c r="A882" t="s">
        <v>903</v>
      </c>
      <c r="B882" t="s">
        <v>976</v>
      </c>
      <c r="C882" t="s">
        <v>975</v>
      </c>
      <c r="D882" t="s">
        <v>974</v>
      </c>
      <c r="E882" s="36">
        <v>500000</v>
      </c>
      <c r="F882">
        <v>0</v>
      </c>
      <c r="G882">
        <v>0</v>
      </c>
      <c r="H882">
        <v>0</v>
      </c>
      <c r="I882">
        <v>0</v>
      </c>
      <c r="J882" s="36">
        <v>500000</v>
      </c>
    </row>
    <row r="883" spans="1:10" x14ac:dyDescent="0.25">
      <c r="E883" t="s">
        <v>973</v>
      </c>
      <c r="F883" t="s">
        <v>973</v>
      </c>
      <c r="G883" t="s">
        <v>973</v>
      </c>
      <c r="H883" t="s">
        <v>973</v>
      </c>
      <c r="I883" t="s">
        <v>973</v>
      </c>
      <c r="J883" t="s">
        <v>972</v>
      </c>
    </row>
    <row r="884" spans="1:10" x14ac:dyDescent="0.25">
      <c r="A884" t="s">
        <v>971</v>
      </c>
      <c r="B884" t="s">
        <v>970</v>
      </c>
      <c r="C884" t="s">
        <v>969</v>
      </c>
      <c r="D884" t="s">
        <v>968</v>
      </c>
      <c r="E884" s="36">
        <v>704104310.09000003</v>
      </c>
      <c r="F884">
        <v>0</v>
      </c>
      <c r="G884" s="36">
        <v>222662001.21000001</v>
      </c>
      <c r="H884">
        <v>0</v>
      </c>
      <c r="I884" s="36">
        <v>222662001.21000001</v>
      </c>
      <c r="J884" s="36">
        <v>481442308.88</v>
      </c>
    </row>
    <row r="888" spans="1:10" x14ac:dyDescent="0.25">
      <c r="A888" t="s">
        <v>967</v>
      </c>
      <c r="B888" t="s">
        <v>966</v>
      </c>
      <c r="C888" t="s">
        <v>965</v>
      </c>
      <c r="E888" s="36">
        <v>846821804.15999997</v>
      </c>
      <c r="F888">
        <v>0</v>
      </c>
      <c r="G888" s="36">
        <v>261510215.16</v>
      </c>
      <c r="H888">
        <v>0</v>
      </c>
      <c r="I888" s="36">
        <v>261510215.16</v>
      </c>
      <c r="J888" s="36">
        <v>585311589</v>
      </c>
    </row>
    <row r="892" spans="1:10" x14ac:dyDescent="0.25">
      <c r="A892" t="s">
        <v>964</v>
      </c>
      <c r="B892" t="s">
        <v>963</v>
      </c>
      <c r="C892" t="s">
        <v>962</v>
      </c>
      <c r="D892" t="s">
        <v>961</v>
      </c>
      <c r="E892" t="s">
        <v>960</v>
      </c>
      <c r="F892" t="s">
        <v>960</v>
      </c>
      <c r="G892" t="s">
        <v>959</v>
      </c>
    </row>
    <row r="893" spans="1:10" x14ac:dyDescent="0.25">
      <c r="A893" t="s">
        <v>958</v>
      </c>
      <c r="B893" t="s">
        <v>957</v>
      </c>
    </row>
    <row r="894" spans="1:10" x14ac:dyDescent="0.25">
      <c r="A894" t="s">
        <v>951</v>
      </c>
      <c r="B894" t="s">
        <v>956</v>
      </c>
      <c r="C894" t="s">
        <v>955</v>
      </c>
      <c r="D894" t="s">
        <v>954</v>
      </c>
      <c r="E894" t="s">
        <v>953</v>
      </c>
      <c r="F894" t="s">
        <v>952</v>
      </c>
    </row>
    <row r="895" spans="1:10" x14ac:dyDescent="0.25">
      <c r="A895" t="s">
        <v>951</v>
      </c>
      <c r="B895" t="s">
        <v>950</v>
      </c>
      <c r="C895" t="s">
        <v>949</v>
      </c>
      <c r="D895" t="s">
        <v>948</v>
      </c>
      <c r="E895" t="s">
        <v>947</v>
      </c>
      <c r="F895" t="s">
        <v>946</v>
      </c>
    </row>
  </sheetData>
  <autoFilter ref="A10:K888" xr:uid="{6E7EF1B4-86CF-4464-8953-F0768FDED7BA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D5919-2F39-48FF-A6EB-41BD3B23F158}">
  <dimension ref="A1:AB268"/>
  <sheetViews>
    <sheetView zoomScale="85" zoomScaleNormal="85" workbookViewId="0">
      <selection activeCell="AA5" sqref="AA5"/>
    </sheetView>
  </sheetViews>
  <sheetFormatPr defaultColWidth="9.140625" defaultRowHeight="15" x14ac:dyDescent="0.25"/>
  <cols>
    <col min="1" max="1" width="9.140625" style="17"/>
    <col min="2" max="2" width="13.42578125" style="17" customWidth="1"/>
    <col min="3" max="3" width="18.42578125" style="17" customWidth="1"/>
    <col min="4" max="4" width="19.42578125" style="17" customWidth="1"/>
    <col min="5" max="5" width="9.140625" style="17"/>
    <col min="6" max="6" width="15" style="17" customWidth="1"/>
    <col min="7" max="7" width="13.5703125" style="17" customWidth="1"/>
    <col min="8" max="8" width="5.140625" style="17" customWidth="1"/>
    <col min="9" max="9" width="16.140625" style="17" bestFit="1" customWidth="1"/>
    <col min="10" max="10" width="16" style="17" customWidth="1"/>
    <col min="11" max="11" width="9.140625" style="17"/>
    <col min="12" max="12" width="21.5703125" style="17" customWidth="1"/>
    <col min="13" max="13" width="20" style="17" customWidth="1"/>
    <col min="14" max="14" width="9.140625" style="17"/>
    <col min="15" max="16" width="15.140625" style="17" bestFit="1" customWidth="1"/>
    <col min="17" max="17" width="9.140625" style="17"/>
    <col min="18" max="19" width="15.42578125" style="17" bestFit="1" customWidth="1"/>
    <col min="20" max="20" width="9.140625" style="17"/>
    <col min="21" max="21" width="15.42578125" style="17" customWidth="1"/>
    <col min="22" max="22" width="15.42578125" style="17" bestFit="1" customWidth="1"/>
    <col min="23" max="23" width="9.140625" style="17"/>
    <col min="24" max="25" width="15.42578125" style="17" customWidth="1"/>
    <col min="26" max="26" width="9.140625" style="17"/>
    <col min="27" max="28" width="15.28515625" style="17" bestFit="1" customWidth="1"/>
    <col min="29" max="16384" width="9.140625" style="17"/>
  </cols>
  <sheetData>
    <row r="1" spans="1:28" ht="15.75" x14ac:dyDescent="0.25">
      <c r="C1" s="18" t="s">
        <v>907</v>
      </c>
    </row>
    <row r="3" spans="1:28" x14ac:dyDescent="0.25">
      <c r="C3" s="17" t="s">
        <v>908</v>
      </c>
      <c r="D3" s="17" t="s">
        <v>909</v>
      </c>
      <c r="F3" s="19" t="s">
        <v>910</v>
      </c>
      <c r="G3" s="19" t="s">
        <v>911</v>
      </c>
      <c r="L3" s="20" t="s">
        <v>912</v>
      </c>
      <c r="O3" s="20" t="s">
        <v>913</v>
      </c>
      <c r="R3" s="20" t="s">
        <v>914</v>
      </c>
      <c r="U3" s="20" t="s">
        <v>915</v>
      </c>
      <c r="X3" s="20" t="s">
        <v>940</v>
      </c>
      <c r="AA3" s="20" t="s">
        <v>941</v>
      </c>
    </row>
    <row r="4" spans="1:28" x14ac:dyDescent="0.25">
      <c r="B4" s="21">
        <v>43281</v>
      </c>
      <c r="C4" s="22">
        <v>139386450.53999999</v>
      </c>
      <c r="D4" s="22">
        <v>107004025.13</v>
      </c>
      <c r="I4" s="22">
        <v>105300384.31999999</v>
      </c>
      <c r="J4" s="22">
        <v>76013200.540000007</v>
      </c>
      <c r="L4" s="22">
        <v>113048017.17</v>
      </c>
      <c r="M4" s="22">
        <v>84507343.480000004</v>
      </c>
      <c r="O4" s="23">
        <v>113265108.14</v>
      </c>
      <c r="P4" s="23">
        <v>86789274.349999994</v>
      </c>
      <c r="R4" s="24">
        <v>121376183.59999999</v>
      </c>
      <c r="S4" s="24">
        <v>94752677.519999996</v>
      </c>
      <c r="U4" s="24">
        <v>128871147.76000001</v>
      </c>
      <c r="V4" s="24">
        <v>102472891.44</v>
      </c>
      <c r="X4" s="24">
        <v>136489408.50999999</v>
      </c>
      <c r="Y4" s="24">
        <v>105358641.26000001</v>
      </c>
      <c r="AA4" s="24">
        <v>139557681.91999999</v>
      </c>
      <c r="AB4" s="24">
        <v>116798836.66</v>
      </c>
    </row>
    <row r="5" spans="1:28" x14ac:dyDescent="0.25">
      <c r="B5" s="21">
        <v>43524</v>
      </c>
      <c r="C5" s="22">
        <f>7500000+24092+119420+400000+26160</f>
        <v>8069672</v>
      </c>
      <c r="D5" s="22">
        <v>11164913.630000001</v>
      </c>
      <c r="E5" s="17" t="s">
        <v>916</v>
      </c>
      <c r="I5" s="22">
        <v>42155738.219999999</v>
      </c>
      <c r="J5" s="22">
        <v>42155738.219999999</v>
      </c>
      <c r="L5" s="22">
        <v>42155738.219999999</v>
      </c>
      <c r="M5" s="22">
        <v>42155738.219999999</v>
      </c>
      <c r="O5" s="22">
        <v>42155738.219999999</v>
      </c>
      <c r="P5" s="22">
        <v>42155738.219999999</v>
      </c>
      <c r="R5" s="22">
        <v>42155738.219999999</v>
      </c>
      <c r="S5" s="22">
        <v>42155738.219999999</v>
      </c>
      <c r="U5" s="22">
        <v>42155738.219999999</v>
      </c>
      <c r="V5" s="22">
        <v>42155738.219999999</v>
      </c>
      <c r="X5" s="22">
        <v>42155738.219999999</v>
      </c>
      <c r="Y5" s="22">
        <v>42155738.219999999</v>
      </c>
      <c r="AA5" s="22">
        <v>42155738.219999999</v>
      </c>
      <c r="AB5" s="22">
        <v>42155738.219999999</v>
      </c>
    </row>
    <row r="6" spans="1:28" x14ac:dyDescent="0.25">
      <c r="B6" s="21">
        <v>43524</v>
      </c>
      <c r="C6" s="25">
        <f>SUM(C4:C5)</f>
        <v>147456122.53999999</v>
      </c>
      <c r="D6" s="25">
        <f>SUM(D4:D5)</f>
        <v>118168938.75999999</v>
      </c>
      <c r="E6" s="17" t="s">
        <v>917</v>
      </c>
      <c r="I6" s="26">
        <f>SUM(I4:I5)</f>
        <v>147456122.53999999</v>
      </c>
      <c r="J6" s="26">
        <f>SUM(J4:J5)</f>
        <v>118168938.76000001</v>
      </c>
      <c r="L6" s="27">
        <f>SUM(L4:L5)</f>
        <v>155203755.38999999</v>
      </c>
      <c r="M6" s="27">
        <f>SUM(M4:M5)</f>
        <v>126663081.7</v>
      </c>
      <c r="O6" s="28">
        <f>SUM(O4:O5)</f>
        <v>155420846.36000001</v>
      </c>
      <c r="P6" s="28">
        <f>SUM(P4:P5)</f>
        <v>128945012.56999999</v>
      </c>
      <c r="R6" s="28">
        <f>SUM(R4:R5)</f>
        <v>163531921.81999999</v>
      </c>
      <c r="S6" s="28">
        <f>SUM(S4:S5)</f>
        <v>136908415.74000001</v>
      </c>
      <c r="U6" s="28">
        <f>SUM(U4:U5)</f>
        <v>171026885.98000002</v>
      </c>
      <c r="V6" s="28">
        <f>SUM(V4:V5)</f>
        <v>144628629.66</v>
      </c>
      <c r="X6" s="28">
        <f>SUM(X4:X5)</f>
        <v>178645146.72999999</v>
      </c>
      <c r="Y6" s="28">
        <f>SUM(Y4:Y5)</f>
        <v>147514379.48000002</v>
      </c>
      <c r="AA6" s="28">
        <f>SUM(AA4:AA5)</f>
        <v>181713420.13999999</v>
      </c>
      <c r="AB6" s="28">
        <f>SUM(AB4:AB5)</f>
        <v>158954574.88</v>
      </c>
    </row>
    <row r="7" spans="1:28" x14ac:dyDescent="0.25">
      <c r="B7" s="21">
        <v>43646</v>
      </c>
      <c r="C7" s="22">
        <f>7500000-18498.84+24092+12241+119420+400000+26160+90000+4000</f>
        <v>8157414.1600000001</v>
      </c>
      <c r="D7" s="22">
        <v>14937830.02</v>
      </c>
      <c r="E7" s="17" t="s">
        <v>916</v>
      </c>
    </row>
    <row r="8" spans="1:28" x14ac:dyDescent="0.25">
      <c r="B8" s="21">
        <v>43646</v>
      </c>
      <c r="C8" s="25">
        <f>C4+C7</f>
        <v>147543864.69999999</v>
      </c>
      <c r="D8" s="25">
        <f>D4+D7</f>
        <v>121941855.14999999</v>
      </c>
      <c r="E8" s="17" t="s">
        <v>917</v>
      </c>
      <c r="I8" s="22">
        <v>105388126.48</v>
      </c>
      <c r="J8" s="22">
        <v>79786116.930000007</v>
      </c>
      <c r="L8" s="17" t="s">
        <v>918</v>
      </c>
      <c r="R8" s="17" t="s">
        <v>919</v>
      </c>
      <c r="U8" s="20" t="s">
        <v>920</v>
      </c>
      <c r="X8" s="20" t="s">
        <v>942</v>
      </c>
      <c r="AA8" s="17" t="s">
        <v>945</v>
      </c>
    </row>
    <row r="9" spans="1:28" x14ac:dyDescent="0.25">
      <c r="B9" s="21">
        <v>44012</v>
      </c>
      <c r="C9" s="22">
        <v>7652954.5</v>
      </c>
      <c r="D9" s="22">
        <v>5172818.2300000004</v>
      </c>
      <c r="E9" s="17" t="s">
        <v>916</v>
      </c>
      <c r="I9" s="22">
        <v>42155738.219999999</v>
      </c>
      <c r="J9" s="22">
        <v>42155738.219999999</v>
      </c>
      <c r="L9" s="22">
        <v>113041080.98</v>
      </c>
      <c r="M9" s="22">
        <v>84958935.159999996</v>
      </c>
      <c r="R9" s="24">
        <v>121371147.76000001</v>
      </c>
      <c r="S9" s="24">
        <v>102408740.09999999</v>
      </c>
      <c r="U9" s="24">
        <v>128989408.51000001</v>
      </c>
      <c r="V9" s="24">
        <v>104824093.27</v>
      </c>
      <c r="X9" s="24">
        <v>136395171.88999999</v>
      </c>
      <c r="Y9" s="24">
        <v>112118594.76000001</v>
      </c>
      <c r="AA9" s="24">
        <v>139557681.91999999</v>
      </c>
      <c r="AB9" s="24">
        <v>122568631.53</v>
      </c>
    </row>
    <row r="10" spans="1:28" x14ac:dyDescent="0.25">
      <c r="B10" s="21">
        <v>44012</v>
      </c>
      <c r="C10" s="29">
        <f>C8+C9</f>
        <v>155196819.19999999</v>
      </c>
      <c r="D10" s="29">
        <f>D8+D9</f>
        <v>127114673.38</v>
      </c>
      <c r="E10" s="17" t="s">
        <v>917</v>
      </c>
      <c r="F10" s="30">
        <v>33254964.050000001</v>
      </c>
      <c r="G10" s="30">
        <v>5172818.2300000004</v>
      </c>
      <c r="I10" s="27">
        <f>SUM(I8:I9)</f>
        <v>147543864.69999999</v>
      </c>
      <c r="J10" s="27">
        <f>SUM(J8:J9)</f>
        <v>121941855.15000001</v>
      </c>
      <c r="L10" s="22">
        <v>42155738.219999999</v>
      </c>
      <c r="M10" s="22">
        <v>42155738.219999999</v>
      </c>
      <c r="R10" s="22">
        <v>42155738.219999999</v>
      </c>
      <c r="S10" s="22">
        <v>42155738.219999999</v>
      </c>
      <c r="U10" s="22">
        <v>42155738.219999999</v>
      </c>
      <c r="V10" s="22">
        <v>42155738.219999999</v>
      </c>
      <c r="X10" s="22">
        <v>42155738.219999999</v>
      </c>
      <c r="Y10" s="22">
        <v>42155738.219999999</v>
      </c>
      <c r="AA10" s="22">
        <v>42155738.219999999</v>
      </c>
      <c r="AB10" s="22">
        <v>42155738.219999999</v>
      </c>
    </row>
    <row r="11" spans="1:28" x14ac:dyDescent="0.25">
      <c r="C11" s="22"/>
      <c r="D11" s="22"/>
      <c r="L11" s="27">
        <f>SUM(L9:L10)</f>
        <v>155196819.19999999</v>
      </c>
      <c r="M11" s="27">
        <f>SUM(M9:M10)</f>
        <v>127114673.38</v>
      </c>
      <c r="R11" s="28">
        <f>SUM(R9:R10)</f>
        <v>163526885.98000002</v>
      </c>
      <c r="S11" s="28">
        <f>SUM(S9:S10)</f>
        <v>144564478.31999999</v>
      </c>
      <c r="U11" s="28">
        <f>SUM(U9:U10)</f>
        <v>171145146.73000002</v>
      </c>
      <c r="V11" s="28">
        <f>SUM(V9:V10)</f>
        <v>146979831.49000001</v>
      </c>
      <c r="X11" s="28">
        <f>SUM(X9:X10)</f>
        <v>178550910.10999998</v>
      </c>
      <c r="Y11" s="28">
        <f>SUM(Y9:Y10)</f>
        <v>154274332.98000002</v>
      </c>
      <c r="AA11" s="28">
        <f>SUM(AA9:AA10)</f>
        <v>181713420.13999999</v>
      </c>
      <c r="AB11" s="28">
        <f>SUM(AB9:AB10)</f>
        <v>164724369.75</v>
      </c>
    </row>
    <row r="12" spans="1:28" x14ac:dyDescent="0.25">
      <c r="A12" s="17" t="s">
        <v>921</v>
      </c>
      <c r="C12" s="22"/>
      <c r="D12" s="22"/>
      <c r="L12" s="31"/>
      <c r="M12" s="31"/>
      <c r="R12" s="32"/>
      <c r="S12" s="32"/>
      <c r="U12" s="32"/>
      <c r="V12" s="32"/>
    </row>
    <row r="13" spans="1:28" x14ac:dyDescent="0.25">
      <c r="C13" s="22"/>
      <c r="D13" s="22"/>
      <c r="L13" s="31"/>
      <c r="M13" s="31"/>
      <c r="R13" s="32"/>
      <c r="S13" s="32"/>
      <c r="U13" s="32"/>
      <c r="V13" s="32"/>
    </row>
    <row r="14" spans="1:28" x14ac:dyDescent="0.25">
      <c r="C14" s="22"/>
      <c r="D14" s="22"/>
      <c r="L14" s="31"/>
      <c r="M14" s="31"/>
      <c r="R14" s="32"/>
      <c r="S14" s="32"/>
      <c r="U14" s="32"/>
      <c r="V14" s="32"/>
    </row>
    <row r="15" spans="1:28" x14ac:dyDescent="0.25">
      <c r="B15" s="20" t="s">
        <v>922</v>
      </c>
      <c r="C15" s="22"/>
      <c r="D15" s="22"/>
      <c r="J15" s="33" t="s">
        <v>923</v>
      </c>
      <c r="L15" s="33"/>
    </row>
    <row r="16" spans="1:28" x14ac:dyDescent="0.25">
      <c r="C16" s="22"/>
      <c r="D16" s="22"/>
    </row>
    <row r="63" spans="1:18" x14ac:dyDescent="0.2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</row>
    <row r="65" spans="2:10" x14ac:dyDescent="0.25">
      <c r="B65" s="17" t="s">
        <v>924</v>
      </c>
      <c r="J65" s="17" t="s">
        <v>925</v>
      </c>
    </row>
    <row r="81" spans="1:18" x14ac:dyDescent="0.25">
      <c r="A81" s="34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</row>
    <row r="83" spans="1:18" x14ac:dyDescent="0.25">
      <c r="B83" s="17" t="s">
        <v>926</v>
      </c>
    </row>
    <row r="97" spans="1:18" x14ac:dyDescent="0.25">
      <c r="A97" s="34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</row>
    <row r="99" spans="1:18" x14ac:dyDescent="0.25">
      <c r="B99" s="17" t="s">
        <v>927</v>
      </c>
    </row>
    <row r="111" spans="1:18" x14ac:dyDescent="0.25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</row>
    <row r="113" spans="2:10" x14ac:dyDescent="0.25">
      <c r="B113" s="17" t="s">
        <v>928</v>
      </c>
      <c r="J113" s="17" t="s">
        <v>929</v>
      </c>
    </row>
    <row r="132" spans="1:18" x14ac:dyDescent="0.25">
      <c r="A132" s="34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</row>
    <row r="134" spans="1:18" x14ac:dyDescent="0.25">
      <c r="B134" s="17" t="s">
        <v>930</v>
      </c>
      <c r="J134" s="17" t="s">
        <v>931</v>
      </c>
    </row>
    <row r="150" spans="1:18" x14ac:dyDescent="0.25">
      <c r="A150" s="34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</row>
    <row r="152" spans="1:18" x14ac:dyDescent="0.25">
      <c r="B152" s="17" t="s">
        <v>932</v>
      </c>
      <c r="J152" s="17" t="s">
        <v>933</v>
      </c>
    </row>
    <row r="170" spans="2:10" s="35" customFormat="1" x14ac:dyDescent="0.25"/>
    <row r="173" spans="2:10" x14ac:dyDescent="0.25">
      <c r="B173" s="17" t="s">
        <v>934</v>
      </c>
      <c r="J173" s="17" t="s">
        <v>935</v>
      </c>
    </row>
    <row r="190" s="35" customFormat="1" x14ac:dyDescent="0.25"/>
    <row r="193" spans="2:10" x14ac:dyDescent="0.25">
      <c r="B193" s="17" t="s">
        <v>936</v>
      </c>
      <c r="J193" s="17" t="s">
        <v>937</v>
      </c>
    </row>
    <row r="210" spans="2:10" s="35" customFormat="1" x14ac:dyDescent="0.25"/>
    <row r="213" spans="2:10" x14ac:dyDescent="0.25">
      <c r="B213" s="17" t="s">
        <v>936</v>
      </c>
      <c r="J213" s="17" t="s">
        <v>937</v>
      </c>
    </row>
    <row r="227" spans="2:10" s="35" customFormat="1" x14ac:dyDescent="0.25"/>
    <row r="229" spans="2:10" x14ac:dyDescent="0.25">
      <c r="B229" s="17" t="s">
        <v>943</v>
      </c>
      <c r="J229" s="17" t="s">
        <v>944</v>
      </c>
    </row>
    <row r="246" spans="2:10" s="16" customFormat="1" x14ac:dyDescent="0.25"/>
    <row r="247" spans="2:10" customFormat="1" x14ac:dyDescent="0.25"/>
    <row r="248" spans="2:10" customFormat="1" x14ac:dyDescent="0.25">
      <c r="B248" t="s">
        <v>938</v>
      </c>
      <c r="J248" t="s">
        <v>939</v>
      </c>
    </row>
    <row r="268" s="16" customFormat="1" x14ac:dyDescent="0.25"/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D913-1029-4537-B673-CD828963AF59}">
  <dimension ref="A1:U304"/>
  <sheetViews>
    <sheetView showGridLines="0" workbookViewId="0"/>
  </sheetViews>
  <sheetFormatPr defaultRowHeight="15" x14ac:dyDescent="0.25"/>
  <cols>
    <col min="1" max="1" width="35.5703125" bestFit="1" customWidth="1"/>
    <col min="2" max="2" width="34.7109375" bestFit="1" customWidth="1"/>
    <col min="3" max="3" width="34.140625" bestFit="1" customWidth="1"/>
    <col min="4" max="4" width="35.5703125" bestFit="1" customWidth="1"/>
    <col min="5" max="5" width="13.28515625" bestFit="1" customWidth="1"/>
    <col min="6" max="6" width="10.42578125" bestFit="1" customWidth="1"/>
    <col min="7" max="7" width="35.5703125" bestFit="1" customWidth="1"/>
    <col min="8" max="8" width="12.7109375" bestFit="1" customWidth="1"/>
    <col min="9" max="9" width="23.28515625" bestFit="1" customWidth="1"/>
    <col min="10" max="10" width="22.42578125" bestFit="1" customWidth="1"/>
    <col min="11" max="11" width="35.5703125" bestFit="1" customWidth="1"/>
    <col min="12" max="12" width="28.28515625" bestFit="1" customWidth="1"/>
    <col min="13" max="13" width="3.5703125" bestFit="1" customWidth="1"/>
    <col min="14" max="14" width="27.140625" bestFit="1" customWidth="1"/>
    <col min="15" max="15" width="23.28515625" bestFit="1" customWidth="1"/>
    <col min="16" max="16" width="24.28515625" bestFit="1" customWidth="1"/>
    <col min="17" max="17" width="20.42578125" bestFit="1" customWidth="1"/>
    <col min="18" max="18" width="23.28515625" bestFit="1" customWidth="1"/>
    <col min="19" max="19" width="28.28515625" bestFit="1" customWidth="1"/>
    <col min="20" max="20" width="3.5703125" bestFit="1" customWidth="1"/>
    <col min="21" max="21" width="27.140625" bestFit="1" customWidth="1"/>
  </cols>
  <sheetData>
    <row r="1" spans="1:21" ht="15.75" x14ac:dyDescent="0.25">
      <c r="A1" s="1" t="s">
        <v>0</v>
      </c>
    </row>
    <row r="2" spans="1:21" ht="15.75" x14ac:dyDescent="0.25">
      <c r="A2" s="1" t="s">
        <v>1</v>
      </c>
    </row>
    <row r="4" spans="1:21" ht="10.9" customHeight="1" x14ac:dyDescent="0.25">
      <c r="A4" s="3" t="s">
        <v>2</v>
      </c>
      <c r="B4" s="2"/>
    </row>
    <row r="5" spans="1:21" ht="10.9" customHeight="1" x14ac:dyDescent="0.25">
      <c r="A5" s="4" t="s">
        <v>3</v>
      </c>
      <c r="B5" s="5" t="s">
        <v>4</v>
      </c>
    </row>
    <row r="6" spans="1:21" ht="10.9" customHeight="1" x14ac:dyDescent="0.25">
      <c r="A6" s="4" t="s">
        <v>5</v>
      </c>
      <c r="B6" s="5" t="s">
        <v>6</v>
      </c>
    </row>
    <row r="7" spans="1:21" ht="10.9" customHeight="1" x14ac:dyDescent="0.25">
      <c r="A7" s="4" t="s">
        <v>7</v>
      </c>
      <c r="B7" s="5" t="s">
        <v>8</v>
      </c>
    </row>
    <row r="8" spans="1:21" ht="10.9" customHeight="1" x14ac:dyDescent="0.25">
      <c r="A8" s="4" t="s">
        <v>9</v>
      </c>
      <c r="B8" s="5" t="s">
        <v>8</v>
      </c>
    </row>
    <row r="9" spans="1:21" ht="10.9" customHeight="1" x14ac:dyDescent="0.25">
      <c r="A9" s="4" t="s">
        <v>10</v>
      </c>
      <c r="B9" s="5" t="s">
        <v>8</v>
      </c>
    </row>
    <row r="10" spans="1:21" ht="10.9" customHeight="1" x14ac:dyDescent="0.25">
      <c r="A10" s="4" t="s">
        <v>11</v>
      </c>
      <c r="B10" s="5" t="s">
        <v>8</v>
      </c>
    </row>
    <row r="12" spans="1:21" ht="14.45" customHeight="1" x14ac:dyDescent="0.25">
      <c r="A12" s="6"/>
      <c r="B12" s="6"/>
      <c r="C12" s="6"/>
      <c r="D12" s="6"/>
      <c r="E12" s="6"/>
      <c r="F12" s="6"/>
      <c r="G12" s="6"/>
      <c r="H12" s="7"/>
      <c r="I12" s="68" t="s">
        <v>12</v>
      </c>
      <c r="J12" s="69"/>
      <c r="K12" s="69"/>
      <c r="L12" s="69"/>
      <c r="M12" s="69"/>
      <c r="N12" s="70"/>
      <c r="O12" s="71" t="s">
        <v>13</v>
      </c>
      <c r="P12" s="72"/>
      <c r="Q12" s="72"/>
      <c r="R12" s="72"/>
      <c r="S12" s="72"/>
      <c r="T12" s="72"/>
      <c r="U12" s="74"/>
    </row>
    <row r="13" spans="1:21" ht="10.9" customHeight="1" x14ac:dyDescent="0.25">
      <c r="A13" s="8" t="s">
        <v>14</v>
      </c>
      <c r="B13" s="8" t="s">
        <v>15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20</v>
      </c>
      <c r="H13" s="8" t="s">
        <v>21</v>
      </c>
      <c r="I13" s="9" t="s">
        <v>22</v>
      </c>
      <c r="J13" s="9" t="s">
        <v>23</v>
      </c>
      <c r="K13" s="9" t="s">
        <v>24</v>
      </c>
      <c r="L13" s="9" t="s">
        <v>25</v>
      </c>
      <c r="M13" s="9" t="s">
        <v>26</v>
      </c>
      <c r="N13" s="9" t="s">
        <v>27</v>
      </c>
      <c r="O13" s="10" t="s">
        <v>22</v>
      </c>
      <c r="P13" s="10" t="s">
        <v>28</v>
      </c>
      <c r="Q13" s="10" t="s">
        <v>29</v>
      </c>
      <c r="R13" s="10" t="s">
        <v>30</v>
      </c>
      <c r="S13" s="10" t="s">
        <v>31</v>
      </c>
      <c r="T13" s="10" t="s">
        <v>26</v>
      </c>
      <c r="U13" s="10" t="s">
        <v>32</v>
      </c>
    </row>
    <row r="14" spans="1:21" ht="10.9" customHeight="1" x14ac:dyDescent="0.25">
      <c r="A14" s="11" t="s">
        <v>33</v>
      </c>
      <c r="B14" s="11" t="s">
        <v>34</v>
      </c>
      <c r="C14" s="11" t="s">
        <v>35</v>
      </c>
      <c r="D14" s="11" t="s">
        <v>36</v>
      </c>
      <c r="E14" s="11">
        <v>1014142</v>
      </c>
      <c r="F14" s="11" t="s">
        <v>37</v>
      </c>
      <c r="G14" s="11" t="s">
        <v>38</v>
      </c>
      <c r="H14" s="5" t="s">
        <v>39</v>
      </c>
      <c r="I14" s="5">
        <v>0</v>
      </c>
      <c r="J14" s="5">
        <v>0</v>
      </c>
      <c r="K14" s="5">
        <v>0</v>
      </c>
      <c r="L14" s="12">
        <v>9521629</v>
      </c>
      <c r="M14" s="2"/>
      <c r="N14" s="12">
        <v>9478187.4000000004</v>
      </c>
      <c r="O14" s="5">
        <v>0</v>
      </c>
      <c r="P14" s="12">
        <v>478359.27</v>
      </c>
      <c r="Q14" s="12">
        <v>450328.01</v>
      </c>
      <c r="R14" s="5">
        <v>0</v>
      </c>
      <c r="S14" s="12">
        <v>9521629</v>
      </c>
      <c r="T14" s="2"/>
      <c r="U14" s="12">
        <v>9493597.7400000002</v>
      </c>
    </row>
    <row r="15" spans="1:21" ht="14.45" customHeight="1" x14ac:dyDescent="0.25">
      <c r="A15" s="11" t="s">
        <v>40</v>
      </c>
      <c r="B15" s="11" t="s">
        <v>34</v>
      </c>
      <c r="C15" s="11" t="s">
        <v>41</v>
      </c>
      <c r="D15" s="11" t="s">
        <v>42</v>
      </c>
      <c r="E15" s="11">
        <v>1015029</v>
      </c>
      <c r="F15" s="11" t="s">
        <v>43</v>
      </c>
      <c r="G15" s="11" t="s">
        <v>44</v>
      </c>
      <c r="H15" s="5" t="s">
        <v>45</v>
      </c>
      <c r="I15" s="12">
        <v>3200000</v>
      </c>
      <c r="J15" s="5">
        <v>0</v>
      </c>
      <c r="K15" s="5">
        <v>-100</v>
      </c>
      <c r="L15" s="12">
        <v>139557681.91999999</v>
      </c>
      <c r="M15" s="13" t="s">
        <v>46</v>
      </c>
      <c r="N15" s="12">
        <v>116798836.66</v>
      </c>
      <c r="O15" s="12">
        <v>3200000</v>
      </c>
      <c r="P15" s="12">
        <v>27439087.16</v>
      </c>
      <c r="Q15" s="12">
        <v>10450036.77</v>
      </c>
      <c r="R15" s="5">
        <v>0</v>
      </c>
      <c r="S15" s="12">
        <v>139557681.91999999</v>
      </c>
      <c r="T15" s="13" t="s">
        <v>46</v>
      </c>
      <c r="U15" s="12">
        <v>122568631.53</v>
      </c>
    </row>
    <row r="16" spans="1:21" ht="10.9" customHeight="1" x14ac:dyDescent="0.25">
      <c r="A16" s="11" t="s">
        <v>33</v>
      </c>
      <c r="B16" s="11" t="s">
        <v>34</v>
      </c>
      <c r="C16" s="11" t="s">
        <v>47</v>
      </c>
      <c r="D16" s="11" t="s">
        <v>48</v>
      </c>
      <c r="E16" s="11">
        <v>1018665</v>
      </c>
      <c r="F16" s="11" t="s">
        <v>49</v>
      </c>
      <c r="G16" s="11" t="s">
        <v>50</v>
      </c>
      <c r="H16" s="5" t="s">
        <v>51</v>
      </c>
      <c r="I16" s="5">
        <v>0</v>
      </c>
      <c r="J16" s="5">
        <v>0</v>
      </c>
      <c r="K16" s="5">
        <v>0</v>
      </c>
      <c r="L16" s="12">
        <v>385000</v>
      </c>
      <c r="M16" s="2"/>
      <c r="N16" s="12">
        <v>238415.97</v>
      </c>
      <c r="O16" s="5">
        <v>0</v>
      </c>
      <c r="P16" s="12">
        <v>146584.03</v>
      </c>
      <c r="Q16" s="5">
        <v>0</v>
      </c>
      <c r="R16" s="5">
        <v>0</v>
      </c>
      <c r="S16" s="12">
        <v>385000</v>
      </c>
      <c r="T16" s="2"/>
      <c r="U16" s="12">
        <v>238415.97</v>
      </c>
    </row>
    <row r="17" spans="1:21" ht="10.9" customHeight="1" x14ac:dyDescent="0.25">
      <c r="A17" s="11" t="s">
        <v>33</v>
      </c>
      <c r="B17" s="11" t="s">
        <v>34</v>
      </c>
      <c r="C17" s="11" t="s">
        <v>52</v>
      </c>
      <c r="D17" s="11" t="s">
        <v>53</v>
      </c>
      <c r="E17" s="11">
        <v>1019565</v>
      </c>
      <c r="F17" s="11" t="s">
        <v>54</v>
      </c>
      <c r="G17" s="11" t="s">
        <v>50</v>
      </c>
      <c r="H17" s="5" t="s">
        <v>55</v>
      </c>
      <c r="I17" s="5">
        <v>0</v>
      </c>
      <c r="J17" s="5">
        <v>0</v>
      </c>
      <c r="K17" s="5">
        <v>0</v>
      </c>
      <c r="L17" s="12">
        <v>12225000</v>
      </c>
      <c r="M17" s="2"/>
      <c r="N17" s="12">
        <v>11740770.07</v>
      </c>
      <c r="O17" s="5">
        <v>0</v>
      </c>
      <c r="P17" s="12">
        <v>505534.95</v>
      </c>
      <c r="Q17" s="12">
        <v>67714.070000000007</v>
      </c>
      <c r="R17" s="5">
        <v>0</v>
      </c>
      <c r="S17" s="12">
        <v>12225000</v>
      </c>
      <c r="T17" s="2"/>
      <c r="U17" s="12">
        <v>11787179.119999999</v>
      </c>
    </row>
    <row r="18" spans="1:21" ht="14.45" customHeight="1" x14ac:dyDescent="0.25">
      <c r="A18" s="11" t="s">
        <v>56</v>
      </c>
      <c r="B18" s="11" t="s">
        <v>57</v>
      </c>
      <c r="C18" s="11" t="s">
        <v>58</v>
      </c>
      <c r="D18" s="11" t="s">
        <v>59</v>
      </c>
      <c r="E18" s="11">
        <v>1019587</v>
      </c>
      <c r="F18" s="11" t="s">
        <v>60</v>
      </c>
      <c r="G18" s="11" t="s">
        <v>50</v>
      </c>
      <c r="H18" s="5" t="s">
        <v>55</v>
      </c>
      <c r="I18" s="5">
        <v>0</v>
      </c>
      <c r="J18" s="5">
        <v>0</v>
      </c>
      <c r="K18" s="5">
        <v>0</v>
      </c>
      <c r="L18" s="12">
        <v>35867093</v>
      </c>
      <c r="M18" s="13" t="s">
        <v>46</v>
      </c>
      <c r="N18" s="12">
        <v>32578731.600000001</v>
      </c>
      <c r="O18" s="5">
        <v>0</v>
      </c>
      <c r="P18" s="12">
        <v>3502261.09</v>
      </c>
      <c r="Q18" s="12">
        <v>213899.69</v>
      </c>
      <c r="R18" s="5">
        <v>0</v>
      </c>
      <c r="S18" s="12">
        <v>35867093</v>
      </c>
      <c r="T18" s="13" t="s">
        <v>46</v>
      </c>
      <c r="U18" s="12">
        <v>32578731.600000001</v>
      </c>
    </row>
    <row r="19" spans="1:21" ht="10.9" customHeight="1" x14ac:dyDescent="0.25">
      <c r="A19" s="11" t="s">
        <v>33</v>
      </c>
      <c r="B19" s="11" t="s">
        <v>34</v>
      </c>
      <c r="C19" s="11" t="s">
        <v>61</v>
      </c>
      <c r="D19" s="11" t="s">
        <v>62</v>
      </c>
      <c r="E19" s="11">
        <v>1019796</v>
      </c>
      <c r="F19" s="11" t="s">
        <v>63</v>
      </c>
      <c r="G19" s="11" t="s">
        <v>50</v>
      </c>
      <c r="H19" s="5" t="s">
        <v>55</v>
      </c>
      <c r="I19" s="5">
        <v>0</v>
      </c>
      <c r="J19" s="5">
        <v>0</v>
      </c>
      <c r="K19" s="5">
        <v>0</v>
      </c>
      <c r="L19" s="12">
        <v>181000</v>
      </c>
      <c r="M19" s="2"/>
      <c r="N19" s="12">
        <v>66270.94</v>
      </c>
      <c r="O19" s="5">
        <v>0</v>
      </c>
      <c r="P19" s="12">
        <v>114729.06</v>
      </c>
      <c r="Q19" s="5">
        <v>138.38999999999999</v>
      </c>
      <c r="R19" s="5">
        <v>0</v>
      </c>
      <c r="S19" s="12">
        <v>181000</v>
      </c>
      <c r="T19" s="2"/>
      <c r="U19" s="12">
        <v>66409.33</v>
      </c>
    </row>
    <row r="20" spans="1:21" ht="10.9" customHeight="1" x14ac:dyDescent="0.25">
      <c r="A20" s="11" t="s">
        <v>64</v>
      </c>
      <c r="B20" s="11" t="s">
        <v>65</v>
      </c>
      <c r="C20" s="11" t="s">
        <v>66</v>
      </c>
      <c r="D20" s="11" t="s">
        <v>67</v>
      </c>
      <c r="E20" s="11">
        <v>1020105</v>
      </c>
      <c r="F20" s="11" t="s">
        <v>68</v>
      </c>
      <c r="G20" s="11" t="s">
        <v>50</v>
      </c>
      <c r="H20" s="5" t="s">
        <v>69</v>
      </c>
      <c r="I20" s="5">
        <v>0</v>
      </c>
      <c r="J20" s="5">
        <v>0</v>
      </c>
      <c r="K20" s="5">
        <v>0</v>
      </c>
      <c r="L20" s="12">
        <v>22830000</v>
      </c>
      <c r="M20" s="2"/>
      <c r="N20" s="12">
        <v>3062401.44</v>
      </c>
      <c r="O20" s="5">
        <v>0</v>
      </c>
      <c r="P20" s="12">
        <v>20936625.699999999</v>
      </c>
      <c r="Q20" s="12">
        <v>4850686.18</v>
      </c>
      <c r="R20" s="5">
        <v>0</v>
      </c>
      <c r="S20" s="12">
        <v>22830000</v>
      </c>
      <c r="T20" s="2"/>
      <c r="U20" s="12">
        <v>6744060.4800000004</v>
      </c>
    </row>
    <row r="21" spans="1:21" ht="10.9" customHeight="1" x14ac:dyDescent="0.25">
      <c r="A21" s="11" t="s">
        <v>64</v>
      </c>
      <c r="B21" s="11" t="s">
        <v>70</v>
      </c>
      <c r="C21" s="11" t="s">
        <v>71</v>
      </c>
      <c r="D21" s="11" t="s">
        <v>72</v>
      </c>
      <c r="E21" s="11">
        <v>1020253</v>
      </c>
      <c r="F21" s="11" t="s">
        <v>73</v>
      </c>
      <c r="G21" s="11" t="s">
        <v>50</v>
      </c>
      <c r="H21" s="5" t="s">
        <v>69</v>
      </c>
      <c r="I21" s="5">
        <v>0</v>
      </c>
      <c r="J21" s="5">
        <v>0</v>
      </c>
      <c r="K21" s="5">
        <v>0</v>
      </c>
      <c r="L21" s="12">
        <v>3928420</v>
      </c>
      <c r="M21" s="2"/>
      <c r="N21" s="12">
        <v>143040.88</v>
      </c>
      <c r="O21" s="5">
        <v>0</v>
      </c>
      <c r="P21" s="12">
        <v>3864057.9</v>
      </c>
      <c r="Q21" s="12">
        <v>98874.78</v>
      </c>
      <c r="R21" s="5">
        <v>0</v>
      </c>
      <c r="S21" s="12">
        <v>3928420</v>
      </c>
      <c r="T21" s="2"/>
      <c r="U21" s="12">
        <v>163236.88</v>
      </c>
    </row>
    <row r="22" spans="1:21" ht="10.9" customHeight="1" x14ac:dyDescent="0.25">
      <c r="A22" s="11" t="s">
        <v>33</v>
      </c>
      <c r="B22" s="11" t="s">
        <v>74</v>
      </c>
      <c r="C22" s="11" t="s">
        <v>75</v>
      </c>
      <c r="D22" s="11" t="s">
        <v>76</v>
      </c>
      <c r="E22" s="11">
        <v>1020254</v>
      </c>
      <c r="F22" s="11" t="s">
        <v>77</v>
      </c>
      <c r="G22" s="11" t="s">
        <v>50</v>
      </c>
      <c r="H22" s="5" t="s">
        <v>69</v>
      </c>
      <c r="I22" s="5">
        <v>0</v>
      </c>
      <c r="J22" s="5">
        <v>0</v>
      </c>
      <c r="K22" s="5">
        <v>0</v>
      </c>
      <c r="L22" s="12">
        <v>37573133</v>
      </c>
      <c r="M22" s="2"/>
      <c r="N22" s="12">
        <v>9229973.4000000004</v>
      </c>
      <c r="O22" s="5">
        <v>0</v>
      </c>
      <c r="P22" s="12">
        <v>32290721.620000001</v>
      </c>
      <c r="Q22" s="12">
        <v>8007979.3399999999</v>
      </c>
      <c r="R22" s="5">
        <v>0</v>
      </c>
      <c r="S22" s="12">
        <v>37573133</v>
      </c>
      <c r="T22" s="2"/>
      <c r="U22" s="12">
        <v>13290390.720000001</v>
      </c>
    </row>
    <row r="23" spans="1:21" ht="10.9" customHeight="1" x14ac:dyDescent="0.25">
      <c r="A23" s="11" t="s">
        <v>33</v>
      </c>
      <c r="B23" s="11" t="s">
        <v>34</v>
      </c>
      <c r="C23" s="11" t="s">
        <v>78</v>
      </c>
      <c r="D23" s="11" t="s">
        <v>79</v>
      </c>
      <c r="E23" s="11">
        <v>1020262</v>
      </c>
      <c r="F23" s="11" t="s">
        <v>80</v>
      </c>
      <c r="G23" s="11" t="s">
        <v>50</v>
      </c>
      <c r="H23" s="5" t="s">
        <v>69</v>
      </c>
      <c r="I23" s="5">
        <v>0</v>
      </c>
      <c r="J23" s="5">
        <v>0</v>
      </c>
      <c r="K23" s="5">
        <v>0</v>
      </c>
      <c r="L23" s="12">
        <v>404929.6</v>
      </c>
      <c r="M23" s="2"/>
      <c r="N23" s="12">
        <v>199419.12</v>
      </c>
      <c r="O23" s="5">
        <v>0</v>
      </c>
      <c r="P23" s="12">
        <v>205510.48</v>
      </c>
      <c r="Q23" s="5">
        <v>0</v>
      </c>
      <c r="R23" s="5">
        <v>0</v>
      </c>
      <c r="S23" s="12">
        <v>404929.6</v>
      </c>
      <c r="T23" s="2"/>
      <c r="U23" s="12">
        <v>199419.12</v>
      </c>
    </row>
    <row r="24" spans="1:21" ht="10.9" customHeight="1" x14ac:dyDescent="0.25">
      <c r="A24" s="11" t="s">
        <v>33</v>
      </c>
      <c r="B24" s="11" t="s">
        <v>34</v>
      </c>
      <c r="C24" s="11" t="s">
        <v>81</v>
      </c>
      <c r="D24" s="11" t="s">
        <v>82</v>
      </c>
      <c r="E24" s="11">
        <v>1020367</v>
      </c>
      <c r="F24" s="11" t="s">
        <v>83</v>
      </c>
      <c r="G24" s="11" t="s">
        <v>50</v>
      </c>
      <c r="H24" s="5" t="s">
        <v>69</v>
      </c>
      <c r="I24" s="5">
        <v>0</v>
      </c>
      <c r="J24" s="5">
        <v>0</v>
      </c>
      <c r="K24" s="5">
        <v>0</v>
      </c>
      <c r="L24" s="12">
        <v>19350000</v>
      </c>
      <c r="M24" s="2"/>
      <c r="N24" s="12">
        <v>19033218.73</v>
      </c>
      <c r="O24" s="5">
        <v>0</v>
      </c>
      <c r="P24" s="12">
        <v>764278.44</v>
      </c>
      <c r="Q24" s="12">
        <v>471987.8</v>
      </c>
      <c r="R24" s="5">
        <v>0</v>
      </c>
      <c r="S24" s="12">
        <v>19350000</v>
      </c>
      <c r="T24" s="2"/>
      <c r="U24" s="12">
        <v>19057709.359999999</v>
      </c>
    </row>
    <row r="25" spans="1:21" ht="14.45" customHeight="1" x14ac:dyDescent="0.25">
      <c r="A25" s="11" t="s">
        <v>56</v>
      </c>
      <c r="B25" s="11" t="s">
        <v>84</v>
      </c>
      <c r="C25" s="11" t="s">
        <v>85</v>
      </c>
      <c r="D25" s="11" t="s">
        <v>86</v>
      </c>
      <c r="E25" s="11">
        <v>1021131</v>
      </c>
      <c r="F25" s="11" t="s">
        <v>87</v>
      </c>
      <c r="G25" s="11" t="s">
        <v>50</v>
      </c>
      <c r="H25" s="5" t="s">
        <v>88</v>
      </c>
      <c r="I25" s="5">
        <v>0</v>
      </c>
      <c r="J25" s="5">
        <v>0</v>
      </c>
      <c r="K25" s="5">
        <v>0</v>
      </c>
      <c r="L25" s="12">
        <v>210580000</v>
      </c>
      <c r="M25" s="13" t="s">
        <v>46</v>
      </c>
      <c r="N25" s="12">
        <v>209475186.68000001</v>
      </c>
      <c r="O25" s="5">
        <v>0</v>
      </c>
      <c r="P25" s="12">
        <v>4274850.51</v>
      </c>
      <c r="Q25" s="12">
        <v>3241706.77</v>
      </c>
      <c r="R25" s="5">
        <v>0</v>
      </c>
      <c r="S25" s="12">
        <v>210580000</v>
      </c>
      <c r="T25" s="13" t="s">
        <v>46</v>
      </c>
      <c r="U25" s="12">
        <v>209546856.25999999</v>
      </c>
    </row>
    <row r="26" spans="1:21" ht="10.9" customHeight="1" x14ac:dyDescent="0.25">
      <c r="A26" s="11" t="s">
        <v>33</v>
      </c>
      <c r="B26" s="11" t="s">
        <v>89</v>
      </c>
      <c r="C26" s="11" t="s">
        <v>90</v>
      </c>
      <c r="D26" s="11" t="s">
        <v>91</v>
      </c>
      <c r="E26" s="11">
        <v>1021135</v>
      </c>
      <c r="F26" s="11" t="s">
        <v>92</v>
      </c>
      <c r="G26" s="11" t="s">
        <v>93</v>
      </c>
      <c r="H26" s="5" t="s">
        <v>88</v>
      </c>
      <c r="I26" s="5">
        <v>0</v>
      </c>
      <c r="J26" s="5">
        <v>0</v>
      </c>
      <c r="K26" s="5">
        <v>0</v>
      </c>
      <c r="L26" s="12">
        <v>300000</v>
      </c>
      <c r="M26" s="2"/>
      <c r="N26" s="12">
        <v>11231.39</v>
      </c>
      <c r="O26" s="5">
        <v>0</v>
      </c>
      <c r="P26" s="5">
        <v>0</v>
      </c>
      <c r="Q26" s="5">
        <v>0</v>
      </c>
      <c r="R26" s="5">
        <v>0</v>
      </c>
      <c r="S26" s="12">
        <v>11231.39</v>
      </c>
      <c r="T26" s="2"/>
      <c r="U26" s="12">
        <v>11231.39</v>
      </c>
    </row>
    <row r="27" spans="1:21" ht="10.9" customHeight="1" x14ac:dyDescent="0.25">
      <c r="A27" s="11" t="s">
        <v>33</v>
      </c>
      <c r="B27" s="11" t="s">
        <v>89</v>
      </c>
      <c r="C27" s="11" t="s">
        <v>94</v>
      </c>
      <c r="D27" s="11" t="s">
        <v>95</v>
      </c>
      <c r="E27" s="11">
        <v>1021136</v>
      </c>
      <c r="F27" s="11" t="s">
        <v>96</v>
      </c>
      <c r="G27" s="11" t="s">
        <v>50</v>
      </c>
      <c r="H27" s="5" t="s">
        <v>88</v>
      </c>
      <c r="I27" s="5">
        <v>0</v>
      </c>
      <c r="J27" s="5">
        <v>0</v>
      </c>
      <c r="K27" s="5">
        <v>0</v>
      </c>
      <c r="L27" s="12">
        <v>4285000</v>
      </c>
      <c r="M27" s="2"/>
      <c r="N27" s="12">
        <v>4077284.45</v>
      </c>
      <c r="O27" s="5">
        <v>0</v>
      </c>
      <c r="P27" s="12">
        <v>677716.97</v>
      </c>
      <c r="Q27" s="12">
        <v>487113.99</v>
      </c>
      <c r="R27" s="5">
        <v>0</v>
      </c>
      <c r="S27" s="12">
        <v>4285000</v>
      </c>
      <c r="T27" s="2"/>
      <c r="U27" s="12">
        <v>4094397.02</v>
      </c>
    </row>
    <row r="28" spans="1:21" ht="10.9" customHeight="1" x14ac:dyDescent="0.25">
      <c r="A28" s="11" t="s">
        <v>97</v>
      </c>
      <c r="B28" s="11" t="s">
        <v>98</v>
      </c>
      <c r="C28" s="11" t="s">
        <v>99</v>
      </c>
      <c r="D28" s="11" t="s">
        <v>100</v>
      </c>
      <c r="E28" s="11">
        <v>1021148</v>
      </c>
      <c r="F28" s="11" t="s">
        <v>101</v>
      </c>
      <c r="G28" s="11" t="s">
        <v>50</v>
      </c>
      <c r="H28" s="5" t="s">
        <v>88</v>
      </c>
      <c r="I28" s="5">
        <v>0</v>
      </c>
      <c r="J28" s="5">
        <v>0</v>
      </c>
      <c r="K28" s="5">
        <v>0</v>
      </c>
      <c r="L28" s="12">
        <v>75995000</v>
      </c>
      <c r="M28" s="2"/>
      <c r="N28" s="12">
        <v>72947234.359999999</v>
      </c>
      <c r="O28" s="5">
        <v>0</v>
      </c>
      <c r="P28" s="12">
        <v>3824161.4</v>
      </c>
      <c r="Q28" s="12">
        <v>903993.08</v>
      </c>
      <c r="R28" s="5">
        <v>0</v>
      </c>
      <c r="S28" s="12">
        <v>75995000</v>
      </c>
      <c r="T28" s="2"/>
      <c r="U28" s="12">
        <v>73074831.680000007</v>
      </c>
    </row>
    <row r="29" spans="1:21" ht="10.9" customHeight="1" x14ac:dyDescent="0.25">
      <c r="A29" s="11" t="s">
        <v>33</v>
      </c>
      <c r="B29" s="11" t="s">
        <v>34</v>
      </c>
      <c r="C29" s="11" t="s">
        <v>102</v>
      </c>
      <c r="D29" s="11" t="s">
        <v>103</v>
      </c>
      <c r="E29" s="11">
        <v>1021149</v>
      </c>
      <c r="F29" s="11" t="s">
        <v>104</v>
      </c>
      <c r="G29" s="11" t="s">
        <v>50</v>
      </c>
      <c r="H29" s="5" t="s">
        <v>88</v>
      </c>
      <c r="I29" s="5">
        <v>0</v>
      </c>
      <c r="J29" s="5">
        <v>0</v>
      </c>
      <c r="K29" s="5">
        <v>0</v>
      </c>
      <c r="L29" s="12">
        <v>2424000</v>
      </c>
      <c r="M29" s="2"/>
      <c r="N29" s="12">
        <v>257189.8</v>
      </c>
      <c r="O29" s="5">
        <v>0</v>
      </c>
      <c r="P29" s="12">
        <v>2168373.04</v>
      </c>
      <c r="Q29" s="12">
        <v>331869.8</v>
      </c>
      <c r="R29" s="5">
        <v>0</v>
      </c>
      <c r="S29" s="12">
        <v>2424000</v>
      </c>
      <c r="T29" s="2"/>
      <c r="U29" s="12">
        <v>587496.76</v>
      </c>
    </row>
    <row r="30" spans="1:21" ht="10.9" customHeight="1" x14ac:dyDescent="0.25">
      <c r="A30" s="11" t="s">
        <v>33</v>
      </c>
      <c r="B30" s="11" t="s">
        <v>34</v>
      </c>
      <c r="C30" s="11" t="s">
        <v>105</v>
      </c>
      <c r="D30" s="11" t="s">
        <v>105</v>
      </c>
      <c r="E30" s="11">
        <v>1021152</v>
      </c>
      <c r="F30" s="11" t="s">
        <v>106</v>
      </c>
      <c r="G30" s="11" t="s">
        <v>50</v>
      </c>
      <c r="H30" s="5" t="s">
        <v>88</v>
      </c>
      <c r="I30" s="5">
        <v>0</v>
      </c>
      <c r="J30" s="5">
        <v>0</v>
      </c>
      <c r="K30" s="5">
        <v>0</v>
      </c>
      <c r="L30" s="12">
        <v>2161892.4700000002</v>
      </c>
      <c r="M30" s="2"/>
      <c r="N30" s="12">
        <v>1268926.17</v>
      </c>
      <c r="O30" s="5">
        <v>0</v>
      </c>
      <c r="P30" s="12">
        <v>910134.38</v>
      </c>
      <c r="Q30" s="12">
        <v>25400.11</v>
      </c>
      <c r="R30" s="5">
        <v>0</v>
      </c>
      <c r="S30" s="12">
        <v>2161892.4700000002</v>
      </c>
      <c r="T30" s="2"/>
      <c r="U30" s="12">
        <v>1277158.2</v>
      </c>
    </row>
    <row r="31" spans="1:21" ht="10.9" customHeight="1" x14ac:dyDescent="0.25">
      <c r="A31" s="11" t="s">
        <v>33</v>
      </c>
      <c r="B31" s="11" t="s">
        <v>34</v>
      </c>
      <c r="C31" s="11" t="s">
        <v>107</v>
      </c>
      <c r="D31" s="11" t="s">
        <v>108</v>
      </c>
      <c r="E31" s="11">
        <v>1021155</v>
      </c>
      <c r="F31" s="11" t="s">
        <v>109</v>
      </c>
      <c r="G31" s="11" t="s">
        <v>50</v>
      </c>
      <c r="H31" s="5" t="s">
        <v>88</v>
      </c>
      <c r="I31" s="5">
        <v>0</v>
      </c>
      <c r="J31" s="5">
        <v>0</v>
      </c>
      <c r="K31" s="5">
        <v>0</v>
      </c>
      <c r="L31" s="12">
        <v>105000</v>
      </c>
      <c r="M31" s="2"/>
      <c r="N31" s="12">
        <v>11504.33</v>
      </c>
      <c r="O31" s="5">
        <v>0</v>
      </c>
      <c r="P31" s="12">
        <v>93495.67</v>
      </c>
      <c r="Q31" s="12">
        <v>14591.16</v>
      </c>
      <c r="R31" s="5">
        <v>0</v>
      </c>
      <c r="S31" s="12">
        <v>105000</v>
      </c>
      <c r="T31" s="2"/>
      <c r="U31" s="12">
        <v>26095.49</v>
      </c>
    </row>
    <row r="32" spans="1:21" ht="10.9" customHeight="1" x14ac:dyDescent="0.25">
      <c r="A32" s="11" t="s">
        <v>33</v>
      </c>
      <c r="B32" s="11" t="s">
        <v>34</v>
      </c>
      <c r="C32" s="11" t="s">
        <v>110</v>
      </c>
      <c r="D32" s="11" t="s">
        <v>111</v>
      </c>
      <c r="E32" s="11">
        <v>1021156</v>
      </c>
      <c r="F32" s="11" t="s">
        <v>112</v>
      </c>
      <c r="G32" s="11" t="s">
        <v>50</v>
      </c>
      <c r="H32" s="5" t="s">
        <v>88</v>
      </c>
      <c r="I32" s="5">
        <v>0</v>
      </c>
      <c r="J32" s="5">
        <v>0</v>
      </c>
      <c r="K32" s="5">
        <v>0</v>
      </c>
      <c r="L32" s="12">
        <v>110000</v>
      </c>
      <c r="M32" s="2"/>
      <c r="N32" s="12">
        <v>11933.24</v>
      </c>
      <c r="O32" s="5">
        <v>0</v>
      </c>
      <c r="P32" s="12">
        <v>98066.76</v>
      </c>
      <c r="Q32" s="5">
        <v>0</v>
      </c>
      <c r="R32" s="5">
        <v>0</v>
      </c>
      <c r="S32" s="12">
        <v>110000</v>
      </c>
      <c r="T32" s="2"/>
      <c r="U32" s="12">
        <v>11933.24</v>
      </c>
    </row>
    <row r="33" spans="1:21" ht="10.9" customHeight="1" x14ac:dyDescent="0.25">
      <c r="A33" s="11" t="s">
        <v>33</v>
      </c>
      <c r="B33" s="11" t="s">
        <v>34</v>
      </c>
      <c r="C33" s="11" t="s">
        <v>113</v>
      </c>
      <c r="D33" s="11" t="s">
        <v>114</v>
      </c>
      <c r="E33" s="11">
        <v>1021157</v>
      </c>
      <c r="F33" s="11" t="s">
        <v>115</v>
      </c>
      <c r="G33" s="11" t="s">
        <v>50</v>
      </c>
      <c r="H33" s="5" t="s">
        <v>88</v>
      </c>
      <c r="I33" s="5">
        <v>0</v>
      </c>
      <c r="J33" s="5">
        <v>0</v>
      </c>
      <c r="K33" s="5">
        <v>0</v>
      </c>
      <c r="L33" s="12">
        <v>155000</v>
      </c>
      <c r="M33" s="2"/>
      <c r="N33" s="12">
        <v>21446.94</v>
      </c>
      <c r="O33" s="5">
        <v>0</v>
      </c>
      <c r="P33" s="12">
        <v>138747.85999999999</v>
      </c>
      <c r="Q33" s="12">
        <v>5818.8</v>
      </c>
      <c r="R33" s="5">
        <v>0</v>
      </c>
      <c r="S33" s="12">
        <v>155000</v>
      </c>
      <c r="T33" s="2"/>
      <c r="U33" s="12">
        <v>22070.94</v>
      </c>
    </row>
    <row r="34" spans="1:21" ht="10.9" customHeight="1" x14ac:dyDescent="0.25">
      <c r="A34" s="11" t="s">
        <v>33</v>
      </c>
      <c r="B34" s="11" t="s">
        <v>34</v>
      </c>
      <c r="C34" s="11" t="s">
        <v>116</v>
      </c>
      <c r="D34" s="11" t="s">
        <v>117</v>
      </c>
      <c r="E34" s="11">
        <v>1021158</v>
      </c>
      <c r="F34" s="11" t="s">
        <v>118</v>
      </c>
      <c r="G34" s="11" t="s">
        <v>50</v>
      </c>
      <c r="H34" s="5" t="s">
        <v>88</v>
      </c>
      <c r="I34" s="5">
        <v>0</v>
      </c>
      <c r="J34" s="5">
        <v>0</v>
      </c>
      <c r="K34" s="5">
        <v>0</v>
      </c>
      <c r="L34" s="12">
        <v>175000</v>
      </c>
      <c r="M34" s="2"/>
      <c r="N34" s="12">
        <v>30561.35</v>
      </c>
      <c r="O34" s="5">
        <v>0</v>
      </c>
      <c r="P34" s="12">
        <v>144438.65</v>
      </c>
      <c r="Q34" s="12">
        <v>14595.58</v>
      </c>
      <c r="R34" s="5">
        <v>0</v>
      </c>
      <c r="S34" s="12">
        <v>175000</v>
      </c>
      <c r="T34" s="2"/>
      <c r="U34" s="12">
        <v>45156.93</v>
      </c>
    </row>
    <row r="35" spans="1:21" ht="10.9" customHeight="1" x14ac:dyDescent="0.25">
      <c r="A35" s="11" t="s">
        <v>64</v>
      </c>
      <c r="B35" s="11" t="s">
        <v>65</v>
      </c>
      <c r="C35" s="11" t="s">
        <v>119</v>
      </c>
      <c r="D35" s="11" t="s">
        <v>120</v>
      </c>
      <c r="E35" s="11">
        <v>1021160</v>
      </c>
      <c r="F35" s="11" t="s">
        <v>121</v>
      </c>
      <c r="G35" s="11" t="s">
        <v>50</v>
      </c>
      <c r="H35" s="5" t="s">
        <v>122</v>
      </c>
      <c r="I35" s="5">
        <v>0</v>
      </c>
      <c r="J35" s="5">
        <v>0</v>
      </c>
      <c r="K35" s="5">
        <v>0</v>
      </c>
      <c r="L35" s="12">
        <v>17945000</v>
      </c>
      <c r="M35" s="2"/>
      <c r="N35" s="12">
        <v>17177352.57</v>
      </c>
      <c r="O35" s="5">
        <v>0</v>
      </c>
      <c r="P35" s="12">
        <v>31896.03</v>
      </c>
      <c r="Q35" s="12">
        <v>31896.03</v>
      </c>
      <c r="R35" s="5">
        <v>0</v>
      </c>
      <c r="S35" s="12">
        <v>17189590.280000001</v>
      </c>
      <c r="T35" s="2"/>
      <c r="U35" s="12">
        <v>17189590.280000001</v>
      </c>
    </row>
    <row r="36" spans="1:21" ht="10.9" customHeight="1" x14ac:dyDescent="0.25">
      <c r="A36" s="11" t="s">
        <v>33</v>
      </c>
      <c r="B36" s="11" t="s">
        <v>123</v>
      </c>
      <c r="C36" s="11" t="s">
        <v>124</v>
      </c>
      <c r="D36" s="11" t="s">
        <v>125</v>
      </c>
      <c r="E36" s="11">
        <v>1021162</v>
      </c>
      <c r="F36" s="11" t="s">
        <v>126</v>
      </c>
      <c r="G36" s="11" t="s">
        <v>50</v>
      </c>
      <c r="H36" s="5" t="s">
        <v>88</v>
      </c>
      <c r="I36" s="5">
        <v>0</v>
      </c>
      <c r="J36" s="5">
        <v>0</v>
      </c>
      <c r="K36" s="5">
        <v>0</v>
      </c>
      <c r="L36" s="12">
        <v>139837147</v>
      </c>
      <c r="M36" s="2"/>
      <c r="N36" s="12">
        <v>94232192.969999999</v>
      </c>
      <c r="O36" s="5">
        <v>0</v>
      </c>
      <c r="P36" s="12">
        <v>54370149.759999998</v>
      </c>
      <c r="Q36" s="12">
        <v>16495679.01</v>
      </c>
      <c r="R36" s="5">
        <v>0</v>
      </c>
      <c r="S36" s="12">
        <v>139837147</v>
      </c>
      <c r="T36" s="2"/>
      <c r="U36" s="12">
        <v>101962676.25</v>
      </c>
    </row>
    <row r="37" spans="1:21" ht="10.9" customHeight="1" x14ac:dyDescent="0.25">
      <c r="A37" s="11" t="s">
        <v>33</v>
      </c>
      <c r="B37" s="11" t="s">
        <v>34</v>
      </c>
      <c r="C37" s="11" t="s">
        <v>127</v>
      </c>
      <c r="D37" s="11" t="s">
        <v>128</v>
      </c>
      <c r="E37" s="11">
        <v>1021596</v>
      </c>
      <c r="F37" s="11" t="s">
        <v>129</v>
      </c>
      <c r="G37" s="11" t="s">
        <v>50</v>
      </c>
      <c r="H37" s="5" t="s">
        <v>88</v>
      </c>
      <c r="I37" s="5">
        <v>0</v>
      </c>
      <c r="J37" s="5">
        <v>0</v>
      </c>
      <c r="K37" s="5">
        <v>0</v>
      </c>
      <c r="L37" s="12">
        <v>831000</v>
      </c>
      <c r="M37" s="2"/>
      <c r="N37" s="12">
        <v>826602.16</v>
      </c>
      <c r="O37" s="5">
        <v>0</v>
      </c>
      <c r="P37" s="12">
        <v>69559.5</v>
      </c>
      <c r="Q37" s="12">
        <v>65161.66</v>
      </c>
      <c r="R37" s="5">
        <v>0</v>
      </c>
      <c r="S37" s="12">
        <v>831000</v>
      </c>
      <c r="T37" s="2"/>
      <c r="U37" s="12">
        <v>826602.16</v>
      </c>
    </row>
    <row r="38" spans="1:21" ht="10.9" customHeight="1" x14ac:dyDescent="0.25">
      <c r="A38" s="11" t="s">
        <v>33</v>
      </c>
      <c r="B38" s="11" t="s">
        <v>89</v>
      </c>
      <c r="C38" s="11" t="s">
        <v>130</v>
      </c>
      <c r="D38" s="11" t="s">
        <v>131</v>
      </c>
      <c r="E38" s="11">
        <v>1021892</v>
      </c>
      <c r="F38" s="11" t="s">
        <v>132</v>
      </c>
      <c r="G38" s="11" t="s">
        <v>50</v>
      </c>
      <c r="H38" s="5" t="s">
        <v>122</v>
      </c>
      <c r="I38" s="5">
        <v>0</v>
      </c>
      <c r="J38" s="5">
        <v>0</v>
      </c>
      <c r="K38" s="5">
        <v>0</v>
      </c>
      <c r="L38" s="12">
        <v>6250000</v>
      </c>
      <c r="M38" s="2"/>
      <c r="N38" s="12">
        <v>6096689.7599999998</v>
      </c>
      <c r="O38" s="5">
        <v>0</v>
      </c>
      <c r="P38" s="5">
        <v>0</v>
      </c>
      <c r="Q38" s="5">
        <v>0</v>
      </c>
      <c r="R38" s="5">
        <v>0</v>
      </c>
      <c r="S38" s="12">
        <v>6096689.7599999998</v>
      </c>
      <c r="T38" s="2"/>
      <c r="U38" s="12">
        <v>6096689.7599999998</v>
      </c>
    </row>
    <row r="39" spans="1:21" ht="10.9" customHeight="1" x14ac:dyDescent="0.25">
      <c r="A39" s="11" t="s">
        <v>33</v>
      </c>
      <c r="B39" s="11" t="s">
        <v>34</v>
      </c>
      <c r="C39" s="11" t="s">
        <v>133</v>
      </c>
      <c r="D39" s="11" t="s">
        <v>134</v>
      </c>
      <c r="E39" s="11">
        <v>1021893</v>
      </c>
      <c r="F39" s="11" t="s">
        <v>135</v>
      </c>
      <c r="G39" s="11" t="s">
        <v>50</v>
      </c>
      <c r="H39" s="5" t="s">
        <v>122</v>
      </c>
      <c r="I39" s="5">
        <v>0</v>
      </c>
      <c r="J39" s="5">
        <v>0</v>
      </c>
      <c r="K39" s="5">
        <v>0</v>
      </c>
      <c r="L39" s="12">
        <v>933130.65</v>
      </c>
      <c r="M39" s="2"/>
      <c r="N39" s="12">
        <v>32717.58</v>
      </c>
      <c r="O39" s="5">
        <v>0</v>
      </c>
      <c r="P39" s="12">
        <v>900413.07</v>
      </c>
      <c r="Q39" s="12">
        <v>784151.07</v>
      </c>
      <c r="R39" s="5">
        <v>0</v>
      </c>
      <c r="S39" s="12">
        <v>933130.65</v>
      </c>
      <c r="T39" s="2"/>
      <c r="U39" s="12">
        <v>816868.65</v>
      </c>
    </row>
    <row r="40" spans="1:21" ht="10.9" customHeight="1" x14ac:dyDescent="0.25">
      <c r="A40" s="11" t="s">
        <v>33</v>
      </c>
      <c r="B40" s="11" t="s">
        <v>34</v>
      </c>
      <c r="C40" s="11" t="s">
        <v>136</v>
      </c>
      <c r="D40" s="11" t="s">
        <v>137</v>
      </c>
      <c r="E40" s="11">
        <v>1021895</v>
      </c>
      <c r="F40" s="11" t="s">
        <v>138</v>
      </c>
      <c r="G40" s="11" t="s">
        <v>93</v>
      </c>
      <c r="H40" s="5" t="s">
        <v>122</v>
      </c>
      <c r="I40" s="5">
        <v>0</v>
      </c>
      <c r="J40" s="5">
        <v>0</v>
      </c>
      <c r="K40" s="5">
        <v>0</v>
      </c>
      <c r="L40" s="12">
        <v>29956205.629999999</v>
      </c>
      <c r="M40" s="2"/>
      <c r="N40" s="12">
        <v>1592198.7</v>
      </c>
      <c r="O40" s="5">
        <v>0</v>
      </c>
      <c r="P40" s="12">
        <v>28536337.75</v>
      </c>
      <c r="Q40" s="12">
        <v>2218600.4300000002</v>
      </c>
      <c r="R40" s="5">
        <v>0</v>
      </c>
      <c r="S40" s="12">
        <v>29956205.629999999</v>
      </c>
      <c r="T40" s="2"/>
      <c r="U40" s="12">
        <v>3638468.31</v>
      </c>
    </row>
    <row r="41" spans="1:21" ht="10.9" customHeight="1" x14ac:dyDescent="0.25">
      <c r="A41" s="11" t="s">
        <v>33</v>
      </c>
      <c r="B41" s="11" t="s">
        <v>34</v>
      </c>
      <c r="C41" s="11" t="s">
        <v>139</v>
      </c>
      <c r="D41" s="11" t="s">
        <v>140</v>
      </c>
      <c r="E41" s="11">
        <v>1021896</v>
      </c>
      <c r="F41" s="11" t="s">
        <v>141</v>
      </c>
      <c r="G41" s="11" t="s">
        <v>93</v>
      </c>
      <c r="H41" s="5" t="s">
        <v>122</v>
      </c>
      <c r="I41" s="5">
        <v>0</v>
      </c>
      <c r="J41" s="5">
        <v>0</v>
      </c>
      <c r="K41" s="5">
        <v>0</v>
      </c>
      <c r="L41" s="12">
        <v>810000</v>
      </c>
      <c r="M41" s="2"/>
      <c r="N41" s="12">
        <v>250348.55</v>
      </c>
      <c r="O41" s="5">
        <v>0</v>
      </c>
      <c r="P41" s="12">
        <v>560212.73</v>
      </c>
      <c r="Q41" s="5">
        <v>561.28</v>
      </c>
      <c r="R41" s="5">
        <v>0</v>
      </c>
      <c r="S41" s="12">
        <v>810000</v>
      </c>
      <c r="T41" s="2"/>
      <c r="U41" s="12">
        <v>250348.55</v>
      </c>
    </row>
    <row r="42" spans="1:21" ht="10.9" customHeight="1" x14ac:dyDescent="0.25">
      <c r="A42" s="11" t="s">
        <v>33</v>
      </c>
      <c r="B42" s="11" t="s">
        <v>34</v>
      </c>
      <c r="C42" s="11" t="s">
        <v>142</v>
      </c>
      <c r="D42" s="11" t="s">
        <v>143</v>
      </c>
      <c r="E42" s="11">
        <v>1021897</v>
      </c>
      <c r="F42" s="11" t="s">
        <v>144</v>
      </c>
      <c r="G42" s="11" t="s">
        <v>93</v>
      </c>
      <c r="H42" s="5" t="s">
        <v>122</v>
      </c>
      <c r="I42" s="5">
        <v>0</v>
      </c>
      <c r="J42" s="5">
        <v>0</v>
      </c>
      <c r="K42" s="5">
        <v>0</v>
      </c>
      <c r="L42" s="12">
        <v>22000000</v>
      </c>
      <c r="M42" s="2"/>
      <c r="N42" s="12">
        <v>4396491.2699999996</v>
      </c>
      <c r="O42" s="5">
        <v>0</v>
      </c>
      <c r="P42" s="12">
        <v>17653615.41</v>
      </c>
      <c r="Q42" s="12">
        <v>153199.19</v>
      </c>
      <c r="R42" s="5">
        <v>0</v>
      </c>
      <c r="S42" s="12">
        <v>22000000</v>
      </c>
      <c r="T42" s="2"/>
      <c r="U42" s="12">
        <v>4499583.78</v>
      </c>
    </row>
    <row r="43" spans="1:21" ht="10.9" customHeight="1" x14ac:dyDescent="0.25">
      <c r="A43" s="11" t="s">
        <v>33</v>
      </c>
      <c r="B43" s="11" t="s">
        <v>34</v>
      </c>
      <c r="C43" s="11" t="s">
        <v>145</v>
      </c>
      <c r="D43" s="11" t="s">
        <v>146</v>
      </c>
      <c r="E43" s="11">
        <v>1021898</v>
      </c>
      <c r="F43" s="11" t="s">
        <v>147</v>
      </c>
      <c r="G43" s="11" t="s">
        <v>50</v>
      </c>
      <c r="H43" s="5" t="s">
        <v>122</v>
      </c>
      <c r="I43" s="5">
        <v>0</v>
      </c>
      <c r="J43" s="5">
        <v>0</v>
      </c>
      <c r="K43" s="5">
        <v>0</v>
      </c>
      <c r="L43" s="12">
        <v>95000</v>
      </c>
      <c r="M43" s="2"/>
      <c r="N43" s="12">
        <v>11087.12</v>
      </c>
      <c r="O43" s="5">
        <v>0</v>
      </c>
      <c r="P43" s="12">
        <v>83912.88</v>
      </c>
      <c r="Q43" s="5">
        <v>0</v>
      </c>
      <c r="R43" s="5">
        <v>0</v>
      </c>
      <c r="S43" s="12">
        <v>95000</v>
      </c>
      <c r="T43" s="2"/>
      <c r="U43" s="12">
        <v>11087.12</v>
      </c>
    </row>
    <row r="44" spans="1:21" ht="10.9" customHeight="1" x14ac:dyDescent="0.25">
      <c r="A44" s="11" t="s">
        <v>33</v>
      </c>
      <c r="B44" s="11" t="s">
        <v>34</v>
      </c>
      <c r="C44" s="11" t="s">
        <v>148</v>
      </c>
      <c r="D44" s="11" t="s">
        <v>149</v>
      </c>
      <c r="E44" s="11">
        <v>1021899</v>
      </c>
      <c r="F44" s="11" t="s">
        <v>150</v>
      </c>
      <c r="G44" s="11" t="s">
        <v>50</v>
      </c>
      <c r="H44" s="5" t="s">
        <v>122</v>
      </c>
      <c r="I44" s="5">
        <v>0</v>
      </c>
      <c r="J44" s="5">
        <v>0</v>
      </c>
      <c r="K44" s="5">
        <v>0</v>
      </c>
      <c r="L44" s="12">
        <v>95000</v>
      </c>
      <c r="M44" s="2"/>
      <c r="N44" s="12">
        <v>11530.39</v>
      </c>
      <c r="O44" s="5">
        <v>0</v>
      </c>
      <c r="P44" s="12">
        <v>83469.61</v>
      </c>
      <c r="Q44" s="5">
        <v>0</v>
      </c>
      <c r="R44" s="5">
        <v>0</v>
      </c>
      <c r="S44" s="12">
        <v>95000</v>
      </c>
      <c r="T44" s="2"/>
      <c r="U44" s="12">
        <v>11530.39</v>
      </c>
    </row>
    <row r="45" spans="1:21" ht="10.9" customHeight="1" x14ac:dyDescent="0.25">
      <c r="A45" s="11" t="s">
        <v>33</v>
      </c>
      <c r="B45" s="11" t="s">
        <v>34</v>
      </c>
      <c r="C45" s="11" t="s">
        <v>151</v>
      </c>
      <c r="D45" s="11" t="s">
        <v>152</v>
      </c>
      <c r="E45" s="11">
        <v>1021900</v>
      </c>
      <c r="F45" s="11" t="s">
        <v>153</v>
      </c>
      <c r="G45" s="11" t="s">
        <v>50</v>
      </c>
      <c r="H45" s="5" t="s">
        <v>122</v>
      </c>
      <c r="I45" s="5">
        <v>0</v>
      </c>
      <c r="J45" s="5">
        <v>0</v>
      </c>
      <c r="K45" s="5">
        <v>0</v>
      </c>
      <c r="L45" s="12">
        <v>95000</v>
      </c>
      <c r="M45" s="2"/>
      <c r="N45" s="12">
        <v>11076.33</v>
      </c>
      <c r="O45" s="5">
        <v>0</v>
      </c>
      <c r="P45" s="12">
        <v>83923.67</v>
      </c>
      <c r="Q45" s="5">
        <v>0</v>
      </c>
      <c r="R45" s="5">
        <v>0</v>
      </c>
      <c r="S45" s="12">
        <v>95000</v>
      </c>
      <c r="T45" s="2"/>
      <c r="U45" s="12">
        <v>11076.33</v>
      </c>
    </row>
    <row r="46" spans="1:21" ht="10.9" customHeight="1" x14ac:dyDescent="0.25">
      <c r="A46" s="11" t="s">
        <v>33</v>
      </c>
      <c r="B46" s="11" t="s">
        <v>34</v>
      </c>
      <c r="C46" s="11" t="s">
        <v>154</v>
      </c>
      <c r="D46" s="11" t="s">
        <v>155</v>
      </c>
      <c r="E46" s="11">
        <v>1021901</v>
      </c>
      <c r="F46" s="11" t="s">
        <v>156</v>
      </c>
      <c r="G46" s="11" t="s">
        <v>50</v>
      </c>
      <c r="H46" s="5" t="s">
        <v>122</v>
      </c>
      <c r="I46" s="5">
        <v>0</v>
      </c>
      <c r="J46" s="5">
        <v>0</v>
      </c>
      <c r="K46" s="5">
        <v>0</v>
      </c>
      <c r="L46" s="12">
        <v>391000</v>
      </c>
      <c r="M46" s="2"/>
      <c r="N46" s="12">
        <v>33810.269999999997</v>
      </c>
      <c r="O46" s="5">
        <v>0</v>
      </c>
      <c r="P46" s="12">
        <v>357189.73</v>
      </c>
      <c r="Q46" s="5">
        <v>0</v>
      </c>
      <c r="R46" s="5">
        <v>0</v>
      </c>
      <c r="S46" s="12">
        <v>391000</v>
      </c>
      <c r="T46" s="2"/>
      <c r="U46" s="12">
        <v>33810.269999999997</v>
      </c>
    </row>
    <row r="47" spans="1:21" ht="10.9" customHeight="1" x14ac:dyDescent="0.25">
      <c r="A47" s="11" t="s">
        <v>33</v>
      </c>
      <c r="B47" s="11" t="s">
        <v>34</v>
      </c>
      <c r="C47" s="11" t="s">
        <v>157</v>
      </c>
      <c r="D47" s="11" t="s">
        <v>158</v>
      </c>
      <c r="E47" s="11">
        <v>1021902</v>
      </c>
      <c r="F47" s="11" t="s">
        <v>159</v>
      </c>
      <c r="G47" s="11" t="s">
        <v>50</v>
      </c>
      <c r="H47" s="5" t="s">
        <v>122</v>
      </c>
      <c r="I47" s="5">
        <v>0</v>
      </c>
      <c r="J47" s="5">
        <v>0</v>
      </c>
      <c r="K47" s="5">
        <v>0</v>
      </c>
      <c r="L47" s="12">
        <v>300000</v>
      </c>
      <c r="M47" s="2"/>
      <c r="N47" s="12">
        <v>28109.61</v>
      </c>
      <c r="O47" s="5">
        <v>0</v>
      </c>
      <c r="P47" s="12">
        <v>271890.39</v>
      </c>
      <c r="Q47" s="5">
        <v>0</v>
      </c>
      <c r="R47" s="5">
        <v>0</v>
      </c>
      <c r="S47" s="12">
        <v>300000</v>
      </c>
      <c r="T47" s="2"/>
      <c r="U47" s="12">
        <v>28109.61</v>
      </c>
    </row>
    <row r="48" spans="1:21" ht="10.9" customHeight="1" x14ac:dyDescent="0.25">
      <c r="A48" s="11" t="s">
        <v>33</v>
      </c>
      <c r="B48" s="11" t="s">
        <v>34</v>
      </c>
      <c r="C48" s="11" t="s">
        <v>160</v>
      </c>
      <c r="D48" s="11" t="s">
        <v>161</v>
      </c>
      <c r="E48" s="11">
        <v>1021903</v>
      </c>
      <c r="F48" s="11" t="s">
        <v>162</v>
      </c>
      <c r="G48" s="11" t="s">
        <v>50</v>
      </c>
      <c r="H48" s="5" t="s">
        <v>122</v>
      </c>
      <c r="I48" s="5">
        <v>0</v>
      </c>
      <c r="J48" s="5">
        <v>0</v>
      </c>
      <c r="K48" s="5">
        <v>0</v>
      </c>
      <c r="L48" s="12">
        <v>4250000</v>
      </c>
      <c r="M48" s="2"/>
      <c r="N48" s="12">
        <v>1293802.6299999999</v>
      </c>
      <c r="O48" s="5">
        <v>0</v>
      </c>
      <c r="P48" s="12">
        <v>2965450.32</v>
      </c>
      <c r="Q48" s="12">
        <v>42821.919999999998</v>
      </c>
      <c r="R48" s="5">
        <v>0</v>
      </c>
      <c r="S48" s="12">
        <v>4250000</v>
      </c>
      <c r="T48" s="2"/>
      <c r="U48" s="12">
        <v>1327371.6000000001</v>
      </c>
    </row>
    <row r="49" spans="1:21" ht="10.9" customHeight="1" x14ac:dyDescent="0.25">
      <c r="A49" s="11" t="s">
        <v>33</v>
      </c>
      <c r="B49" s="11" t="s">
        <v>34</v>
      </c>
      <c r="C49" s="11" t="s">
        <v>163</v>
      </c>
      <c r="D49" s="11" t="s">
        <v>164</v>
      </c>
      <c r="E49" s="11">
        <v>1021904</v>
      </c>
      <c r="F49" s="11" t="s">
        <v>165</v>
      </c>
      <c r="G49" s="11" t="s">
        <v>50</v>
      </c>
      <c r="H49" s="5" t="s">
        <v>122</v>
      </c>
      <c r="I49" s="5">
        <v>0</v>
      </c>
      <c r="J49" s="5">
        <v>0</v>
      </c>
      <c r="K49" s="5">
        <v>0</v>
      </c>
      <c r="L49" s="12">
        <v>1746000</v>
      </c>
      <c r="M49" s="2"/>
      <c r="N49" s="12">
        <v>1180194.45</v>
      </c>
      <c r="O49" s="5">
        <v>0</v>
      </c>
      <c r="P49" s="12">
        <v>1183557.3700000001</v>
      </c>
      <c r="Q49" s="12">
        <v>1162765.6100000001</v>
      </c>
      <c r="R49" s="5">
        <v>0</v>
      </c>
      <c r="S49" s="12">
        <v>1746000</v>
      </c>
      <c r="T49" s="2"/>
      <c r="U49" s="12">
        <v>1725208.24</v>
      </c>
    </row>
    <row r="50" spans="1:21" ht="10.9" customHeight="1" x14ac:dyDescent="0.25">
      <c r="A50" s="11" t="s">
        <v>33</v>
      </c>
      <c r="B50" s="11" t="s">
        <v>34</v>
      </c>
      <c r="C50" s="11" t="s">
        <v>166</v>
      </c>
      <c r="D50" s="11" t="s">
        <v>167</v>
      </c>
      <c r="E50" s="11">
        <v>1021906</v>
      </c>
      <c r="F50" s="11" t="s">
        <v>168</v>
      </c>
      <c r="G50" s="11" t="s">
        <v>50</v>
      </c>
      <c r="H50" s="5" t="s">
        <v>122</v>
      </c>
      <c r="I50" s="5">
        <v>0</v>
      </c>
      <c r="J50" s="5">
        <v>0</v>
      </c>
      <c r="K50" s="5">
        <v>0</v>
      </c>
      <c r="L50" s="12">
        <v>447495.23</v>
      </c>
      <c r="M50" s="2"/>
      <c r="N50" s="12">
        <v>443928.48</v>
      </c>
      <c r="O50" s="5">
        <v>0</v>
      </c>
      <c r="P50" s="12">
        <v>102349.16</v>
      </c>
      <c r="Q50" s="12">
        <v>98782.41</v>
      </c>
      <c r="R50" s="5">
        <v>0</v>
      </c>
      <c r="S50" s="12">
        <v>447495.23</v>
      </c>
      <c r="T50" s="2"/>
      <c r="U50" s="12">
        <v>443928.48</v>
      </c>
    </row>
    <row r="51" spans="1:21" ht="10.9" customHeight="1" x14ac:dyDescent="0.25">
      <c r="A51" s="11" t="s">
        <v>33</v>
      </c>
      <c r="B51" s="11" t="s">
        <v>34</v>
      </c>
      <c r="C51" s="11" t="s">
        <v>169</v>
      </c>
      <c r="D51" s="11" t="s">
        <v>170</v>
      </c>
      <c r="E51" s="11">
        <v>1021907</v>
      </c>
      <c r="F51" s="11" t="s">
        <v>171</v>
      </c>
      <c r="G51" s="11" t="s">
        <v>50</v>
      </c>
      <c r="H51" s="5" t="s">
        <v>122</v>
      </c>
      <c r="I51" s="5">
        <v>0</v>
      </c>
      <c r="J51" s="5">
        <v>0</v>
      </c>
      <c r="K51" s="5">
        <v>0</v>
      </c>
      <c r="L51" s="12">
        <v>1000000</v>
      </c>
      <c r="M51" s="2"/>
      <c r="N51" s="12">
        <v>811910.54</v>
      </c>
      <c r="O51" s="5">
        <v>0</v>
      </c>
      <c r="P51" s="12">
        <v>526612.31999999995</v>
      </c>
      <c r="Q51" s="12">
        <v>444085.13</v>
      </c>
      <c r="R51" s="5">
        <v>0</v>
      </c>
      <c r="S51" s="12">
        <v>1000000</v>
      </c>
      <c r="T51" s="2"/>
      <c r="U51" s="12">
        <v>917472.81</v>
      </c>
    </row>
    <row r="52" spans="1:21" ht="10.9" customHeight="1" x14ac:dyDescent="0.25">
      <c r="A52" s="11" t="s">
        <v>33</v>
      </c>
      <c r="B52" s="11" t="s">
        <v>34</v>
      </c>
      <c r="C52" s="11" t="s">
        <v>172</v>
      </c>
      <c r="D52" s="11" t="s">
        <v>173</v>
      </c>
      <c r="E52" s="11">
        <v>1021908</v>
      </c>
      <c r="F52" s="11" t="s">
        <v>174</v>
      </c>
      <c r="G52" s="11" t="s">
        <v>93</v>
      </c>
      <c r="H52" s="5" t="s">
        <v>122</v>
      </c>
      <c r="I52" s="12">
        <v>3600000</v>
      </c>
      <c r="J52" s="5">
        <v>0</v>
      </c>
      <c r="K52" s="5">
        <v>-100</v>
      </c>
      <c r="L52" s="12">
        <v>4200000</v>
      </c>
      <c r="M52" s="2"/>
      <c r="N52" s="12">
        <v>351774.97</v>
      </c>
      <c r="O52" s="12">
        <v>3600000</v>
      </c>
      <c r="P52" s="12">
        <v>3868630.36</v>
      </c>
      <c r="Q52" s="12">
        <v>45561.440000000002</v>
      </c>
      <c r="R52" s="5">
        <v>0</v>
      </c>
      <c r="S52" s="12">
        <v>4200000</v>
      </c>
      <c r="T52" s="2"/>
      <c r="U52" s="12">
        <v>376931.08</v>
      </c>
    </row>
    <row r="53" spans="1:21" ht="10.9" customHeight="1" x14ac:dyDescent="0.25">
      <c r="A53" s="11" t="s">
        <v>33</v>
      </c>
      <c r="B53" s="11" t="s">
        <v>34</v>
      </c>
      <c r="C53" s="11" t="s">
        <v>175</v>
      </c>
      <c r="D53" s="11" t="s">
        <v>176</v>
      </c>
      <c r="E53" s="11">
        <v>1021909</v>
      </c>
      <c r="F53" s="11" t="s">
        <v>177</v>
      </c>
      <c r="G53" s="11" t="s">
        <v>50</v>
      </c>
      <c r="H53" s="5" t="s">
        <v>122</v>
      </c>
      <c r="I53" s="5">
        <v>0</v>
      </c>
      <c r="J53" s="5">
        <v>0</v>
      </c>
      <c r="K53" s="5">
        <v>0</v>
      </c>
      <c r="L53" s="12">
        <v>518642</v>
      </c>
      <c r="M53" s="2"/>
      <c r="N53" s="12">
        <v>461462.08</v>
      </c>
      <c r="O53" s="5">
        <v>0</v>
      </c>
      <c r="P53" s="12">
        <v>58686.1</v>
      </c>
      <c r="Q53" s="12">
        <v>8743.6200000000008</v>
      </c>
      <c r="R53" s="5">
        <v>0</v>
      </c>
      <c r="S53" s="12">
        <v>518642</v>
      </c>
      <c r="T53" s="2"/>
      <c r="U53" s="12">
        <v>468699.52</v>
      </c>
    </row>
    <row r="54" spans="1:21" ht="10.9" customHeight="1" x14ac:dyDescent="0.25">
      <c r="A54" s="11" t="s">
        <v>33</v>
      </c>
      <c r="B54" s="11" t="s">
        <v>34</v>
      </c>
      <c r="C54" s="11" t="s">
        <v>178</v>
      </c>
      <c r="D54" s="11" t="s">
        <v>179</v>
      </c>
      <c r="E54" s="11">
        <v>1021910</v>
      </c>
      <c r="F54" s="11" t="s">
        <v>180</v>
      </c>
      <c r="G54" s="11" t="s">
        <v>50</v>
      </c>
      <c r="H54" s="5" t="s">
        <v>122</v>
      </c>
      <c r="I54" s="5">
        <v>0</v>
      </c>
      <c r="J54" s="5">
        <v>0</v>
      </c>
      <c r="K54" s="5">
        <v>0</v>
      </c>
      <c r="L54" s="12">
        <v>1160000</v>
      </c>
      <c r="M54" s="2"/>
      <c r="N54" s="12">
        <v>547650.6</v>
      </c>
      <c r="O54" s="5">
        <v>0</v>
      </c>
      <c r="P54" s="12">
        <v>671487.98</v>
      </c>
      <c r="Q54" s="12">
        <v>80203.039999999994</v>
      </c>
      <c r="R54" s="5">
        <v>0</v>
      </c>
      <c r="S54" s="12">
        <v>1160000</v>
      </c>
      <c r="T54" s="2"/>
      <c r="U54" s="12">
        <v>568715.06000000006</v>
      </c>
    </row>
    <row r="55" spans="1:21" ht="10.9" customHeight="1" x14ac:dyDescent="0.25">
      <c r="A55" s="11" t="s">
        <v>33</v>
      </c>
      <c r="B55" s="11" t="s">
        <v>34</v>
      </c>
      <c r="C55" s="11" t="s">
        <v>181</v>
      </c>
      <c r="D55" s="11" t="s">
        <v>182</v>
      </c>
      <c r="E55" s="11">
        <v>1021911</v>
      </c>
      <c r="F55" s="11" t="s">
        <v>183</v>
      </c>
      <c r="G55" s="11" t="s">
        <v>50</v>
      </c>
      <c r="H55" s="5" t="s">
        <v>122</v>
      </c>
      <c r="I55" s="5">
        <v>0</v>
      </c>
      <c r="J55" s="5">
        <v>0</v>
      </c>
      <c r="K55" s="5">
        <v>0</v>
      </c>
      <c r="L55" s="12">
        <v>750000</v>
      </c>
      <c r="M55" s="2"/>
      <c r="N55" s="5">
        <v>0</v>
      </c>
      <c r="O55" s="5">
        <v>0</v>
      </c>
      <c r="P55" s="12">
        <v>750000</v>
      </c>
      <c r="Q55" s="5">
        <v>0</v>
      </c>
      <c r="R55" s="5">
        <v>0</v>
      </c>
      <c r="S55" s="12">
        <v>750000</v>
      </c>
      <c r="T55" s="2"/>
      <c r="U55" s="5">
        <v>0</v>
      </c>
    </row>
    <row r="56" spans="1:21" ht="10.9" customHeight="1" x14ac:dyDescent="0.25">
      <c r="A56" s="11" t="s">
        <v>33</v>
      </c>
      <c r="B56" s="11" t="s">
        <v>34</v>
      </c>
      <c r="C56" s="11" t="s">
        <v>184</v>
      </c>
      <c r="D56" s="11" t="s">
        <v>185</v>
      </c>
      <c r="E56" s="11">
        <v>1021914</v>
      </c>
      <c r="F56" s="11" t="s">
        <v>186</v>
      </c>
      <c r="G56" s="11" t="s">
        <v>50</v>
      </c>
      <c r="H56" s="5" t="s">
        <v>122</v>
      </c>
      <c r="I56" s="5">
        <v>0</v>
      </c>
      <c r="J56" s="5">
        <v>0</v>
      </c>
      <c r="K56" s="5">
        <v>0</v>
      </c>
      <c r="L56" s="12">
        <v>150000</v>
      </c>
      <c r="M56" s="2"/>
      <c r="N56" s="12">
        <v>145556.82</v>
      </c>
      <c r="O56" s="5">
        <v>0</v>
      </c>
      <c r="P56" s="12">
        <v>79414.52</v>
      </c>
      <c r="Q56" s="12">
        <v>74971.34</v>
      </c>
      <c r="R56" s="5">
        <v>0</v>
      </c>
      <c r="S56" s="12">
        <v>150000</v>
      </c>
      <c r="T56" s="2"/>
      <c r="U56" s="12">
        <v>145556.82</v>
      </c>
    </row>
    <row r="57" spans="1:21" ht="10.9" customHeight="1" x14ac:dyDescent="0.25">
      <c r="A57" s="11" t="s">
        <v>64</v>
      </c>
      <c r="B57" s="11" t="s">
        <v>65</v>
      </c>
      <c r="C57" s="11" t="s">
        <v>187</v>
      </c>
      <c r="D57" s="11" t="s">
        <v>188</v>
      </c>
      <c r="E57" s="11">
        <v>1021916</v>
      </c>
      <c r="F57" s="11" t="s">
        <v>189</v>
      </c>
      <c r="G57" s="11" t="s">
        <v>50</v>
      </c>
      <c r="H57" s="5" t="s">
        <v>190</v>
      </c>
      <c r="I57" s="5">
        <v>0</v>
      </c>
      <c r="J57" s="5">
        <v>0</v>
      </c>
      <c r="K57" s="5">
        <v>0</v>
      </c>
      <c r="L57" s="12">
        <v>6850000</v>
      </c>
      <c r="M57" s="2"/>
      <c r="N57" s="12">
        <v>6234276.6699999999</v>
      </c>
      <c r="O57" s="5">
        <v>0</v>
      </c>
      <c r="P57" s="12">
        <v>712505.7</v>
      </c>
      <c r="Q57" s="12">
        <v>97386.45</v>
      </c>
      <c r="R57" s="5">
        <v>0</v>
      </c>
      <c r="S57" s="12">
        <v>6850000</v>
      </c>
      <c r="T57" s="2"/>
      <c r="U57" s="12">
        <v>6234880.75</v>
      </c>
    </row>
    <row r="58" spans="1:21" ht="10.9" customHeight="1" x14ac:dyDescent="0.25">
      <c r="A58" s="11" t="s">
        <v>64</v>
      </c>
      <c r="B58" s="11" t="s">
        <v>65</v>
      </c>
      <c r="C58" s="11" t="s">
        <v>191</v>
      </c>
      <c r="D58" s="11" t="s">
        <v>192</v>
      </c>
      <c r="E58" s="11">
        <v>1021917</v>
      </c>
      <c r="F58" s="11" t="s">
        <v>193</v>
      </c>
      <c r="G58" s="11" t="s">
        <v>50</v>
      </c>
      <c r="H58" s="5" t="s">
        <v>190</v>
      </c>
      <c r="I58" s="5">
        <v>0</v>
      </c>
      <c r="J58" s="5">
        <v>0</v>
      </c>
      <c r="K58" s="5">
        <v>0</v>
      </c>
      <c r="L58" s="12">
        <v>1950000</v>
      </c>
      <c r="M58" s="2"/>
      <c r="N58" s="12">
        <v>1765796.45</v>
      </c>
      <c r="O58" s="5">
        <v>0</v>
      </c>
      <c r="P58" s="12">
        <v>3334.8</v>
      </c>
      <c r="Q58" s="12">
        <v>3334.8</v>
      </c>
      <c r="R58" s="5">
        <v>0</v>
      </c>
      <c r="S58" s="12">
        <v>1765564.48</v>
      </c>
      <c r="T58" s="2"/>
      <c r="U58" s="12">
        <v>1765564.48</v>
      </c>
    </row>
    <row r="59" spans="1:21" ht="10.9" customHeight="1" x14ac:dyDescent="0.25">
      <c r="A59" s="11" t="s">
        <v>194</v>
      </c>
      <c r="B59" s="11" t="s">
        <v>98</v>
      </c>
      <c r="C59" s="11" t="s">
        <v>195</v>
      </c>
      <c r="D59" s="11" t="s">
        <v>196</v>
      </c>
      <c r="E59" s="11">
        <v>1021934</v>
      </c>
      <c r="F59" s="11" t="s">
        <v>197</v>
      </c>
      <c r="G59" s="11" t="s">
        <v>50</v>
      </c>
      <c r="H59" s="5" t="s">
        <v>122</v>
      </c>
      <c r="I59" s="5">
        <v>0</v>
      </c>
      <c r="J59" s="5">
        <v>0</v>
      </c>
      <c r="K59" s="5">
        <v>0</v>
      </c>
      <c r="L59" s="12">
        <v>5411367.1500000004</v>
      </c>
      <c r="M59" s="2"/>
      <c r="N59" s="12">
        <v>4179814.26</v>
      </c>
      <c r="O59" s="5">
        <v>0</v>
      </c>
      <c r="P59" s="12">
        <v>1697153.04</v>
      </c>
      <c r="Q59" s="12">
        <v>1016401.85</v>
      </c>
      <c r="R59" s="5">
        <v>0</v>
      </c>
      <c r="S59" s="12">
        <v>5411367.1500000004</v>
      </c>
      <c r="T59" s="2"/>
      <c r="U59" s="12">
        <v>4730615.96</v>
      </c>
    </row>
    <row r="60" spans="1:21" ht="10.9" customHeight="1" x14ac:dyDescent="0.25">
      <c r="A60" s="11" t="s">
        <v>194</v>
      </c>
      <c r="B60" s="11" t="s">
        <v>57</v>
      </c>
      <c r="C60" s="11" t="s">
        <v>198</v>
      </c>
      <c r="D60" s="11" t="s">
        <v>199</v>
      </c>
      <c r="E60" s="11">
        <v>1021963</v>
      </c>
      <c r="F60" s="11" t="s">
        <v>200</v>
      </c>
      <c r="G60" s="11" t="s">
        <v>50</v>
      </c>
      <c r="H60" s="5" t="s">
        <v>122</v>
      </c>
      <c r="I60" s="5">
        <v>0</v>
      </c>
      <c r="J60" s="5">
        <v>0</v>
      </c>
      <c r="K60" s="5">
        <v>0</v>
      </c>
      <c r="L60" s="12">
        <v>240000</v>
      </c>
      <c r="M60" s="2"/>
      <c r="N60" s="5">
        <v>897.41</v>
      </c>
      <c r="O60" s="5">
        <v>0</v>
      </c>
      <c r="P60" s="12">
        <v>239102.59</v>
      </c>
      <c r="Q60" s="5">
        <v>0</v>
      </c>
      <c r="R60" s="5">
        <v>0</v>
      </c>
      <c r="S60" s="12">
        <v>240000</v>
      </c>
      <c r="T60" s="2"/>
      <c r="U60" s="5">
        <v>897.41</v>
      </c>
    </row>
    <row r="61" spans="1:21" ht="10.9" customHeight="1" x14ac:dyDescent="0.25">
      <c r="A61" s="11" t="s">
        <v>33</v>
      </c>
      <c r="B61" s="11" t="s">
        <v>34</v>
      </c>
      <c r="C61" s="11" t="s">
        <v>201</v>
      </c>
      <c r="D61" s="11" t="s">
        <v>202</v>
      </c>
      <c r="E61" s="11">
        <v>1021983</v>
      </c>
      <c r="F61" s="11" t="s">
        <v>203</v>
      </c>
      <c r="G61" s="11" t="s">
        <v>50</v>
      </c>
      <c r="H61" s="5" t="s">
        <v>122</v>
      </c>
      <c r="I61" s="5">
        <v>0</v>
      </c>
      <c r="J61" s="5">
        <v>0</v>
      </c>
      <c r="K61" s="5">
        <v>0</v>
      </c>
      <c r="L61" s="12">
        <v>4400000</v>
      </c>
      <c r="M61" s="2"/>
      <c r="N61" s="12">
        <v>1949288.18</v>
      </c>
      <c r="O61" s="5">
        <v>0</v>
      </c>
      <c r="P61" s="12">
        <v>3199846.25</v>
      </c>
      <c r="Q61" s="12">
        <v>2095596.02</v>
      </c>
      <c r="R61" s="5">
        <v>0</v>
      </c>
      <c r="S61" s="12">
        <v>4579859.4000000004</v>
      </c>
      <c r="T61" s="2"/>
      <c r="U61" s="12">
        <v>3475609.17</v>
      </c>
    </row>
    <row r="62" spans="1:21" ht="10.9" customHeight="1" x14ac:dyDescent="0.25">
      <c r="A62" s="11" t="s">
        <v>194</v>
      </c>
      <c r="B62" s="11" t="s">
        <v>57</v>
      </c>
      <c r="C62" s="11" t="s">
        <v>204</v>
      </c>
      <c r="D62" s="11" t="s">
        <v>205</v>
      </c>
      <c r="E62" s="11">
        <v>1022041</v>
      </c>
      <c r="F62" s="11" t="s">
        <v>206</v>
      </c>
      <c r="G62" s="11" t="s">
        <v>50</v>
      </c>
      <c r="H62" s="5" t="s">
        <v>88</v>
      </c>
      <c r="I62" s="12">
        <v>10000000</v>
      </c>
      <c r="J62" s="5">
        <v>0</v>
      </c>
      <c r="K62" s="5">
        <v>-100</v>
      </c>
      <c r="L62" s="12">
        <v>61450000</v>
      </c>
      <c r="M62" s="2"/>
      <c r="N62" s="12">
        <v>38292198.439999998</v>
      </c>
      <c r="O62" s="12">
        <v>10000000</v>
      </c>
      <c r="P62" s="12">
        <v>30508189.48</v>
      </c>
      <c r="Q62" s="12">
        <v>10844844.48</v>
      </c>
      <c r="R62" s="5">
        <v>0</v>
      </c>
      <c r="S62" s="12">
        <v>61755720.07</v>
      </c>
      <c r="T62" s="2"/>
      <c r="U62" s="12">
        <v>42092375.07</v>
      </c>
    </row>
    <row r="63" spans="1:21" ht="10.9" customHeight="1" x14ac:dyDescent="0.25">
      <c r="A63" s="11" t="s">
        <v>194</v>
      </c>
      <c r="B63" s="11" t="s">
        <v>57</v>
      </c>
      <c r="C63" s="11" t="s">
        <v>207</v>
      </c>
      <c r="D63" s="11" t="s">
        <v>208</v>
      </c>
      <c r="E63" s="11">
        <v>1022046</v>
      </c>
      <c r="F63" s="11" t="s">
        <v>209</v>
      </c>
      <c r="G63" s="11" t="s">
        <v>50</v>
      </c>
      <c r="H63" s="5" t="s">
        <v>88</v>
      </c>
      <c r="I63" s="5">
        <v>0</v>
      </c>
      <c r="J63" s="5">
        <v>0</v>
      </c>
      <c r="K63" s="5">
        <v>0</v>
      </c>
      <c r="L63" s="12">
        <v>37598783</v>
      </c>
      <c r="M63" s="2"/>
      <c r="N63" s="12">
        <v>37597976.539999999</v>
      </c>
      <c r="O63" s="5">
        <v>0</v>
      </c>
      <c r="P63" s="12">
        <v>20905.21</v>
      </c>
      <c r="Q63" s="12">
        <v>20905.21</v>
      </c>
      <c r="R63" s="5">
        <v>0</v>
      </c>
      <c r="S63" s="12">
        <v>37597976.539999999</v>
      </c>
      <c r="T63" s="2"/>
      <c r="U63" s="12">
        <v>37597976.539999999</v>
      </c>
    </row>
    <row r="64" spans="1:21" ht="10.9" customHeight="1" x14ac:dyDescent="0.25">
      <c r="A64" s="11" t="s">
        <v>194</v>
      </c>
      <c r="B64" s="11" t="s">
        <v>74</v>
      </c>
      <c r="C64" s="11" t="s">
        <v>210</v>
      </c>
      <c r="D64" s="11" t="s">
        <v>211</v>
      </c>
      <c r="E64" s="11">
        <v>1022825</v>
      </c>
      <c r="F64" s="11" t="s">
        <v>212</v>
      </c>
      <c r="G64" s="11" t="s">
        <v>50</v>
      </c>
      <c r="H64" s="5" t="s">
        <v>122</v>
      </c>
      <c r="I64" s="5">
        <v>0</v>
      </c>
      <c r="J64" s="5">
        <v>0</v>
      </c>
      <c r="K64" s="5">
        <v>0</v>
      </c>
      <c r="L64" s="12">
        <v>31627313</v>
      </c>
      <c r="M64" s="2"/>
      <c r="N64" s="12">
        <v>18814722.649999999</v>
      </c>
      <c r="O64" s="5">
        <v>0</v>
      </c>
      <c r="P64" s="12">
        <v>17727432.43</v>
      </c>
      <c r="Q64" s="12">
        <v>12073060.09</v>
      </c>
      <c r="R64" s="5">
        <v>0</v>
      </c>
      <c r="S64" s="12">
        <v>31627313</v>
      </c>
      <c r="T64" s="2"/>
      <c r="U64" s="12">
        <v>25972940.66</v>
      </c>
    </row>
    <row r="65" spans="1:21" ht="10.9" customHeight="1" x14ac:dyDescent="0.25">
      <c r="A65" s="11" t="s">
        <v>33</v>
      </c>
      <c r="B65" s="11" t="s">
        <v>34</v>
      </c>
      <c r="C65" s="11" t="s">
        <v>213</v>
      </c>
      <c r="D65" s="11" t="s">
        <v>213</v>
      </c>
      <c r="E65" s="11">
        <v>1022858</v>
      </c>
      <c r="F65" s="11" t="s">
        <v>214</v>
      </c>
      <c r="G65" s="11" t="s">
        <v>50</v>
      </c>
      <c r="H65" s="5" t="s">
        <v>122</v>
      </c>
      <c r="I65" s="12">
        <v>10000000</v>
      </c>
      <c r="J65" s="5">
        <v>0</v>
      </c>
      <c r="K65" s="5">
        <v>-100</v>
      </c>
      <c r="L65" s="12">
        <v>28454000</v>
      </c>
      <c r="M65" s="2"/>
      <c r="N65" s="12">
        <v>8584952.0099999998</v>
      </c>
      <c r="O65" s="12">
        <v>10000000</v>
      </c>
      <c r="P65" s="12">
        <v>20954787.579999998</v>
      </c>
      <c r="Q65" s="12">
        <v>3203125.35</v>
      </c>
      <c r="R65" s="5">
        <v>0</v>
      </c>
      <c r="S65" s="12">
        <v>28454000</v>
      </c>
      <c r="T65" s="2"/>
      <c r="U65" s="12">
        <v>10702337.77</v>
      </c>
    </row>
    <row r="66" spans="1:21" ht="10.9" customHeight="1" x14ac:dyDescent="0.25">
      <c r="A66" s="11" t="s">
        <v>33</v>
      </c>
      <c r="B66" s="11" t="s">
        <v>89</v>
      </c>
      <c r="C66" s="11" t="s">
        <v>215</v>
      </c>
      <c r="D66" s="11" t="s">
        <v>216</v>
      </c>
      <c r="E66" s="11">
        <v>1022910</v>
      </c>
      <c r="F66" s="11" t="s">
        <v>217</v>
      </c>
      <c r="G66" s="11" t="s">
        <v>93</v>
      </c>
      <c r="H66" s="5" t="s">
        <v>218</v>
      </c>
      <c r="I66" s="5">
        <v>0</v>
      </c>
      <c r="J66" s="5">
        <v>0</v>
      </c>
      <c r="K66" s="5">
        <v>0</v>
      </c>
      <c r="L66" s="12">
        <v>18100000</v>
      </c>
      <c r="M66" s="2"/>
      <c r="N66" s="12">
        <v>870291.64</v>
      </c>
      <c r="O66" s="5">
        <v>0</v>
      </c>
      <c r="P66" s="12">
        <v>17560040.289999999</v>
      </c>
      <c r="Q66" s="12">
        <v>830563.73</v>
      </c>
      <c r="R66" s="5">
        <v>0</v>
      </c>
      <c r="S66" s="12">
        <v>18100000</v>
      </c>
      <c r="T66" s="2"/>
      <c r="U66" s="12">
        <v>1370523.44</v>
      </c>
    </row>
    <row r="67" spans="1:21" ht="10.9" customHeight="1" x14ac:dyDescent="0.25">
      <c r="A67" s="11" t="s">
        <v>33</v>
      </c>
      <c r="B67" s="11" t="s">
        <v>34</v>
      </c>
      <c r="C67" s="11" t="s">
        <v>219</v>
      </c>
      <c r="D67" s="11" t="s">
        <v>220</v>
      </c>
      <c r="E67" s="11">
        <v>1022912</v>
      </c>
      <c r="F67" s="11" t="s">
        <v>221</v>
      </c>
      <c r="G67" s="11" t="s">
        <v>50</v>
      </c>
      <c r="H67" s="5" t="s">
        <v>218</v>
      </c>
      <c r="I67" s="5">
        <v>0</v>
      </c>
      <c r="J67" s="5">
        <v>0</v>
      </c>
      <c r="K67" s="5">
        <v>0</v>
      </c>
      <c r="L67" s="12">
        <v>5043229.67</v>
      </c>
      <c r="M67" s="2"/>
      <c r="N67" s="12">
        <v>1527058.56</v>
      </c>
      <c r="O67" s="5">
        <v>0</v>
      </c>
      <c r="P67" s="12">
        <v>3757212.98</v>
      </c>
      <c r="Q67" s="12">
        <v>374212.47</v>
      </c>
      <c r="R67" s="5">
        <v>0</v>
      </c>
      <c r="S67" s="12">
        <v>5043229.67</v>
      </c>
      <c r="T67" s="2"/>
      <c r="U67" s="12">
        <v>1660229.16</v>
      </c>
    </row>
    <row r="68" spans="1:21" ht="10.9" customHeight="1" x14ac:dyDescent="0.25">
      <c r="A68" s="11" t="s">
        <v>33</v>
      </c>
      <c r="B68" s="11" t="s">
        <v>34</v>
      </c>
      <c r="C68" s="11" t="s">
        <v>222</v>
      </c>
      <c r="D68" s="11" t="s">
        <v>222</v>
      </c>
      <c r="E68" s="11">
        <v>1022913</v>
      </c>
      <c r="F68" s="11" t="s">
        <v>223</v>
      </c>
      <c r="G68" s="11" t="s">
        <v>50</v>
      </c>
      <c r="H68" s="5" t="s">
        <v>218</v>
      </c>
      <c r="I68" s="5">
        <v>0</v>
      </c>
      <c r="J68" s="5">
        <v>0</v>
      </c>
      <c r="K68" s="5">
        <v>0</v>
      </c>
      <c r="L68" s="12">
        <v>1000000</v>
      </c>
      <c r="M68" s="2"/>
      <c r="N68" s="12">
        <v>161043.43</v>
      </c>
      <c r="O68" s="5">
        <v>0</v>
      </c>
      <c r="P68" s="12">
        <v>849528.91</v>
      </c>
      <c r="Q68" s="12">
        <v>24120.95</v>
      </c>
      <c r="R68" s="5">
        <v>0</v>
      </c>
      <c r="S68" s="12">
        <v>1000000</v>
      </c>
      <c r="T68" s="2"/>
      <c r="U68" s="12">
        <v>174592.04</v>
      </c>
    </row>
    <row r="69" spans="1:21" ht="10.9" customHeight="1" x14ac:dyDescent="0.25">
      <c r="A69" s="11" t="s">
        <v>33</v>
      </c>
      <c r="B69" s="11" t="s">
        <v>34</v>
      </c>
      <c r="C69" s="11" t="s">
        <v>224</v>
      </c>
      <c r="D69" s="11" t="s">
        <v>225</v>
      </c>
      <c r="E69" s="11">
        <v>1022914</v>
      </c>
      <c r="F69" s="11" t="s">
        <v>226</v>
      </c>
      <c r="G69" s="11" t="s">
        <v>50</v>
      </c>
      <c r="H69" s="5" t="s">
        <v>218</v>
      </c>
      <c r="I69" s="5">
        <v>0</v>
      </c>
      <c r="J69" s="5">
        <v>0</v>
      </c>
      <c r="K69" s="5">
        <v>0</v>
      </c>
      <c r="L69" s="12">
        <v>4500000</v>
      </c>
      <c r="M69" s="2"/>
      <c r="N69" s="12">
        <v>4196514.62</v>
      </c>
      <c r="O69" s="5">
        <v>0</v>
      </c>
      <c r="P69" s="12">
        <v>825869.33</v>
      </c>
      <c r="Q69" s="12">
        <v>712947.82</v>
      </c>
      <c r="R69" s="5">
        <v>0</v>
      </c>
      <c r="S69" s="12">
        <v>4500000</v>
      </c>
      <c r="T69" s="2"/>
      <c r="U69" s="12">
        <v>4387078.49</v>
      </c>
    </row>
    <row r="70" spans="1:21" ht="10.9" customHeight="1" x14ac:dyDescent="0.25">
      <c r="A70" s="11" t="s">
        <v>33</v>
      </c>
      <c r="B70" s="11" t="s">
        <v>34</v>
      </c>
      <c r="C70" s="11" t="s">
        <v>227</v>
      </c>
      <c r="D70" s="11" t="s">
        <v>227</v>
      </c>
      <c r="E70" s="11">
        <v>1022915</v>
      </c>
      <c r="F70" s="11" t="s">
        <v>228</v>
      </c>
      <c r="G70" s="11" t="s">
        <v>50</v>
      </c>
      <c r="H70" s="5" t="s">
        <v>218</v>
      </c>
      <c r="I70" s="5">
        <v>0</v>
      </c>
      <c r="J70" s="5">
        <v>0</v>
      </c>
      <c r="K70" s="5">
        <v>0</v>
      </c>
      <c r="L70" s="12">
        <v>800000</v>
      </c>
      <c r="M70" s="2"/>
      <c r="N70" s="12">
        <v>133461.09</v>
      </c>
      <c r="O70" s="5">
        <v>0</v>
      </c>
      <c r="P70" s="12">
        <v>705979.45</v>
      </c>
      <c r="Q70" s="12">
        <v>48698.94</v>
      </c>
      <c r="R70" s="5">
        <v>0</v>
      </c>
      <c r="S70" s="12">
        <v>800000</v>
      </c>
      <c r="T70" s="2"/>
      <c r="U70" s="12">
        <v>142719.49</v>
      </c>
    </row>
    <row r="71" spans="1:21" ht="10.9" customHeight="1" x14ac:dyDescent="0.25">
      <c r="A71" s="11" t="s">
        <v>33</v>
      </c>
      <c r="B71" s="11" t="s">
        <v>34</v>
      </c>
      <c r="C71" s="11" t="s">
        <v>229</v>
      </c>
      <c r="D71" s="11" t="s">
        <v>230</v>
      </c>
      <c r="E71" s="11">
        <v>1022916</v>
      </c>
      <c r="F71" s="11" t="s">
        <v>231</v>
      </c>
      <c r="G71" s="11" t="s">
        <v>50</v>
      </c>
      <c r="H71" s="5" t="s">
        <v>218</v>
      </c>
      <c r="I71" s="5">
        <v>0</v>
      </c>
      <c r="J71" s="5">
        <v>0</v>
      </c>
      <c r="K71" s="5">
        <v>0</v>
      </c>
      <c r="L71" s="12">
        <v>810000</v>
      </c>
      <c r="M71" s="2"/>
      <c r="N71" s="12">
        <v>736228.2</v>
      </c>
      <c r="O71" s="5">
        <v>0</v>
      </c>
      <c r="P71" s="12">
        <v>183007.59</v>
      </c>
      <c r="Q71" s="12">
        <v>109942.5</v>
      </c>
      <c r="R71" s="5">
        <v>0</v>
      </c>
      <c r="S71" s="12">
        <v>810000</v>
      </c>
      <c r="T71" s="2"/>
      <c r="U71" s="12">
        <v>736934.91</v>
      </c>
    </row>
    <row r="72" spans="1:21" ht="10.9" customHeight="1" x14ac:dyDescent="0.25">
      <c r="A72" s="11" t="s">
        <v>33</v>
      </c>
      <c r="B72" s="11" t="s">
        <v>34</v>
      </c>
      <c r="C72" s="11" t="s">
        <v>232</v>
      </c>
      <c r="D72" s="11" t="s">
        <v>233</v>
      </c>
      <c r="E72" s="11">
        <v>1022917</v>
      </c>
      <c r="F72" s="11" t="s">
        <v>234</v>
      </c>
      <c r="G72" s="11" t="s">
        <v>50</v>
      </c>
      <c r="H72" s="5" t="s">
        <v>218</v>
      </c>
      <c r="I72" s="5">
        <v>0</v>
      </c>
      <c r="J72" s="5">
        <v>0</v>
      </c>
      <c r="K72" s="5">
        <v>0</v>
      </c>
      <c r="L72" s="12">
        <v>1000000</v>
      </c>
      <c r="M72" s="2"/>
      <c r="N72" s="5">
        <v>0</v>
      </c>
      <c r="O72" s="5">
        <v>0</v>
      </c>
      <c r="P72" s="12">
        <v>1000000</v>
      </c>
      <c r="Q72" s="5">
        <v>0</v>
      </c>
      <c r="R72" s="5">
        <v>0</v>
      </c>
      <c r="S72" s="12">
        <v>1000000</v>
      </c>
      <c r="T72" s="2"/>
      <c r="U72" s="5">
        <v>0</v>
      </c>
    </row>
    <row r="73" spans="1:21" ht="10.9" customHeight="1" x14ac:dyDescent="0.25">
      <c r="A73" s="11" t="s">
        <v>33</v>
      </c>
      <c r="B73" s="11" t="s">
        <v>34</v>
      </c>
      <c r="C73" s="11" t="s">
        <v>235</v>
      </c>
      <c r="D73" s="11" t="s">
        <v>236</v>
      </c>
      <c r="E73" s="11">
        <v>1022918</v>
      </c>
      <c r="F73" s="11" t="s">
        <v>237</v>
      </c>
      <c r="G73" s="11" t="s">
        <v>50</v>
      </c>
      <c r="H73" s="5" t="s">
        <v>218</v>
      </c>
      <c r="I73" s="5">
        <v>0</v>
      </c>
      <c r="J73" s="5">
        <v>0</v>
      </c>
      <c r="K73" s="5">
        <v>0</v>
      </c>
      <c r="L73" s="12">
        <v>1300000</v>
      </c>
      <c r="M73" s="2"/>
      <c r="N73" s="12">
        <v>292504.65999999997</v>
      </c>
      <c r="O73" s="5">
        <v>0</v>
      </c>
      <c r="P73" s="12">
        <v>1110618.57</v>
      </c>
      <c r="Q73" s="12">
        <v>171605.9</v>
      </c>
      <c r="R73" s="5">
        <v>0</v>
      </c>
      <c r="S73" s="12">
        <v>1300000</v>
      </c>
      <c r="T73" s="2"/>
      <c r="U73" s="12">
        <v>360987.33</v>
      </c>
    </row>
    <row r="74" spans="1:21" ht="10.9" customHeight="1" x14ac:dyDescent="0.25">
      <c r="A74" s="11" t="s">
        <v>33</v>
      </c>
      <c r="B74" s="11" t="s">
        <v>34</v>
      </c>
      <c r="C74" s="11" t="s">
        <v>238</v>
      </c>
      <c r="D74" s="11" t="s">
        <v>239</v>
      </c>
      <c r="E74" s="11">
        <v>1022919</v>
      </c>
      <c r="F74" s="11" t="s">
        <v>240</v>
      </c>
      <c r="G74" s="11" t="s">
        <v>50</v>
      </c>
      <c r="H74" s="5" t="s">
        <v>218</v>
      </c>
      <c r="I74" s="5">
        <v>0</v>
      </c>
      <c r="J74" s="5">
        <v>0</v>
      </c>
      <c r="K74" s="5">
        <v>0</v>
      </c>
      <c r="L74" s="12">
        <v>5575000</v>
      </c>
      <c r="M74" s="2"/>
      <c r="N74" s="12">
        <v>1490560.52</v>
      </c>
      <c r="O74" s="5">
        <v>0</v>
      </c>
      <c r="P74" s="12">
        <v>4575756.55</v>
      </c>
      <c r="Q74" s="12">
        <v>561656.81999999995</v>
      </c>
      <c r="R74" s="5">
        <v>0</v>
      </c>
      <c r="S74" s="12">
        <v>5575000</v>
      </c>
      <c r="T74" s="2"/>
      <c r="U74" s="12">
        <v>1560900.27</v>
      </c>
    </row>
    <row r="75" spans="1:21" ht="10.9" customHeight="1" x14ac:dyDescent="0.25">
      <c r="A75" s="11" t="s">
        <v>33</v>
      </c>
      <c r="B75" s="11" t="s">
        <v>34</v>
      </c>
      <c r="C75" s="11" t="s">
        <v>241</v>
      </c>
      <c r="D75" s="11" t="s">
        <v>242</v>
      </c>
      <c r="E75" s="11">
        <v>1022921</v>
      </c>
      <c r="F75" s="11" t="s">
        <v>243</v>
      </c>
      <c r="G75" s="11" t="s">
        <v>50</v>
      </c>
      <c r="H75" s="5" t="s">
        <v>218</v>
      </c>
      <c r="I75" s="5">
        <v>0</v>
      </c>
      <c r="J75" s="5">
        <v>0</v>
      </c>
      <c r="K75" s="5">
        <v>0</v>
      </c>
      <c r="L75" s="12">
        <v>14003835.82</v>
      </c>
      <c r="M75" s="2"/>
      <c r="N75" s="12">
        <v>7956772.9100000001</v>
      </c>
      <c r="O75" s="5">
        <v>0</v>
      </c>
      <c r="P75" s="12">
        <v>9463514.2200000007</v>
      </c>
      <c r="Q75" s="12">
        <v>7417539.2300000004</v>
      </c>
      <c r="R75" s="5">
        <v>0</v>
      </c>
      <c r="S75" s="12">
        <v>14003835.82</v>
      </c>
      <c r="T75" s="2"/>
      <c r="U75" s="12">
        <v>11957860.83</v>
      </c>
    </row>
    <row r="76" spans="1:21" ht="10.9" customHeight="1" x14ac:dyDescent="0.25">
      <c r="A76" s="11" t="s">
        <v>33</v>
      </c>
      <c r="B76" s="11" t="s">
        <v>34</v>
      </c>
      <c r="C76" s="11" t="s">
        <v>244</v>
      </c>
      <c r="D76" s="11" t="s">
        <v>244</v>
      </c>
      <c r="E76" s="11">
        <v>1022922</v>
      </c>
      <c r="F76" s="11" t="s">
        <v>245</v>
      </c>
      <c r="G76" s="11" t="s">
        <v>50</v>
      </c>
      <c r="H76" s="5" t="s">
        <v>218</v>
      </c>
      <c r="I76" s="5">
        <v>0</v>
      </c>
      <c r="J76" s="5">
        <v>0</v>
      </c>
      <c r="K76" s="5">
        <v>0</v>
      </c>
      <c r="L76" s="12">
        <v>4520000</v>
      </c>
      <c r="M76" s="2"/>
      <c r="N76" s="12">
        <v>14378</v>
      </c>
      <c r="O76" s="5">
        <v>0</v>
      </c>
      <c r="P76" s="12">
        <v>4505622</v>
      </c>
      <c r="Q76" s="5">
        <v>0</v>
      </c>
      <c r="R76" s="5">
        <v>0</v>
      </c>
      <c r="S76" s="12">
        <v>4520000</v>
      </c>
      <c r="T76" s="2"/>
      <c r="U76" s="12">
        <v>14378</v>
      </c>
    </row>
    <row r="77" spans="1:21" ht="10.9" customHeight="1" x14ac:dyDescent="0.25">
      <c r="A77" s="11" t="s">
        <v>33</v>
      </c>
      <c r="B77" s="11" t="s">
        <v>34</v>
      </c>
      <c r="C77" s="11" t="s">
        <v>246</v>
      </c>
      <c r="D77" s="11" t="s">
        <v>246</v>
      </c>
      <c r="E77" s="11">
        <v>1022923</v>
      </c>
      <c r="F77" s="11" t="s">
        <v>247</v>
      </c>
      <c r="G77" s="11" t="s">
        <v>50</v>
      </c>
      <c r="H77" s="5" t="s">
        <v>218</v>
      </c>
      <c r="I77" s="5">
        <v>0</v>
      </c>
      <c r="J77" s="5">
        <v>0</v>
      </c>
      <c r="K77" s="5">
        <v>0</v>
      </c>
      <c r="L77" s="12">
        <v>715000</v>
      </c>
      <c r="M77" s="2"/>
      <c r="N77" s="12">
        <v>23209.81</v>
      </c>
      <c r="O77" s="5">
        <v>0</v>
      </c>
      <c r="P77" s="12">
        <v>691790.19</v>
      </c>
      <c r="Q77" s="5">
        <v>0</v>
      </c>
      <c r="R77" s="5">
        <v>0</v>
      </c>
      <c r="S77" s="12">
        <v>715000</v>
      </c>
      <c r="T77" s="2"/>
      <c r="U77" s="12">
        <v>23209.81</v>
      </c>
    </row>
    <row r="78" spans="1:21" ht="10.9" customHeight="1" x14ac:dyDescent="0.25">
      <c r="A78" s="11" t="s">
        <v>33</v>
      </c>
      <c r="B78" s="11" t="s">
        <v>34</v>
      </c>
      <c r="C78" s="11" t="s">
        <v>248</v>
      </c>
      <c r="D78" s="11" t="s">
        <v>249</v>
      </c>
      <c r="E78" s="11">
        <v>1022924</v>
      </c>
      <c r="F78" s="11" t="s">
        <v>250</v>
      </c>
      <c r="G78" s="11" t="s">
        <v>50</v>
      </c>
      <c r="H78" s="5" t="s">
        <v>218</v>
      </c>
      <c r="I78" s="5">
        <v>0</v>
      </c>
      <c r="J78" s="5">
        <v>0</v>
      </c>
      <c r="K78" s="5">
        <v>0</v>
      </c>
      <c r="L78" s="12">
        <v>155000</v>
      </c>
      <c r="M78" s="2"/>
      <c r="N78" s="12">
        <v>17073.490000000002</v>
      </c>
      <c r="O78" s="5">
        <v>0</v>
      </c>
      <c r="P78" s="12">
        <v>137926.51</v>
      </c>
      <c r="Q78" s="12">
        <v>18823.13</v>
      </c>
      <c r="R78" s="5">
        <v>0</v>
      </c>
      <c r="S78" s="12">
        <v>155000</v>
      </c>
      <c r="T78" s="2"/>
      <c r="U78" s="12">
        <v>35896.620000000003</v>
      </c>
    </row>
    <row r="79" spans="1:21" ht="10.9" customHeight="1" x14ac:dyDescent="0.25">
      <c r="A79" s="11" t="s">
        <v>33</v>
      </c>
      <c r="B79" s="11" t="s">
        <v>34</v>
      </c>
      <c r="C79" s="11" t="s">
        <v>251</v>
      </c>
      <c r="D79" s="11" t="s">
        <v>252</v>
      </c>
      <c r="E79" s="11">
        <v>1022925</v>
      </c>
      <c r="F79" s="11" t="s">
        <v>253</v>
      </c>
      <c r="G79" s="11" t="s">
        <v>50</v>
      </c>
      <c r="H79" s="5" t="s">
        <v>218</v>
      </c>
      <c r="I79" s="5">
        <v>0</v>
      </c>
      <c r="J79" s="5">
        <v>0</v>
      </c>
      <c r="K79" s="5">
        <v>0</v>
      </c>
      <c r="L79" s="12">
        <v>100000</v>
      </c>
      <c r="M79" s="2"/>
      <c r="N79" s="12">
        <v>11162.88</v>
      </c>
      <c r="O79" s="5">
        <v>0</v>
      </c>
      <c r="P79" s="12">
        <v>88837.119999999995</v>
      </c>
      <c r="Q79" s="5">
        <v>0</v>
      </c>
      <c r="R79" s="5">
        <v>0</v>
      </c>
      <c r="S79" s="12">
        <v>100000</v>
      </c>
      <c r="T79" s="2"/>
      <c r="U79" s="12">
        <v>11162.88</v>
      </c>
    </row>
    <row r="80" spans="1:21" ht="10.9" customHeight="1" x14ac:dyDescent="0.25">
      <c r="A80" s="11" t="s">
        <v>33</v>
      </c>
      <c r="B80" s="11" t="s">
        <v>34</v>
      </c>
      <c r="C80" s="11" t="s">
        <v>254</v>
      </c>
      <c r="D80" s="11" t="s">
        <v>255</v>
      </c>
      <c r="E80" s="11">
        <v>1022926</v>
      </c>
      <c r="F80" s="11" t="s">
        <v>256</v>
      </c>
      <c r="G80" s="11" t="s">
        <v>50</v>
      </c>
      <c r="H80" s="5" t="s">
        <v>218</v>
      </c>
      <c r="I80" s="5">
        <v>0</v>
      </c>
      <c r="J80" s="5">
        <v>0</v>
      </c>
      <c r="K80" s="5">
        <v>0</v>
      </c>
      <c r="L80" s="12">
        <v>165000</v>
      </c>
      <c r="M80" s="2"/>
      <c r="N80" s="12">
        <v>17283.330000000002</v>
      </c>
      <c r="O80" s="5">
        <v>0</v>
      </c>
      <c r="P80" s="12">
        <v>147716.67000000001</v>
      </c>
      <c r="Q80" s="5">
        <v>0</v>
      </c>
      <c r="R80" s="5">
        <v>0</v>
      </c>
      <c r="S80" s="12">
        <v>165000</v>
      </c>
      <c r="T80" s="2"/>
      <c r="U80" s="12">
        <v>17283.330000000002</v>
      </c>
    </row>
    <row r="81" spans="1:21" ht="10.9" customHeight="1" x14ac:dyDescent="0.25">
      <c r="A81" s="11" t="s">
        <v>33</v>
      </c>
      <c r="B81" s="11" t="s">
        <v>34</v>
      </c>
      <c r="C81" s="11" t="s">
        <v>257</v>
      </c>
      <c r="D81" s="11" t="s">
        <v>258</v>
      </c>
      <c r="E81" s="11">
        <v>1022927</v>
      </c>
      <c r="F81" s="11" t="s">
        <v>259</v>
      </c>
      <c r="G81" s="11" t="s">
        <v>50</v>
      </c>
      <c r="H81" s="5" t="s">
        <v>218</v>
      </c>
      <c r="I81" s="5">
        <v>0</v>
      </c>
      <c r="J81" s="5">
        <v>0</v>
      </c>
      <c r="K81" s="5">
        <v>0</v>
      </c>
      <c r="L81" s="12">
        <v>165000</v>
      </c>
      <c r="M81" s="2"/>
      <c r="N81" s="5">
        <v>450.47</v>
      </c>
      <c r="O81" s="5">
        <v>0</v>
      </c>
      <c r="P81" s="12">
        <v>164549.53</v>
      </c>
      <c r="Q81" s="5">
        <v>0</v>
      </c>
      <c r="R81" s="5">
        <v>0</v>
      </c>
      <c r="S81" s="12">
        <v>165000</v>
      </c>
      <c r="T81" s="2"/>
      <c r="U81" s="5">
        <v>450.47</v>
      </c>
    </row>
    <row r="82" spans="1:21" ht="10.9" customHeight="1" x14ac:dyDescent="0.25">
      <c r="A82" s="11" t="s">
        <v>33</v>
      </c>
      <c r="B82" s="11" t="s">
        <v>34</v>
      </c>
      <c r="C82" s="11" t="s">
        <v>260</v>
      </c>
      <c r="D82" s="11" t="s">
        <v>261</v>
      </c>
      <c r="E82" s="11">
        <v>1022931</v>
      </c>
      <c r="F82" s="11" t="s">
        <v>262</v>
      </c>
      <c r="G82" s="11" t="s">
        <v>50</v>
      </c>
      <c r="H82" s="5" t="s">
        <v>218</v>
      </c>
      <c r="I82" s="5">
        <v>0</v>
      </c>
      <c r="J82" s="5">
        <v>0</v>
      </c>
      <c r="K82" s="5">
        <v>0</v>
      </c>
      <c r="L82" s="12">
        <v>393000</v>
      </c>
      <c r="M82" s="2"/>
      <c r="N82" s="12">
        <v>33766.910000000003</v>
      </c>
      <c r="O82" s="5">
        <v>0</v>
      </c>
      <c r="P82" s="12">
        <v>455233.09</v>
      </c>
      <c r="Q82" s="5">
        <v>0</v>
      </c>
      <c r="R82" s="5">
        <v>0</v>
      </c>
      <c r="S82" s="12">
        <v>489000</v>
      </c>
      <c r="T82" s="2"/>
      <c r="U82" s="12">
        <v>33766.910000000003</v>
      </c>
    </row>
    <row r="83" spans="1:21" ht="10.9" customHeight="1" x14ac:dyDescent="0.25">
      <c r="A83" s="11" t="s">
        <v>33</v>
      </c>
      <c r="B83" s="11" t="s">
        <v>34</v>
      </c>
      <c r="C83" s="11" t="s">
        <v>263</v>
      </c>
      <c r="D83" s="11" t="s">
        <v>264</v>
      </c>
      <c r="E83" s="11">
        <v>1022932</v>
      </c>
      <c r="F83" s="11" t="s">
        <v>265</v>
      </c>
      <c r="G83" s="11" t="s">
        <v>50</v>
      </c>
      <c r="H83" s="5" t="s">
        <v>218</v>
      </c>
      <c r="I83" s="5">
        <v>0</v>
      </c>
      <c r="J83" s="5">
        <v>0</v>
      </c>
      <c r="K83" s="5">
        <v>0</v>
      </c>
      <c r="L83" s="12">
        <v>243500</v>
      </c>
      <c r="M83" s="2"/>
      <c r="N83" s="12">
        <v>15003.12</v>
      </c>
      <c r="O83" s="5">
        <v>0</v>
      </c>
      <c r="P83" s="12">
        <v>228496.88</v>
      </c>
      <c r="Q83" s="5">
        <v>0</v>
      </c>
      <c r="R83" s="5">
        <v>0</v>
      </c>
      <c r="S83" s="12">
        <v>243500</v>
      </c>
      <c r="T83" s="2"/>
      <c r="U83" s="12">
        <v>15003.12</v>
      </c>
    </row>
    <row r="84" spans="1:21" ht="10.9" customHeight="1" x14ac:dyDescent="0.25">
      <c r="A84" s="11" t="s">
        <v>33</v>
      </c>
      <c r="B84" s="11" t="s">
        <v>34</v>
      </c>
      <c r="C84" s="11" t="s">
        <v>266</v>
      </c>
      <c r="D84" s="11" t="s">
        <v>267</v>
      </c>
      <c r="E84" s="11">
        <v>1022933</v>
      </c>
      <c r="F84" s="11" t="s">
        <v>268</v>
      </c>
      <c r="G84" s="11" t="s">
        <v>50</v>
      </c>
      <c r="H84" s="5" t="s">
        <v>218</v>
      </c>
      <c r="I84" s="5">
        <v>0</v>
      </c>
      <c r="J84" s="5">
        <v>0</v>
      </c>
      <c r="K84" s="5">
        <v>0</v>
      </c>
      <c r="L84" s="12">
        <v>272500</v>
      </c>
      <c r="M84" s="2"/>
      <c r="N84" s="12">
        <v>14999.86</v>
      </c>
      <c r="O84" s="5">
        <v>0</v>
      </c>
      <c r="P84" s="12">
        <v>257500.14</v>
      </c>
      <c r="Q84" s="5">
        <v>0</v>
      </c>
      <c r="R84" s="5">
        <v>0</v>
      </c>
      <c r="S84" s="12">
        <v>272500</v>
      </c>
      <c r="T84" s="2"/>
      <c r="U84" s="12">
        <v>14999.86</v>
      </c>
    </row>
    <row r="85" spans="1:21" ht="10.9" customHeight="1" x14ac:dyDescent="0.25">
      <c r="A85" s="11" t="s">
        <v>33</v>
      </c>
      <c r="B85" s="11" t="s">
        <v>34</v>
      </c>
      <c r="C85" s="11" t="s">
        <v>269</v>
      </c>
      <c r="D85" s="11" t="s">
        <v>269</v>
      </c>
      <c r="E85" s="11">
        <v>1022934</v>
      </c>
      <c r="F85" s="11" t="s">
        <v>270</v>
      </c>
      <c r="G85" s="11" t="s">
        <v>50</v>
      </c>
      <c r="H85" s="5" t="s">
        <v>218</v>
      </c>
      <c r="I85" s="5">
        <v>0</v>
      </c>
      <c r="J85" s="5">
        <v>0</v>
      </c>
      <c r="K85" s="5">
        <v>0</v>
      </c>
      <c r="L85" s="12">
        <v>2000000</v>
      </c>
      <c r="M85" s="2"/>
      <c r="N85" s="12">
        <v>1785532.34</v>
      </c>
      <c r="O85" s="5">
        <v>0</v>
      </c>
      <c r="P85" s="12">
        <v>250989.09</v>
      </c>
      <c r="Q85" s="12">
        <v>250989.09</v>
      </c>
      <c r="R85" s="5">
        <v>0</v>
      </c>
      <c r="S85" s="12">
        <v>1820140.6</v>
      </c>
      <c r="T85" s="2"/>
      <c r="U85" s="12">
        <v>1820140.6</v>
      </c>
    </row>
    <row r="86" spans="1:21" ht="10.9" customHeight="1" x14ac:dyDescent="0.25">
      <c r="A86" s="11" t="s">
        <v>33</v>
      </c>
      <c r="B86" s="11" t="s">
        <v>123</v>
      </c>
      <c r="C86" s="11" t="s">
        <v>271</v>
      </c>
      <c r="D86" s="11" t="s">
        <v>272</v>
      </c>
      <c r="E86" s="11">
        <v>1022935</v>
      </c>
      <c r="F86" s="11" t="s">
        <v>273</v>
      </c>
      <c r="G86" s="11" t="s">
        <v>50</v>
      </c>
      <c r="H86" s="5" t="s">
        <v>218</v>
      </c>
      <c r="I86" s="5">
        <v>0</v>
      </c>
      <c r="J86" s="5">
        <v>0</v>
      </c>
      <c r="K86" s="5">
        <v>0</v>
      </c>
      <c r="L86" s="12">
        <v>15000000</v>
      </c>
      <c r="M86" s="2"/>
      <c r="N86" s="12">
        <v>13540808.800000001</v>
      </c>
      <c r="O86" s="5">
        <v>0</v>
      </c>
      <c r="P86" s="12">
        <v>5095034.8600000003</v>
      </c>
      <c r="Q86" s="12">
        <v>3727579.59</v>
      </c>
      <c r="R86" s="5">
        <v>0</v>
      </c>
      <c r="S86" s="12">
        <v>15000000</v>
      </c>
      <c r="T86" s="2"/>
      <c r="U86" s="12">
        <v>13632544.73</v>
      </c>
    </row>
    <row r="87" spans="1:21" ht="10.9" customHeight="1" x14ac:dyDescent="0.25">
      <c r="A87" s="11" t="s">
        <v>194</v>
      </c>
      <c r="B87" s="11" t="s">
        <v>34</v>
      </c>
      <c r="C87" s="11" t="s">
        <v>274</v>
      </c>
      <c r="D87" s="11" t="s">
        <v>275</v>
      </c>
      <c r="E87" s="11">
        <v>1022949</v>
      </c>
      <c r="F87" s="11" t="s">
        <v>276</v>
      </c>
      <c r="G87" s="11" t="s">
        <v>50</v>
      </c>
      <c r="H87" s="5" t="s">
        <v>218</v>
      </c>
      <c r="I87" s="5">
        <v>0</v>
      </c>
      <c r="J87" s="5">
        <v>0</v>
      </c>
      <c r="K87" s="5">
        <v>0</v>
      </c>
      <c r="L87" s="12">
        <v>436000</v>
      </c>
      <c r="M87" s="2"/>
      <c r="N87" s="12">
        <v>22169.97</v>
      </c>
      <c r="O87" s="5">
        <v>0</v>
      </c>
      <c r="P87" s="12">
        <v>317830.03000000003</v>
      </c>
      <c r="Q87" s="5">
        <v>0</v>
      </c>
      <c r="R87" s="5">
        <v>0</v>
      </c>
      <c r="S87" s="12">
        <v>340000</v>
      </c>
      <c r="T87" s="2"/>
      <c r="U87" s="12">
        <v>22169.97</v>
      </c>
    </row>
    <row r="88" spans="1:21" ht="10.9" customHeight="1" x14ac:dyDescent="0.25">
      <c r="A88" s="11" t="s">
        <v>33</v>
      </c>
      <c r="B88" s="11" t="s">
        <v>34</v>
      </c>
      <c r="C88" s="11" t="s">
        <v>277</v>
      </c>
      <c r="D88" s="11" t="s">
        <v>278</v>
      </c>
      <c r="E88" s="11">
        <v>1023065</v>
      </c>
      <c r="F88" s="11" t="s">
        <v>279</v>
      </c>
      <c r="G88" s="11" t="s">
        <v>50</v>
      </c>
      <c r="H88" s="5" t="s">
        <v>218</v>
      </c>
      <c r="I88" s="5">
        <v>0</v>
      </c>
      <c r="J88" s="5">
        <v>0</v>
      </c>
      <c r="K88" s="5">
        <v>0</v>
      </c>
      <c r="L88" s="12">
        <v>6727216.4299999997</v>
      </c>
      <c r="M88" s="2"/>
      <c r="N88" s="12">
        <v>5615543.1200000001</v>
      </c>
      <c r="O88" s="5">
        <v>0</v>
      </c>
      <c r="P88" s="12">
        <v>768967.44</v>
      </c>
      <c r="Q88" s="12">
        <v>450390.98</v>
      </c>
      <c r="R88" s="5">
        <v>0</v>
      </c>
      <c r="S88" s="12">
        <v>6227216.4299999997</v>
      </c>
      <c r="T88" s="2"/>
      <c r="U88" s="12">
        <v>5908639.9699999997</v>
      </c>
    </row>
    <row r="89" spans="1:21" ht="10.9" customHeight="1" x14ac:dyDescent="0.25">
      <c r="A89" s="11" t="s">
        <v>97</v>
      </c>
      <c r="B89" s="11" t="s">
        <v>98</v>
      </c>
      <c r="C89" s="11" t="s">
        <v>280</v>
      </c>
      <c r="D89" s="11" t="s">
        <v>281</v>
      </c>
      <c r="E89" s="11">
        <v>1023557</v>
      </c>
      <c r="F89" s="11" t="s">
        <v>282</v>
      </c>
      <c r="G89" s="11" t="s">
        <v>50</v>
      </c>
      <c r="H89" s="5" t="s">
        <v>218</v>
      </c>
      <c r="I89" s="5">
        <v>0</v>
      </c>
      <c r="J89" s="5">
        <v>0</v>
      </c>
      <c r="K89" s="5">
        <v>0</v>
      </c>
      <c r="L89" s="12">
        <v>27600000</v>
      </c>
      <c r="M89" s="2"/>
      <c r="N89" s="12">
        <v>25995731.960000001</v>
      </c>
      <c r="O89" s="5">
        <v>0</v>
      </c>
      <c r="P89" s="12">
        <v>4606710.83</v>
      </c>
      <c r="Q89" s="12">
        <v>3138172.21</v>
      </c>
      <c r="R89" s="5">
        <v>0</v>
      </c>
      <c r="S89" s="12">
        <v>27600000</v>
      </c>
      <c r="T89" s="2"/>
      <c r="U89" s="12">
        <v>26131461.379999999</v>
      </c>
    </row>
    <row r="90" spans="1:21" ht="10.9" customHeight="1" x14ac:dyDescent="0.25">
      <c r="A90" s="11" t="s">
        <v>194</v>
      </c>
      <c r="B90" s="11" t="s">
        <v>89</v>
      </c>
      <c r="C90" s="11" t="s">
        <v>283</v>
      </c>
      <c r="D90" s="11" t="s">
        <v>284</v>
      </c>
      <c r="E90" s="11">
        <v>1023626</v>
      </c>
      <c r="F90" s="11" t="s">
        <v>285</v>
      </c>
      <c r="G90" s="11" t="s">
        <v>50</v>
      </c>
      <c r="H90" s="5" t="s">
        <v>218</v>
      </c>
      <c r="I90" s="5">
        <v>0</v>
      </c>
      <c r="J90" s="5">
        <v>0</v>
      </c>
      <c r="K90" s="5">
        <v>0</v>
      </c>
      <c r="L90" s="12">
        <v>560000</v>
      </c>
      <c r="M90" s="2"/>
      <c r="N90" s="12">
        <v>512798.24</v>
      </c>
      <c r="O90" s="5">
        <v>0</v>
      </c>
      <c r="P90" s="5">
        <v>0</v>
      </c>
      <c r="Q90" s="5">
        <v>0</v>
      </c>
      <c r="R90" s="5">
        <v>0</v>
      </c>
      <c r="S90" s="12">
        <v>512798.24</v>
      </c>
      <c r="T90" s="2"/>
      <c r="U90" s="12">
        <v>512798.24</v>
      </c>
    </row>
    <row r="91" spans="1:21" ht="10.9" customHeight="1" x14ac:dyDescent="0.25">
      <c r="A91" s="11" t="s">
        <v>194</v>
      </c>
      <c r="B91" s="11" t="s">
        <v>89</v>
      </c>
      <c r="C91" s="11" t="s">
        <v>286</v>
      </c>
      <c r="D91" s="11" t="s">
        <v>287</v>
      </c>
      <c r="E91" s="11">
        <v>1023627</v>
      </c>
      <c r="F91" s="11" t="s">
        <v>288</v>
      </c>
      <c r="G91" s="11" t="s">
        <v>50</v>
      </c>
      <c r="H91" s="5" t="s">
        <v>218</v>
      </c>
      <c r="I91" s="5">
        <v>0</v>
      </c>
      <c r="J91" s="5">
        <v>0</v>
      </c>
      <c r="K91" s="5">
        <v>0</v>
      </c>
      <c r="L91" s="12">
        <v>249792</v>
      </c>
      <c r="M91" s="2"/>
      <c r="N91" s="12">
        <v>248557.45</v>
      </c>
      <c r="O91" s="5">
        <v>0</v>
      </c>
      <c r="P91" s="5">
        <v>0</v>
      </c>
      <c r="Q91" s="5">
        <v>0</v>
      </c>
      <c r="R91" s="5">
        <v>0</v>
      </c>
      <c r="S91" s="12">
        <v>248557.45</v>
      </c>
      <c r="T91" s="2"/>
      <c r="U91" s="12">
        <v>248557.45</v>
      </c>
    </row>
    <row r="92" spans="1:21" ht="10.9" customHeight="1" x14ac:dyDescent="0.25">
      <c r="A92" s="11" t="s">
        <v>194</v>
      </c>
      <c r="B92" s="11" t="s">
        <v>89</v>
      </c>
      <c r="C92" s="11" t="s">
        <v>289</v>
      </c>
      <c r="D92" s="11" t="s">
        <v>290</v>
      </c>
      <c r="E92" s="11">
        <v>1023628</v>
      </c>
      <c r="F92" s="11" t="s">
        <v>291</v>
      </c>
      <c r="G92" s="11" t="s">
        <v>50</v>
      </c>
      <c r="H92" s="5" t="s">
        <v>218</v>
      </c>
      <c r="I92" s="5">
        <v>0</v>
      </c>
      <c r="J92" s="5">
        <v>0</v>
      </c>
      <c r="K92" s="5">
        <v>0</v>
      </c>
      <c r="L92" s="12">
        <v>315149.5</v>
      </c>
      <c r="M92" s="2"/>
      <c r="N92" s="12">
        <v>311176.12</v>
      </c>
      <c r="O92" s="5">
        <v>0</v>
      </c>
      <c r="P92" s="5">
        <v>0</v>
      </c>
      <c r="Q92" s="5">
        <v>0</v>
      </c>
      <c r="R92" s="5">
        <v>0</v>
      </c>
      <c r="S92" s="12">
        <v>311176.12</v>
      </c>
      <c r="T92" s="2"/>
      <c r="U92" s="12">
        <v>311176.12</v>
      </c>
    </row>
    <row r="93" spans="1:21" ht="10.9" customHeight="1" x14ac:dyDescent="0.25">
      <c r="A93" s="11" t="s">
        <v>194</v>
      </c>
      <c r="B93" s="11" t="s">
        <v>89</v>
      </c>
      <c r="C93" s="11" t="s">
        <v>292</v>
      </c>
      <c r="D93" s="11" t="s">
        <v>293</v>
      </c>
      <c r="E93" s="11">
        <v>1023629</v>
      </c>
      <c r="F93" s="11" t="s">
        <v>294</v>
      </c>
      <c r="G93" s="11" t="s">
        <v>50</v>
      </c>
      <c r="H93" s="5" t="s">
        <v>218</v>
      </c>
      <c r="I93" s="5">
        <v>0</v>
      </c>
      <c r="J93" s="5">
        <v>0</v>
      </c>
      <c r="K93" s="5">
        <v>0</v>
      </c>
      <c r="L93" s="12">
        <v>175385</v>
      </c>
      <c r="M93" s="2"/>
      <c r="N93" s="12">
        <v>166891.41</v>
      </c>
      <c r="O93" s="5">
        <v>0</v>
      </c>
      <c r="P93" s="5">
        <v>0</v>
      </c>
      <c r="Q93" s="5">
        <v>0</v>
      </c>
      <c r="R93" s="5">
        <v>0</v>
      </c>
      <c r="S93" s="12">
        <v>166891.41</v>
      </c>
      <c r="T93" s="2"/>
      <c r="U93" s="12">
        <v>166891.41</v>
      </c>
    </row>
    <row r="94" spans="1:21" ht="10.9" customHeight="1" x14ac:dyDescent="0.25">
      <c r="A94" s="11" t="s">
        <v>194</v>
      </c>
      <c r="B94" s="11" t="s">
        <v>98</v>
      </c>
      <c r="C94" s="11" t="s">
        <v>295</v>
      </c>
      <c r="D94" s="11" t="s">
        <v>296</v>
      </c>
      <c r="E94" s="11">
        <v>1023689</v>
      </c>
      <c r="F94" s="11" t="s">
        <v>297</v>
      </c>
      <c r="G94" s="11" t="s">
        <v>50</v>
      </c>
      <c r="H94" s="5" t="s">
        <v>190</v>
      </c>
      <c r="I94" s="5">
        <v>0</v>
      </c>
      <c r="J94" s="5">
        <v>0</v>
      </c>
      <c r="K94" s="5">
        <v>0</v>
      </c>
      <c r="L94" s="12">
        <v>655728</v>
      </c>
      <c r="M94" s="2"/>
      <c r="N94" s="12">
        <v>637091.02</v>
      </c>
      <c r="O94" s="5">
        <v>0</v>
      </c>
      <c r="P94" s="12">
        <v>163918.01</v>
      </c>
      <c r="Q94" s="12">
        <v>145532.06</v>
      </c>
      <c r="R94" s="5">
        <v>0</v>
      </c>
      <c r="S94" s="12">
        <v>655728</v>
      </c>
      <c r="T94" s="2"/>
      <c r="U94" s="12">
        <v>637342.05000000005</v>
      </c>
    </row>
    <row r="95" spans="1:21" ht="10.9" customHeight="1" x14ac:dyDescent="0.25">
      <c r="A95" s="11" t="s">
        <v>194</v>
      </c>
      <c r="B95" s="11" t="s">
        <v>34</v>
      </c>
      <c r="C95" s="11" t="s">
        <v>298</v>
      </c>
      <c r="D95" s="11" t="s">
        <v>299</v>
      </c>
      <c r="E95" s="11">
        <v>1023693</v>
      </c>
      <c r="F95" s="11" t="s">
        <v>300</v>
      </c>
      <c r="G95" s="11" t="s">
        <v>50</v>
      </c>
      <c r="H95" s="5" t="s">
        <v>190</v>
      </c>
      <c r="I95" s="5">
        <v>0</v>
      </c>
      <c r="J95" s="5">
        <v>0</v>
      </c>
      <c r="K95" s="5">
        <v>0</v>
      </c>
      <c r="L95" s="12">
        <v>715747.61</v>
      </c>
      <c r="M95" s="2"/>
      <c r="N95" s="12">
        <v>683653.46</v>
      </c>
      <c r="O95" s="5">
        <v>0</v>
      </c>
      <c r="P95" s="12">
        <v>44150.7</v>
      </c>
      <c r="Q95" s="12">
        <v>36421.74</v>
      </c>
      <c r="R95" s="5">
        <v>0</v>
      </c>
      <c r="S95" s="12">
        <v>715747.61</v>
      </c>
      <c r="T95" s="2"/>
      <c r="U95" s="12">
        <v>708018.65</v>
      </c>
    </row>
    <row r="96" spans="1:21" ht="10.9" customHeight="1" x14ac:dyDescent="0.25">
      <c r="A96" s="11" t="s">
        <v>194</v>
      </c>
      <c r="B96" s="11" t="s">
        <v>34</v>
      </c>
      <c r="C96" s="11" t="s">
        <v>301</v>
      </c>
      <c r="D96" s="11" t="s">
        <v>302</v>
      </c>
      <c r="E96" s="11">
        <v>1023699</v>
      </c>
      <c r="F96" s="11" t="s">
        <v>303</v>
      </c>
      <c r="G96" s="11" t="s">
        <v>50</v>
      </c>
      <c r="H96" s="5" t="s">
        <v>190</v>
      </c>
      <c r="I96" s="5">
        <v>0</v>
      </c>
      <c r="J96" s="5">
        <v>0</v>
      </c>
      <c r="K96" s="5">
        <v>0</v>
      </c>
      <c r="L96" s="12">
        <v>202204</v>
      </c>
      <c r="M96" s="2"/>
      <c r="N96" s="12">
        <v>91560.01</v>
      </c>
      <c r="O96" s="5">
        <v>0</v>
      </c>
      <c r="P96" s="12">
        <v>113345.02</v>
      </c>
      <c r="Q96" s="12">
        <v>2701.03</v>
      </c>
      <c r="R96" s="5">
        <v>0</v>
      </c>
      <c r="S96" s="12">
        <v>202204</v>
      </c>
      <c r="T96" s="2"/>
      <c r="U96" s="12">
        <v>91560.01</v>
      </c>
    </row>
    <row r="97" spans="1:21" ht="10.9" customHeight="1" x14ac:dyDescent="0.25">
      <c r="A97" s="11" t="s">
        <v>194</v>
      </c>
      <c r="B97" s="11" t="s">
        <v>34</v>
      </c>
      <c r="C97" s="11" t="s">
        <v>304</v>
      </c>
      <c r="D97" s="11" t="s">
        <v>305</v>
      </c>
      <c r="E97" s="11">
        <v>1023700</v>
      </c>
      <c r="F97" s="11" t="s">
        <v>306</v>
      </c>
      <c r="G97" s="11" t="s">
        <v>50</v>
      </c>
      <c r="H97" s="5" t="s">
        <v>190</v>
      </c>
      <c r="I97" s="5">
        <v>0</v>
      </c>
      <c r="J97" s="5">
        <v>0</v>
      </c>
      <c r="K97" s="5">
        <v>0</v>
      </c>
      <c r="L97" s="12">
        <v>400000</v>
      </c>
      <c r="M97" s="2"/>
      <c r="N97" s="12">
        <v>155371.85999999999</v>
      </c>
      <c r="O97" s="5">
        <v>0</v>
      </c>
      <c r="P97" s="12">
        <v>254263.76</v>
      </c>
      <c r="Q97" s="12">
        <v>13332.84</v>
      </c>
      <c r="R97" s="5">
        <v>0</v>
      </c>
      <c r="S97" s="12">
        <v>400000</v>
      </c>
      <c r="T97" s="2"/>
      <c r="U97" s="12">
        <v>159069.07999999999</v>
      </c>
    </row>
    <row r="98" spans="1:21" ht="10.9" customHeight="1" x14ac:dyDescent="0.25">
      <c r="A98" s="11" t="s">
        <v>194</v>
      </c>
      <c r="B98" s="11" t="s">
        <v>57</v>
      </c>
      <c r="C98" s="11" t="s">
        <v>307</v>
      </c>
      <c r="D98" s="11" t="s">
        <v>308</v>
      </c>
      <c r="E98" s="11">
        <v>1023702</v>
      </c>
      <c r="F98" s="11" t="s">
        <v>309</v>
      </c>
      <c r="G98" s="11" t="s">
        <v>50</v>
      </c>
      <c r="H98" s="5" t="s">
        <v>190</v>
      </c>
      <c r="I98" s="5">
        <v>0</v>
      </c>
      <c r="J98" s="5">
        <v>0</v>
      </c>
      <c r="K98" s="5">
        <v>0</v>
      </c>
      <c r="L98" s="12">
        <v>260000</v>
      </c>
      <c r="M98" s="2"/>
      <c r="N98" s="12">
        <v>192163.8</v>
      </c>
      <c r="O98" s="5">
        <v>0</v>
      </c>
      <c r="P98" s="12">
        <v>7403.82</v>
      </c>
      <c r="Q98" s="12">
        <v>7403.82</v>
      </c>
      <c r="R98" s="5">
        <v>0</v>
      </c>
      <c r="S98" s="12">
        <v>192163.8</v>
      </c>
      <c r="T98" s="2"/>
      <c r="U98" s="12">
        <v>192163.8</v>
      </c>
    </row>
    <row r="99" spans="1:21" ht="10.9" customHeight="1" x14ac:dyDescent="0.25">
      <c r="A99" s="11" t="s">
        <v>194</v>
      </c>
      <c r="B99" s="11" t="s">
        <v>57</v>
      </c>
      <c r="C99" s="11" t="s">
        <v>310</v>
      </c>
      <c r="D99" s="11" t="s">
        <v>311</v>
      </c>
      <c r="E99" s="11">
        <v>1023708</v>
      </c>
      <c r="F99" s="11" t="s">
        <v>312</v>
      </c>
      <c r="G99" s="11" t="s">
        <v>50</v>
      </c>
      <c r="H99" s="5" t="s">
        <v>190</v>
      </c>
      <c r="I99" s="5">
        <v>0</v>
      </c>
      <c r="J99" s="5">
        <v>0</v>
      </c>
      <c r="K99" s="5">
        <v>0</v>
      </c>
      <c r="L99" s="12">
        <v>732147.44</v>
      </c>
      <c r="M99" s="2"/>
      <c r="N99" s="12">
        <v>205272.47</v>
      </c>
      <c r="O99" s="5">
        <v>0</v>
      </c>
      <c r="P99" s="12">
        <v>526874.97</v>
      </c>
      <c r="Q99" s="12">
        <v>344835.51</v>
      </c>
      <c r="R99" s="5">
        <v>0</v>
      </c>
      <c r="S99" s="12">
        <v>732147.44</v>
      </c>
      <c r="T99" s="2"/>
      <c r="U99" s="12">
        <v>550107.98</v>
      </c>
    </row>
    <row r="100" spans="1:21" ht="10.9" customHeight="1" x14ac:dyDescent="0.25">
      <c r="A100" s="11" t="s">
        <v>194</v>
      </c>
      <c r="B100" s="11" t="s">
        <v>74</v>
      </c>
      <c r="C100" s="11" t="s">
        <v>313</v>
      </c>
      <c r="D100" s="11" t="s">
        <v>314</v>
      </c>
      <c r="E100" s="11">
        <v>1023712</v>
      </c>
      <c r="F100" s="11" t="s">
        <v>315</v>
      </c>
      <c r="G100" s="11" t="s">
        <v>50</v>
      </c>
      <c r="H100" s="5" t="s">
        <v>190</v>
      </c>
      <c r="I100" s="5">
        <v>0</v>
      </c>
      <c r="J100" s="5">
        <v>0</v>
      </c>
      <c r="K100" s="5">
        <v>0</v>
      </c>
      <c r="L100" s="12">
        <v>3500000</v>
      </c>
      <c r="M100" s="2"/>
      <c r="N100" s="12">
        <v>2616428.2400000002</v>
      </c>
      <c r="O100" s="5">
        <v>0</v>
      </c>
      <c r="P100" s="12">
        <v>890726.3</v>
      </c>
      <c r="Q100" s="12">
        <v>10031.969999999999</v>
      </c>
      <c r="R100" s="5">
        <v>0</v>
      </c>
      <c r="S100" s="12">
        <v>3500000</v>
      </c>
      <c r="T100" s="2"/>
      <c r="U100" s="12">
        <v>2619305.67</v>
      </c>
    </row>
    <row r="101" spans="1:21" ht="10.9" customHeight="1" x14ac:dyDescent="0.25">
      <c r="A101" s="11" t="s">
        <v>33</v>
      </c>
      <c r="B101" s="11" t="s">
        <v>89</v>
      </c>
      <c r="C101" s="11" t="s">
        <v>316</v>
      </c>
      <c r="D101" s="11" t="s">
        <v>317</v>
      </c>
      <c r="E101" s="11">
        <v>1023723</v>
      </c>
      <c r="F101" s="11" t="s">
        <v>318</v>
      </c>
      <c r="G101" s="11" t="s">
        <v>50</v>
      </c>
      <c r="H101" s="5" t="s">
        <v>190</v>
      </c>
      <c r="I101" s="5">
        <v>0</v>
      </c>
      <c r="J101" s="5">
        <v>0</v>
      </c>
      <c r="K101" s="5">
        <v>0</v>
      </c>
      <c r="L101" s="12">
        <v>20300000</v>
      </c>
      <c r="M101" s="2"/>
      <c r="N101" s="12">
        <v>16756523.77</v>
      </c>
      <c r="O101" s="5">
        <v>0</v>
      </c>
      <c r="P101" s="12">
        <v>111925.68</v>
      </c>
      <c r="Q101" s="12">
        <v>111925.68</v>
      </c>
      <c r="R101" s="5">
        <v>0</v>
      </c>
      <c r="S101" s="12">
        <v>16768934.970000001</v>
      </c>
      <c r="T101" s="2"/>
      <c r="U101" s="12">
        <v>16768934.970000001</v>
      </c>
    </row>
    <row r="102" spans="1:21" ht="10.9" customHeight="1" x14ac:dyDescent="0.25">
      <c r="A102" s="11" t="s">
        <v>33</v>
      </c>
      <c r="B102" s="11" t="s">
        <v>34</v>
      </c>
      <c r="C102" s="11" t="s">
        <v>319</v>
      </c>
      <c r="D102" s="11" t="s">
        <v>320</v>
      </c>
      <c r="E102" s="11">
        <v>1023725</v>
      </c>
      <c r="F102" s="11" t="s">
        <v>321</v>
      </c>
      <c r="G102" s="11" t="s">
        <v>50</v>
      </c>
      <c r="H102" s="5" t="s">
        <v>322</v>
      </c>
      <c r="I102" s="5">
        <v>0</v>
      </c>
      <c r="J102" s="5">
        <v>0</v>
      </c>
      <c r="K102" s="5">
        <v>0</v>
      </c>
      <c r="L102" s="12">
        <v>13487140</v>
      </c>
      <c r="M102" s="2"/>
      <c r="N102" s="12">
        <v>2790904.07</v>
      </c>
      <c r="O102" s="5">
        <v>0</v>
      </c>
      <c r="P102" s="12">
        <v>12604320.560000001</v>
      </c>
      <c r="Q102" s="12">
        <v>3432662.55</v>
      </c>
      <c r="R102" s="5">
        <v>0</v>
      </c>
      <c r="S102" s="12">
        <v>13676865</v>
      </c>
      <c r="T102" s="2"/>
      <c r="U102" s="12">
        <v>4505206.99</v>
      </c>
    </row>
    <row r="103" spans="1:21" ht="10.9" customHeight="1" x14ac:dyDescent="0.25">
      <c r="A103" s="11" t="s">
        <v>33</v>
      </c>
      <c r="B103" s="11" t="s">
        <v>34</v>
      </c>
      <c r="C103" s="11" t="s">
        <v>323</v>
      </c>
      <c r="D103" s="11" t="s">
        <v>324</v>
      </c>
      <c r="E103" s="11">
        <v>1023726</v>
      </c>
      <c r="F103" s="11" t="s">
        <v>325</v>
      </c>
      <c r="G103" s="11" t="s">
        <v>50</v>
      </c>
      <c r="H103" s="5" t="s">
        <v>190</v>
      </c>
      <c r="I103" s="5">
        <v>0</v>
      </c>
      <c r="J103" s="5">
        <v>0</v>
      </c>
      <c r="K103" s="5">
        <v>0</v>
      </c>
      <c r="L103" s="12">
        <v>4493773.22</v>
      </c>
      <c r="M103" s="2"/>
      <c r="N103" s="12">
        <v>4246403.57</v>
      </c>
      <c r="O103" s="5">
        <v>0</v>
      </c>
      <c r="P103" s="12">
        <v>316607.99</v>
      </c>
      <c r="Q103" s="12">
        <v>279349.12</v>
      </c>
      <c r="R103" s="5">
        <v>0</v>
      </c>
      <c r="S103" s="12">
        <v>4493773.22</v>
      </c>
      <c r="T103" s="2"/>
      <c r="U103" s="12">
        <v>4456514.3499999996</v>
      </c>
    </row>
    <row r="104" spans="1:21" ht="10.9" customHeight="1" x14ac:dyDescent="0.25">
      <c r="A104" s="11" t="s">
        <v>33</v>
      </c>
      <c r="B104" s="11" t="s">
        <v>34</v>
      </c>
      <c r="C104" s="11" t="s">
        <v>326</v>
      </c>
      <c r="D104" s="11" t="s">
        <v>327</v>
      </c>
      <c r="E104" s="11">
        <v>1023727</v>
      </c>
      <c r="F104" s="11" t="s">
        <v>328</v>
      </c>
      <c r="G104" s="11" t="s">
        <v>50</v>
      </c>
      <c r="H104" s="5" t="s">
        <v>322</v>
      </c>
      <c r="I104" s="5">
        <v>0</v>
      </c>
      <c r="J104" s="5">
        <v>0</v>
      </c>
      <c r="K104" s="5">
        <v>0</v>
      </c>
      <c r="L104" s="12">
        <v>2150000</v>
      </c>
      <c r="M104" s="2"/>
      <c r="N104" s="12">
        <v>79391.53</v>
      </c>
      <c r="O104" s="5">
        <v>0</v>
      </c>
      <c r="P104" s="12">
        <v>2072776.19</v>
      </c>
      <c r="Q104" s="12">
        <v>3214.98</v>
      </c>
      <c r="R104" s="5">
        <v>0</v>
      </c>
      <c r="S104" s="12">
        <v>2150000</v>
      </c>
      <c r="T104" s="2"/>
      <c r="U104" s="12">
        <v>80438.789999999994</v>
      </c>
    </row>
    <row r="105" spans="1:21" ht="10.9" customHeight="1" x14ac:dyDescent="0.25">
      <c r="A105" s="11" t="s">
        <v>33</v>
      </c>
      <c r="B105" s="11" t="s">
        <v>34</v>
      </c>
      <c r="C105" s="11" t="s">
        <v>329</v>
      </c>
      <c r="D105" s="11" t="s">
        <v>330</v>
      </c>
      <c r="E105" s="11">
        <v>1023728</v>
      </c>
      <c r="F105" s="11" t="s">
        <v>331</v>
      </c>
      <c r="G105" s="11" t="s">
        <v>50</v>
      </c>
      <c r="H105" s="5" t="s">
        <v>190</v>
      </c>
      <c r="I105" s="5">
        <v>0</v>
      </c>
      <c r="J105" s="5">
        <v>0</v>
      </c>
      <c r="K105" s="5">
        <v>0</v>
      </c>
      <c r="L105" s="12">
        <v>2000000</v>
      </c>
      <c r="M105" s="2"/>
      <c r="N105" s="12">
        <v>1265897.72</v>
      </c>
      <c r="O105" s="5">
        <v>0</v>
      </c>
      <c r="P105" s="12">
        <v>1384834.29</v>
      </c>
      <c r="Q105" s="12">
        <v>155998.28</v>
      </c>
      <c r="R105" s="5">
        <v>0</v>
      </c>
      <c r="S105" s="12">
        <v>2500000</v>
      </c>
      <c r="T105" s="2"/>
      <c r="U105" s="12">
        <v>1271163.99</v>
      </c>
    </row>
    <row r="106" spans="1:21" ht="10.9" customHeight="1" x14ac:dyDescent="0.25">
      <c r="A106" s="11" t="s">
        <v>33</v>
      </c>
      <c r="B106" s="11" t="s">
        <v>34</v>
      </c>
      <c r="C106" s="11" t="s">
        <v>332</v>
      </c>
      <c r="D106" s="11" t="s">
        <v>332</v>
      </c>
      <c r="E106" s="11">
        <v>1023729</v>
      </c>
      <c r="F106" s="11" t="s">
        <v>333</v>
      </c>
      <c r="G106" s="11" t="s">
        <v>50</v>
      </c>
      <c r="H106" s="5" t="s">
        <v>190</v>
      </c>
      <c r="I106" s="5">
        <v>0</v>
      </c>
      <c r="J106" s="5">
        <v>0</v>
      </c>
      <c r="K106" s="5">
        <v>0</v>
      </c>
      <c r="L106" s="12">
        <v>650000</v>
      </c>
      <c r="M106" s="2"/>
      <c r="N106" s="12">
        <v>299649.48</v>
      </c>
      <c r="O106" s="5">
        <v>0</v>
      </c>
      <c r="P106" s="12">
        <v>382380.74</v>
      </c>
      <c r="Q106" s="12">
        <v>35216.51</v>
      </c>
      <c r="R106" s="5">
        <v>0</v>
      </c>
      <c r="S106" s="12">
        <v>650000</v>
      </c>
      <c r="T106" s="2"/>
      <c r="U106" s="12">
        <v>302835.77</v>
      </c>
    </row>
    <row r="107" spans="1:21" ht="10.9" customHeight="1" x14ac:dyDescent="0.25">
      <c r="A107" s="11" t="s">
        <v>33</v>
      </c>
      <c r="B107" s="11" t="s">
        <v>34</v>
      </c>
      <c r="C107" s="11" t="s">
        <v>334</v>
      </c>
      <c r="D107" s="11" t="s">
        <v>335</v>
      </c>
      <c r="E107" s="11">
        <v>1023730</v>
      </c>
      <c r="F107" s="11" t="s">
        <v>336</v>
      </c>
      <c r="G107" s="11" t="s">
        <v>50</v>
      </c>
      <c r="H107" s="5" t="s">
        <v>322</v>
      </c>
      <c r="I107" s="5">
        <v>0</v>
      </c>
      <c r="J107" s="5">
        <v>0</v>
      </c>
      <c r="K107" s="5">
        <v>0</v>
      </c>
      <c r="L107" s="5">
        <v>0</v>
      </c>
      <c r="M107" s="2"/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2"/>
      <c r="U107" s="5">
        <v>0</v>
      </c>
    </row>
    <row r="108" spans="1:21" ht="10.9" customHeight="1" x14ac:dyDescent="0.25">
      <c r="A108" s="11" t="s">
        <v>33</v>
      </c>
      <c r="B108" s="11" t="s">
        <v>74</v>
      </c>
      <c r="C108" s="11" t="s">
        <v>337</v>
      </c>
      <c r="D108" s="11" t="s">
        <v>337</v>
      </c>
      <c r="E108" s="11">
        <v>1023733</v>
      </c>
      <c r="F108" s="11" t="s">
        <v>338</v>
      </c>
      <c r="G108" s="11" t="s">
        <v>50</v>
      </c>
      <c r="H108" s="5" t="s">
        <v>322</v>
      </c>
      <c r="I108" s="12">
        <v>30000000</v>
      </c>
      <c r="J108" s="5">
        <v>0</v>
      </c>
      <c r="K108" s="5">
        <v>-100</v>
      </c>
      <c r="L108" s="12">
        <v>86120000</v>
      </c>
      <c r="M108" s="2"/>
      <c r="N108" s="12">
        <v>67787982.620000005</v>
      </c>
      <c r="O108" s="12">
        <v>30000000</v>
      </c>
      <c r="P108" s="12">
        <v>39703923.579999998</v>
      </c>
      <c r="Q108" s="12">
        <v>27046102.890000001</v>
      </c>
      <c r="R108" s="5">
        <v>0</v>
      </c>
      <c r="S108" s="12">
        <v>86120000</v>
      </c>
      <c r="T108" s="2"/>
      <c r="U108" s="12">
        <v>73462179.310000002</v>
      </c>
    </row>
    <row r="109" spans="1:21" ht="10.9" customHeight="1" x14ac:dyDescent="0.25">
      <c r="A109" s="11" t="s">
        <v>97</v>
      </c>
      <c r="B109" s="11" t="s">
        <v>98</v>
      </c>
      <c r="C109" s="11" t="s">
        <v>339</v>
      </c>
      <c r="D109" s="11" t="s">
        <v>340</v>
      </c>
      <c r="E109" s="11">
        <v>1023736</v>
      </c>
      <c r="F109" s="11" t="s">
        <v>341</v>
      </c>
      <c r="G109" s="11" t="s">
        <v>50</v>
      </c>
      <c r="H109" s="5" t="s">
        <v>190</v>
      </c>
      <c r="I109" s="5">
        <v>0</v>
      </c>
      <c r="J109" s="5">
        <v>0</v>
      </c>
      <c r="K109" s="5">
        <v>0</v>
      </c>
      <c r="L109" s="12">
        <v>32000000</v>
      </c>
      <c r="M109" s="2"/>
      <c r="N109" s="12">
        <v>1064451</v>
      </c>
      <c r="O109" s="5">
        <v>0</v>
      </c>
      <c r="P109" s="12">
        <v>7335601.0999999996</v>
      </c>
      <c r="Q109" s="12">
        <v>145789.43</v>
      </c>
      <c r="R109" s="5">
        <v>0</v>
      </c>
      <c r="S109" s="12">
        <v>8280000</v>
      </c>
      <c r="T109" s="2"/>
      <c r="U109" s="12">
        <v>1090188.33</v>
      </c>
    </row>
    <row r="110" spans="1:21" ht="10.9" customHeight="1" x14ac:dyDescent="0.25">
      <c r="A110" s="11" t="s">
        <v>97</v>
      </c>
      <c r="B110" s="11" t="s">
        <v>98</v>
      </c>
      <c r="C110" s="11" t="s">
        <v>342</v>
      </c>
      <c r="D110" s="11" t="s">
        <v>343</v>
      </c>
      <c r="E110" s="11">
        <v>1023737</v>
      </c>
      <c r="F110" s="11" t="s">
        <v>344</v>
      </c>
      <c r="G110" s="11" t="s">
        <v>50</v>
      </c>
      <c r="H110" s="5" t="s">
        <v>190</v>
      </c>
      <c r="I110" s="5">
        <v>0</v>
      </c>
      <c r="J110" s="5">
        <v>0</v>
      </c>
      <c r="K110" s="5">
        <v>0</v>
      </c>
      <c r="L110" s="12">
        <v>28063699</v>
      </c>
      <c r="M110" s="2"/>
      <c r="N110" s="12">
        <v>3552068.24</v>
      </c>
      <c r="O110" s="5">
        <v>0</v>
      </c>
      <c r="P110" s="12">
        <v>26319841</v>
      </c>
      <c r="Q110" s="12">
        <v>3583994.31</v>
      </c>
      <c r="R110" s="5">
        <v>0</v>
      </c>
      <c r="S110" s="12">
        <v>28063699</v>
      </c>
      <c r="T110" s="2"/>
      <c r="U110" s="12">
        <v>5327852.3099999996</v>
      </c>
    </row>
    <row r="111" spans="1:21" ht="10.9" customHeight="1" x14ac:dyDescent="0.25">
      <c r="A111" s="11" t="s">
        <v>33</v>
      </c>
      <c r="B111" s="11" t="s">
        <v>34</v>
      </c>
      <c r="C111" s="11" t="s">
        <v>345</v>
      </c>
      <c r="D111" s="11" t="s">
        <v>346</v>
      </c>
      <c r="E111" s="11">
        <v>1024372</v>
      </c>
      <c r="F111" s="11" t="s">
        <v>347</v>
      </c>
      <c r="G111" s="11" t="s">
        <v>50</v>
      </c>
      <c r="H111" s="5" t="s">
        <v>190</v>
      </c>
      <c r="I111" s="5">
        <v>0</v>
      </c>
      <c r="J111" s="5">
        <v>0</v>
      </c>
      <c r="K111" s="5">
        <v>0</v>
      </c>
      <c r="L111" s="12">
        <v>9560400</v>
      </c>
      <c r="M111" s="2"/>
      <c r="N111" s="12">
        <v>3362260.24</v>
      </c>
      <c r="O111" s="5">
        <v>0</v>
      </c>
      <c r="P111" s="12">
        <v>6254254.6900000004</v>
      </c>
      <c r="Q111" s="12">
        <v>62002.33</v>
      </c>
      <c r="R111" s="5">
        <v>0</v>
      </c>
      <c r="S111" s="12">
        <v>9560400</v>
      </c>
      <c r="T111" s="2"/>
      <c r="U111" s="12">
        <v>3368147.64</v>
      </c>
    </row>
    <row r="112" spans="1:21" ht="10.9" customHeight="1" x14ac:dyDescent="0.25">
      <c r="A112" s="11" t="s">
        <v>194</v>
      </c>
      <c r="B112" s="11" t="s">
        <v>84</v>
      </c>
      <c r="C112" s="11" t="s">
        <v>348</v>
      </c>
      <c r="D112" s="11" t="s">
        <v>349</v>
      </c>
      <c r="E112" s="11">
        <v>1024538</v>
      </c>
      <c r="F112" s="11" t="s">
        <v>350</v>
      </c>
      <c r="G112" s="11" t="s">
        <v>50</v>
      </c>
      <c r="H112" s="5" t="s">
        <v>190</v>
      </c>
      <c r="I112" s="5">
        <v>0</v>
      </c>
      <c r="J112" s="5">
        <v>0</v>
      </c>
      <c r="K112" s="5">
        <v>0</v>
      </c>
      <c r="L112" s="12">
        <v>6200000</v>
      </c>
      <c r="M112" s="2"/>
      <c r="N112" s="12">
        <v>4803665.37</v>
      </c>
      <c r="O112" s="5">
        <v>0</v>
      </c>
      <c r="P112" s="12">
        <v>2450818.64</v>
      </c>
      <c r="Q112" s="12">
        <v>1410892.28</v>
      </c>
      <c r="R112" s="5">
        <v>0</v>
      </c>
      <c r="S112" s="12">
        <v>6200000</v>
      </c>
      <c r="T112" s="2"/>
      <c r="U112" s="12">
        <v>5160073.6399999997</v>
      </c>
    </row>
    <row r="113" spans="1:21" ht="10.9" customHeight="1" x14ac:dyDescent="0.25">
      <c r="A113" s="11" t="s">
        <v>194</v>
      </c>
      <c r="B113" s="11" t="s">
        <v>65</v>
      </c>
      <c r="C113" s="11" t="s">
        <v>351</v>
      </c>
      <c r="D113" s="11" t="s">
        <v>352</v>
      </c>
      <c r="E113" s="11">
        <v>1024591</v>
      </c>
      <c r="F113" s="11" t="s">
        <v>353</v>
      </c>
      <c r="G113" s="11" t="s">
        <v>50</v>
      </c>
      <c r="H113" s="5" t="s">
        <v>322</v>
      </c>
      <c r="I113" s="5">
        <v>0</v>
      </c>
      <c r="J113" s="5">
        <v>0</v>
      </c>
      <c r="K113" s="5">
        <v>0</v>
      </c>
      <c r="L113" s="12">
        <v>70000</v>
      </c>
      <c r="M113" s="2"/>
      <c r="N113" s="12">
        <v>45628.41</v>
      </c>
      <c r="O113" s="5">
        <v>0</v>
      </c>
      <c r="P113" s="12">
        <v>13831.11</v>
      </c>
      <c r="Q113" s="12">
        <v>13831.11</v>
      </c>
      <c r="R113" s="5">
        <v>0</v>
      </c>
      <c r="S113" s="12">
        <v>45628.41</v>
      </c>
      <c r="T113" s="2"/>
      <c r="U113" s="12">
        <v>45628.41</v>
      </c>
    </row>
    <row r="114" spans="1:21" ht="10.9" customHeight="1" x14ac:dyDescent="0.25">
      <c r="A114" s="11" t="s">
        <v>33</v>
      </c>
      <c r="B114" s="11" t="s">
        <v>34</v>
      </c>
      <c r="C114" s="11" t="s">
        <v>354</v>
      </c>
      <c r="D114" s="11" t="s">
        <v>355</v>
      </c>
      <c r="E114" s="11">
        <v>1024596</v>
      </c>
      <c r="F114" s="11" t="s">
        <v>356</v>
      </c>
      <c r="G114" s="11" t="s">
        <v>50</v>
      </c>
      <c r="H114" s="5" t="s">
        <v>322</v>
      </c>
      <c r="I114" s="5">
        <v>0</v>
      </c>
      <c r="J114" s="5">
        <v>0</v>
      </c>
      <c r="K114" s="5">
        <v>0</v>
      </c>
      <c r="L114" s="12">
        <v>3670000</v>
      </c>
      <c r="M114" s="2"/>
      <c r="N114" s="12">
        <v>3343036.96</v>
      </c>
      <c r="O114" s="5">
        <v>0</v>
      </c>
      <c r="P114" s="12">
        <v>768148.15</v>
      </c>
      <c r="Q114" s="12">
        <v>615795.68999999994</v>
      </c>
      <c r="R114" s="5">
        <v>0</v>
      </c>
      <c r="S114" s="12">
        <v>3670000</v>
      </c>
      <c r="T114" s="2"/>
      <c r="U114" s="12">
        <v>3517647.54</v>
      </c>
    </row>
    <row r="115" spans="1:21" ht="10.9" customHeight="1" x14ac:dyDescent="0.25">
      <c r="A115" s="11" t="s">
        <v>33</v>
      </c>
      <c r="B115" s="11" t="s">
        <v>34</v>
      </c>
      <c r="C115" s="11" t="s">
        <v>357</v>
      </c>
      <c r="D115" s="11" t="s">
        <v>358</v>
      </c>
      <c r="E115" s="11">
        <v>1024597</v>
      </c>
      <c r="F115" s="11" t="s">
        <v>359</v>
      </c>
      <c r="G115" s="11" t="s">
        <v>50</v>
      </c>
      <c r="H115" s="5" t="s">
        <v>322</v>
      </c>
      <c r="I115" s="5">
        <v>0</v>
      </c>
      <c r="J115" s="5">
        <v>0</v>
      </c>
      <c r="K115" s="5">
        <v>0</v>
      </c>
      <c r="L115" s="12">
        <v>2509199.9900000002</v>
      </c>
      <c r="M115" s="2"/>
      <c r="N115" s="12">
        <v>234412.76</v>
      </c>
      <c r="O115" s="5">
        <v>0</v>
      </c>
      <c r="P115" s="12">
        <v>2388333.4900000002</v>
      </c>
      <c r="Q115" s="12">
        <v>506926.43</v>
      </c>
      <c r="R115" s="5">
        <v>0</v>
      </c>
      <c r="S115" s="12">
        <v>2509199.9900000002</v>
      </c>
      <c r="T115" s="2"/>
      <c r="U115" s="12">
        <v>627792.93000000005</v>
      </c>
    </row>
    <row r="116" spans="1:21" ht="10.9" customHeight="1" x14ac:dyDescent="0.25">
      <c r="A116" s="11" t="s">
        <v>33</v>
      </c>
      <c r="B116" s="11" t="s">
        <v>34</v>
      </c>
      <c r="C116" s="11" t="s">
        <v>360</v>
      </c>
      <c r="D116" s="11" t="s">
        <v>361</v>
      </c>
      <c r="E116" s="11">
        <v>1024598</v>
      </c>
      <c r="F116" s="11" t="s">
        <v>362</v>
      </c>
      <c r="G116" s="11" t="s">
        <v>50</v>
      </c>
      <c r="H116" s="5" t="s">
        <v>322</v>
      </c>
      <c r="I116" s="5">
        <v>0</v>
      </c>
      <c r="J116" s="5">
        <v>0</v>
      </c>
      <c r="K116" s="5">
        <v>0</v>
      </c>
      <c r="L116" s="12">
        <v>662000</v>
      </c>
      <c r="M116" s="2"/>
      <c r="N116" s="12">
        <v>650032.43999999994</v>
      </c>
      <c r="O116" s="5">
        <v>0</v>
      </c>
      <c r="P116" s="12">
        <v>25151.21</v>
      </c>
      <c r="Q116" s="12">
        <v>25151.21</v>
      </c>
      <c r="R116" s="5">
        <v>0</v>
      </c>
      <c r="S116" s="12">
        <v>650032.43999999994</v>
      </c>
      <c r="T116" s="2"/>
      <c r="U116" s="12">
        <v>650032.43999999994</v>
      </c>
    </row>
    <row r="117" spans="1:21" ht="10.9" customHeight="1" x14ac:dyDescent="0.25">
      <c r="A117" s="11" t="s">
        <v>33</v>
      </c>
      <c r="B117" s="11" t="s">
        <v>34</v>
      </c>
      <c r="C117" s="11" t="s">
        <v>363</v>
      </c>
      <c r="D117" s="11" t="s">
        <v>363</v>
      </c>
      <c r="E117" s="11">
        <v>1024600</v>
      </c>
      <c r="F117" s="11" t="s">
        <v>364</v>
      </c>
      <c r="G117" s="11" t="s">
        <v>50</v>
      </c>
      <c r="H117" s="5" t="s">
        <v>322</v>
      </c>
      <c r="I117" s="5">
        <v>0</v>
      </c>
      <c r="J117" s="5">
        <v>0</v>
      </c>
      <c r="K117" s="5">
        <v>0</v>
      </c>
      <c r="L117" s="12">
        <v>950000</v>
      </c>
      <c r="M117" s="2"/>
      <c r="N117" s="5">
        <v>0</v>
      </c>
      <c r="O117" s="5">
        <v>0</v>
      </c>
      <c r="P117" s="12">
        <v>950000</v>
      </c>
      <c r="Q117" s="5">
        <v>0</v>
      </c>
      <c r="R117" s="5">
        <v>0</v>
      </c>
      <c r="S117" s="12">
        <v>950000</v>
      </c>
      <c r="T117" s="2"/>
      <c r="U117" s="5">
        <v>0</v>
      </c>
    </row>
    <row r="118" spans="1:21" ht="10.9" customHeight="1" x14ac:dyDescent="0.25">
      <c r="A118" s="11" t="s">
        <v>33</v>
      </c>
      <c r="B118" s="11" t="s">
        <v>89</v>
      </c>
      <c r="C118" s="11" t="s">
        <v>365</v>
      </c>
      <c r="D118" s="11" t="s">
        <v>366</v>
      </c>
      <c r="E118" s="11">
        <v>1024601</v>
      </c>
      <c r="F118" s="11" t="s">
        <v>367</v>
      </c>
      <c r="G118" s="11" t="s">
        <v>50</v>
      </c>
      <c r="H118" s="5" t="s">
        <v>322</v>
      </c>
      <c r="I118" s="5">
        <v>0</v>
      </c>
      <c r="J118" s="5">
        <v>0</v>
      </c>
      <c r="K118" s="5">
        <v>0</v>
      </c>
      <c r="L118" s="12">
        <v>200000</v>
      </c>
      <c r="M118" s="2"/>
      <c r="N118" s="12">
        <v>65243.19</v>
      </c>
      <c r="O118" s="5">
        <v>0</v>
      </c>
      <c r="P118" s="12">
        <v>134049.38</v>
      </c>
      <c r="Q118" s="5">
        <v>-707.43</v>
      </c>
      <c r="R118" s="5">
        <v>0</v>
      </c>
      <c r="S118" s="12">
        <v>200000</v>
      </c>
      <c r="T118" s="2"/>
      <c r="U118" s="12">
        <v>65243.19</v>
      </c>
    </row>
    <row r="119" spans="1:21" ht="10.9" customHeight="1" x14ac:dyDescent="0.25">
      <c r="A119" s="11" t="s">
        <v>33</v>
      </c>
      <c r="B119" s="11" t="s">
        <v>34</v>
      </c>
      <c r="C119" s="11" t="s">
        <v>368</v>
      </c>
      <c r="D119" s="11" t="s">
        <v>369</v>
      </c>
      <c r="E119" s="11">
        <v>1024602</v>
      </c>
      <c r="F119" s="11" t="s">
        <v>370</v>
      </c>
      <c r="G119" s="11" t="s">
        <v>50</v>
      </c>
      <c r="H119" s="5" t="s">
        <v>322</v>
      </c>
      <c r="I119" s="5">
        <v>0</v>
      </c>
      <c r="J119" s="5">
        <v>0</v>
      </c>
      <c r="K119" s="5">
        <v>0</v>
      </c>
      <c r="L119" s="12">
        <v>10000000</v>
      </c>
      <c r="M119" s="2"/>
      <c r="N119" s="12">
        <v>1094521.94</v>
      </c>
      <c r="O119" s="5">
        <v>0</v>
      </c>
      <c r="P119" s="12">
        <v>9122335.0800000001</v>
      </c>
      <c r="Q119" s="12">
        <v>385201.35</v>
      </c>
      <c r="R119" s="5">
        <v>0</v>
      </c>
      <c r="S119" s="12">
        <v>10000000</v>
      </c>
      <c r="T119" s="2"/>
      <c r="U119" s="12">
        <v>1262866.27</v>
      </c>
    </row>
    <row r="120" spans="1:21" ht="10.9" customHeight="1" x14ac:dyDescent="0.25">
      <c r="A120" s="11" t="s">
        <v>97</v>
      </c>
      <c r="B120" s="11" t="s">
        <v>98</v>
      </c>
      <c r="C120" s="11" t="s">
        <v>371</v>
      </c>
      <c r="D120" s="11" t="s">
        <v>372</v>
      </c>
      <c r="E120" s="11">
        <v>1024603</v>
      </c>
      <c r="F120" s="11" t="s">
        <v>373</v>
      </c>
      <c r="G120" s="11" t="s">
        <v>50</v>
      </c>
      <c r="H120" s="5" t="s">
        <v>322</v>
      </c>
      <c r="I120" s="5">
        <v>0</v>
      </c>
      <c r="J120" s="5">
        <v>0</v>
      </c>
      <c r="K120" s="5">
        <v>0</v>
      </c>
      <c r="L120" s="12">
        <v>28750000</v>
      </c>
      <c r="M120" s="2"/>
      <c r="N120" s="12">
        <v>7024032.2699999996</v>
      </c>
      <c r="O120" s="5">
        <v>0</v>
      </c>
      <c r="P120" s="12">
        <v>25292622.739999998</v>
      </c>
      <c r="Q120" s="12">
        <v>11616573.68</v>
      </c>
      <c r="R120" s="5">
        <v>0</v>
      </c>
      <c r="S120" s="12">
        <v>28750000</v>
      </c>
      <c r="T120" s="2"/>
      <c r="U120" s="12">
        <v>15073950.939999999</v>
      </c>
    </row>
    <row r="121" spans="1:21" ht="14.45" customHeight="1" x14ac:dyDescent="0.25">
      <c r="A121" s="11" t="s">
        <v>97</v>
      </c>
      <c r="B121" s="11" t="s">
        <v>98</v>
      </c>
      <c r="C121" s="11" t="s">
        <v>374</v>
      </c>
      <c r="D121" s="11" t="s">
        <v>375</v>
      </c>
      <c r="E121" s="11">
        <v>1024604</v>
      </c>
      <c r="F121" s="11" t="s">
        <v>376</v>
      </c>
      <c r="G121" s="11" t="s">
        <v>50</v>
      </c>
      <c r="H121" s="5" t="s">
        <v>322</v>
      </c>
      <c r="I121" s="5">
        <v>0</v>
      </c>
      <c r="J121" s="5">
        <v>0</v>
      </c>
      <c r="K121" s="5">
        <v>0</v>
      </c>
      <c r="L121" s="12">
        <v>127100000</v>
      </c>
      <c r="M121" s="13" t="s">
        <v>46</v>
      </c>
      <c r="N121" s="12">
        <v>95051121.819999993</v>
      </c>
      <c r="O121" s="5">
        <v>0</v>
      </c>
      <c r="P121" s="12">
        <v>81318495.810000002</v>
      </c>
      <c r="Q121" s="12">
        <v>64899900.369999997</v>
      </c>
      <c r="R121" s="5">
        <v>0</v>
      </c>
      <c r="S121" s="12">
        <v>127100000</v>
      </c>
      <c r="T121" s="13" t="s">
        <v>46</v>
      </c>
      <c r="U121" s="12">
        <v>110681404.56</v>
      </c>
    </row>
    <row r="122" spans="1:21" ht="10.9" customHeight="1" x14ac:dyDescent="0.25">
      <c r="A122" s="11" t="s">
        <v>64</v>
      </c>
      <c r="B122" s="11" t="s">
        <v>65</v>
      </c>
      <c r="C122" s="11" t="s">
        <v>377</v>
      </c>
      <c r="D122" s="11" t="s">
        <v>377</v>
      </c>
      <c r="E122" s="11">
        <v>1024605</v>
      </c>
      <c r="F122" s="11" t="s">
        <v>378</v>
      </c>
      <c r="G122" s="11" t="s">
        <v>50</v>
      </c>
      <c r="H122" s="5" t="s">
        <v>322</v>
      </c>
      <c r="I122" s="5">
        <v>0</v>
      </c>
      <c r="J122" s="5">
        <v>0</v>
      </c>
      <c r="K122" s="5">
        <v>0</v>
      </c>
      <c r="L122" s="12">
        <v>300000</v>
      </c>
      <c r="M122" s="2"/>
      <c r="N122" s="12">
        <v>44292.69</v>
      </c>
      <c r="O122" s="5">
        <v>0</v>
      </c>
      <c r="P122" s="12">
        <v>255707.31</v>
      </c>
      <c r="Q122" s="5">
        <v>0</v>
      </c>
      <c r="R122" s="5">
        <v>0</v>
      </c>
      <c r="S122" s="12">
        <v>300000</v>
      </c>
      <c r="T122" s="2"/>
      <c r="U122" s="12">
        <v>44292.69</v>
      </c>
    </row>
    <row r="123" spans="1:21" ht="10.9" customHeight="1" x14ac:dyDescent="0.25">
      <c r="A123" s="11" t="s">
        <v>194</v>
      </c>
      <c r="B123" s="11" t="s">
        <v>34</v>
      </c>
      <c r="C123" s="11" t="s">
        <v>379</v>
      </c>
      <c r="D123" s="11" t="s">
        <v>380</v>
      </c>
      <c r="E123" s="11">
        <v>1024608</v>
      </c>
      <c r="F123" s="11" t="s">
        <v>381</v>
      </c>
      <c r="G123" s="11" t="s">
        <v>50</v>
      </c>
      <c r="H123" s="5" t="s">
        <v>322</v>
      </c>
      <c r="I123" s="5">
        <v>0</v>
      </c>
      <c r="J123" s="5">
        <v>0</v>
      </c>
      <c r="K123" s="5">
        <v>0</v>
      </c>
      <c r="L123" s="12">
        <v>150000</v>
      </c>
      <c r="M123" s="2"/>
      <c r="N123" s="12">
        <v>75322.86</v>
      </c>
      <c r="O123" s="5">
        <v>0</v>
      </c>
      <c r="P123" s="12">
        <v>77746.19</v>
      </c>
      <c r="Q123" s="12">
        <v>3069.05</v>
      </c>
      <c r="R123" s="5">
        <v>0</v>
      </c>
      <c r="S123" s="12">
        <v>150000</v>
      </c>
      <c r="T123" s="2"/>
      <c r="U123" s="12">
        <v>75322.86</v>
      </c>
    </row>
    <row r="124" spans="1:21" ht="10.9" customHeight="1" x14ac:dyDescent="0.25">
      <c r="A124" s="11" t="s">
        <v>194</v>
      </c>
      <c r="B124" s="11" t="s">
        <v>34</v>
      </c>
      <c r="C124" s="11" t="s">
        <v>382</v>
      </c>
      <c r="D124" s="11" t="s">
        <v>383</v>
      </c>
      <c r="E124" s="11">
        <v>1024610</v>
      </c>
      <c r="F124" s="11" t="s">
        <v>384</v>
      </c>
      <c r="G124" s="11" t="s">
        <v>50</v>
      </c>
      <c r="H124" s="5" t="s">
        <v>322</v>
      </c>
      <c r="I124" s="5">
        <v>0</v>
      </c>
      <c r="J124" s="5">
        <v>0</v>
      </c>
      <c r="K124" s="5">
        <v>0</v>
      </c>
      <c r="L124" s="12">
        <v>123000</v>
      </c>
      <c r="M124" s="2"/>
      <c r="N124" s="12">
        <v>114111.88</v>
      </c>
      <c r="O124" s="5">
        <v>0</v>
      </c>
      <c r="P124" s="12">
        <v>44446.59</v>
      </c>
      <c r="Q124" s="12">
        <v>35558.47</v>
      </c>
      <c r="R124" s="5">
        <v>0</v>
      </c>
      <c r="S124" s="12">
        <v>123000</v>
      </c>
      <c r="T124" s="2"/>
      <c r="U124" s="12">
        <v>114111.88</v>
      </c>
    </row>
    <row r="125" spans="1:21" ht="10.9" customHeight="1" x14ac:dyDescent="0.25">
      <c r="A125" s="11" t="s">
        <v>194</v>
      </c>
      <c r="B125" s="11" t="s">
        <v>34</v>
      </c>
      <c r="C125" s="11" t="s">
        <v>385</v>
      </c>
      <c r="D125" s="11" t="s">
        <v>386</v>
      </c>
      <c r="E125" s="11">
        <v>1024612</v>
      </c>
      <c r="F125" s="11" t="s">
        <v>387</v>
      </c>
      <c r="G125" s="11" t="s">
        <v>50</v>
      </c>
      <c r="H125" s="5" t="s">
        <v>322</v>
      </c>
      <c r="I125" s="5">
        <v>0</v>
      </c>
      <c r="J125" s="5">
        <v>0</v>
      </c>
      <c r="K125" s="5">
        <v>0</v>
      </c>
      <c r="L125" s="12">
        <v>166519</v>
      </c>
      <c r="M125" s="2"/>
      <c r="N125" s="12">
        <v>60854.79</v>
      </c>
      <c r="O125" s="5">
        <v>0</v>
      </c>
      <c r="P125" s="12">
        <v>105915.24</v>
      </c>
      <c r="Q125" s="12">
        <v>7207.02</v>
      </c>
      <c r="R125" s="5">
        <v>0</v>
      </c>
      <c r="S125" s="12">
        <v>166519</v>
      </c>
      <c r="T125" s="2"/>
      <c r="U125" s="12">
        <v>67810.78</v>
      </c>
    </row>
    <row r="126" spans="1:21" ht="10.9" customHeight="1" x14ac:dyDescent="0.25">
      <c r="A126" s="11" t="s">
        <v>194</v>
      </c>
      <c r="B126" s="11" t="s">
        <v>98</v>
      </c>
      <c r="C126" s="11" t="s">
        <v>388</v>
      </c>
      <c r="D126" s="11" t="s">
        <v>389</v>
      </c>
      <c r="E126" s="11">
        <v>1024614</v>
      </c>
      <c r="F126" s="11" t="s">
        <v>390</v>
      </c>
      <c r="G126" s="11" t="s">
        <v>50</v>
      </c>
      <c r="H126" s="5" t="s">
        <v>322</v>
      </c>
      <c r="I126" s="5">
        <v>0</v>
      </c>
      <c r="J126" s="5">
        <v>0</v>
      </c>
      <c r="K126" s="5">
        <v>0</v>
      </c>
      <c r="L126" s="12">
        <v>327828</v>
      </c>
      <c r="M126" s="2"/>
      <c r="N126" s="12">
        <v>270489.87</v>
      </c>
      <c r="O126" s="5">
        <v>0</v>
      </c>
      <c r="P126" s="12">
        <v>58510.22</v>
      </c>
      <c r="Q126" s="12">
        <v>1172.0899999999999</v>
      </c>
      <c r="R126" s="5">
        <v>0</v>
      </c>
      <c r="S126" s="12">
        <v>327828</v>
      </c>
      <c r="T126" s="2"/>
      <c r="U126" s="12">
        <v>270489.87</v>
      </c>
    </row>
    <row r="127" spans="1:21" ht="10.9" customHeight="1" x14ac:dyDescent="0.25">
      <c r="A127" s="11" t="s">
        <v>194</v>
      </c>
      <c r="B127" s="11" t="s">
        <v>98</v>
      </c>
      <c r="C127" s="11" t="s">
        <v>391</v>
      </c>
      <c r="D127" s="11" t="s">
        <v>392</v>
      </c>
      <c r="E127" s="11">
        <v>1024615</v>
      </c>
      <c r="F127" s="11" t="s">
        <v>393</v>
      </c>
      <c r="G127" s="11" t="s">
        <v>50</v>
      </c>
      <c r="H127" s="5" t="s">
        <v>322</v>
      </c>
      <c r="I127" s="5">
        <v>0</v>
      </c>
      <c r="J127" s="5">
        <v>0</v>
      </c>
      <c r="K127" s="5">
        <v>0</v>
      </c>
      <c r="L127" s="12">
        <v>1500000</v>
      </c>
      <c r="M127" s="2"/>
      <c r="N127" s="12">
        <v>972329.8</v>
      </c>
      <c r="O127" s="5">
        <v>0</v>
      </c>
      <c r="P127" s="12">
        <v>1060276.99</v>
      </c>
      <c r="Q127" s="12">
        <v>607567.84</v>
      </c>
      <c r="R127" s="5">
        <v>0</v>
      </c>
      <c r="S127" s="12">
        <v>1500000</v>
      </c>
      <c r="T127" s="2"/>
      <c r="U127" s="12">
        <v>1047290.85</v>
      </c>
    </row>
    <row r="128" spans="1:21" ht="10.9" customHeight="1" x14ac:dyDescent="0.25">
      <c r="A128" s="11" t="s">
        <v>194</v>
      </c>
      <c r="B128" s="11" t="s">
        <v>98</v>
      </c>
      <c r="C128" s="11" t="s">
        <v>394</v>
      </c>
      <c r="D128" s="11" t="s">
        <v>395</v>
      </c>
      <c r="E128" s="11">
        <v>1024617</v>
      </c>
      <c r="F128" s="11" t="s">
        <v>396</v>
      </c>
      <c r="G128" s="11" t="s">
        <v>50</v>
      </c>
      <c r="H128" s="5" t="s">
        <v>322</v>
      </c>
      <c r="I128" s="5">
        <v>0</v>
      </c>
      <c r="J128" s="5">
        <v>0</v>
      </c>
      <c r="K128" s="5">
        <v>0</v>
      </c>
      <c r="L128" s="12">
        <v>1515271.65</v>
      </c>
      <c r="M128" s="2"/>
      <c r="N128" s="12">
        <v>1071039.03</v>
      </c>
      <c r="O128" s="5">
        <v>0</v>
      </c>
      <c r="P128" s="12">
        <v>1310628.8500000001</v>
      </c>
      <c r="Q128" s="12">
        <v>1083173.3600000001</v>
      </c>
      <c r="R128" s="5">
        <v>0</v>
      </c>
      <c r="S128" s="12">
        <v>1515271.65</v>
      </c>
      <c r="T128" s="2"/>
      <c r="U128" s="12">
        <v>1287816.1599999999</v>
      </c>
    </row>
    <row r="129" spans="1:21" ht="10.9" customHeight="1" x14ac:dyDescent="0.25">
      <c r="A129" s="11" t="s">
        <v>194</v>
      </c>
      <c r="B129" s="11" t="s">
        <v>89</v>
      </c>
      <c r="C129" s="11" t="s">
        <v>397</v>
      </c>
      <c r="D129" s="11" t="s">
        <v>398</v>
      </c>
      <c r="E129" s="11">
        <v>1024619</v>
      </c>
      <c r="F129" s="11" t="s">
        <v>399</v>
      </c>
      <c r="G129" s="11" t="s">
        <v>50</v>
      </c>
      <c r="H129" s="5" t="s">
        <v>322</v>
      </c>
      <c r="I129" s="5">
        <v>0</v>
      </c>
      <c r="J129" s="5">
        <v>0</v>
      </c>
      <c r="K129" s="5">
        <v>0</v>
      </c>
      <c r="L129" s="12">
        <v>550000</v>
      </c>
      <c r="M129" s="2"/>
      <c r="N129" s="12">
        <v>517015.81</v>
      </c>
      <c r="O129" s="5">
        <v>0</v>
      </c>
      <c r="P129" s="12">
        <v>201077.8</v>
      </c>
      <c r="Q129" s="12">
        <v>201077.8</v>
      </c>
      <c r="R129" s="5">
        <v>0</v>
      </c>
      <c r="S129" s="12">
        <v>517015.81</v>
      </c>
      <c r="T129" s="2"/>
      <c r="U129" s="12">
        <v>517015.81</v>
      </c>
    </row>
    <row r="130" spans="1:21" ht="10.9" customHeight="1" x14ac:dyDescent="0.25">
      <c r="A130" s="11" t="s">
        <v>194</v>
      </c>
      <c r="B130" s="11" t="s">
        <v>89</v>
      </c>
      <c r="C130" s="11" t="s">
        <v>400</v>
      </c>
      <c r="D130" s="11" t="s">
        <v>401</v>
      </c>
      <c r="E130" s="11">
        <v>1024620</v>
      </c>
      <c r="F130" s="11" t="s">
        <v>402</v>
      </c>
      <c r="G130" s="11" t="s">
        <v>50</v>
      </c>
      <c r="H130" s="5" t="s">
        <v>322</v>
      </c>
      <c r="I130" s="5">
        <v>0</v>
      </c>
      <c r="J130" s="5">
        <v>0</v>
      </c>
      <c r="K130" s="5">
        <v>0</v>
      </c>
      <c r="L130" s="12">
        <v>550000</v>
      </c>
      <c r="M130" s="2"/>
      <c r="N130" s="12">
        <v>484905.01</v>
      </c>
      <c r="O130" s="5">
        <v>0</v>
      </c>
      <c r="P130" s="5">
        <v>-97.48</v>
      </c>
      <c r="Q130" s="5">
        <v>-97.48</v>
      </c>
      <c r="R130" s="5">
        <v>0</v>
      </c>
      <c r="S130" s="12">
        <v>484905.01</v>
      </c>
      <c r="T130" s="2"/>
      <c r="U130" s="12">
        <v>484905.01</v>
      </c>
    </row>
    <row r="131" spans="1:21" ht="10.9" customHeight="1" x14ac:dyDescent="0.25">
      <c r="A131" s="11" t="s">
        <v>194</v>
      </c>
      <c r="B131" s="11" t="s">
        <v>57</v>
      </c>
      <c r="C131" s="11" t="s">
        <v>403</v>
      </c>
      <c r="D131" s="11" t="s">
        <v>403</v>
      </c>
      <c r="E131" s="11">
        <v>1024621</v>
      </c>
      <c r="F131" s="11" t="s">
        <v>404</v>
      </c>
      <c r="G131" s="11" t="s">
        <v>50</v>
      </c>
      <c r="H131" s="5" t="s">
        <v>190</v>
      </c>
      <c r="I131" s="5">
        <v>0</v>
      </c>
      <c r="J131" s="5">
        <v>0</v>
      </c>
      <c r="K131" s="5">
        <v>0</v>
      </c>
      <c r="L131" s="12">
        <v>1635000</v>
      </c>
      <c r="M131" s="2"/>
      <c r="N131" s="12">
        <v>129356.37</v>
      </c>
      <c r="O131" s="5">
        <v>0</v>
      </c>
      <c r="P131" s="12">
        <v>1507149.81</v>
      </c>
      <c r="Q131" s="12">
        <v>24671.040000000001</v>
      </c>
      <c r="R131" s="5">
        <v>0</v>
      </c>
      <c r="S131" s="12">
        <v>1635000</v>
      </c>
      <c r="T131" s="2"/>
      <c r="U131" s="12">
        <v>152521.23000000001</v>
      </c>
    </row>
    <row r="132" spans="1:21" ht="10.9" customHeight="1" x14ac:dyDescent="0.25">
      <c r="A132" s="11" t="s">
        <v>194</v>
      </c>
      <c r="B132" s="11" t="s">
        <v>57</v>
      </c>
      <c r="C132" s="11" t="s">
        <v>405</v>
      </c>
      <c r="D132" s="11" t="s">
        <v>406</v>
      </c>
      <c r="E132" s="11">
        <v>1024623</v>
      </c>
      <c r="F132" s="11" t="s">
        <v>407</v>
      </c>
      <c r="G132" s="11" t="s">
        <v>50</v>
      </c>
      <c r="H132" s="5" t="s">
        <v>322</v>
      </c>
      <c r="I132" s="5">
        <v>0</v>
      </c>
      <c r="J132" s="5">
        <v>0</v>
      </c>
      <c r="K132" s="5">
        <v>0</v>
      </c>
      <c r="L132" s="12">
        <v>911938.67</v>
      </c>
      <c r="M132" s="2"/>
      <c r="N132" s="12">
        <v>316871.38</v>
      </c>
      <c r="O132" s="5">
        <v>0</v>
      </c>
      <c r="P132" s="12">
        <v>792608.19</v>
      </c>
      <c r="Q132" s="12">
        <v>728559.72</v>
      </c>
      <c r="R132" s="5">
        <v>0</v>
      </c>
      <c r="S132" s="12">
        <v>911938.67</v>
      </c>
      <c r="T132" s="2"/>
      <c r="U132" s="12">
        <v>847890.2</v>
      </c>
    </row>
    <row r="133" spans="1:21" ht="10.9" customHeight="1" x14ac:dyDescent="0.25">
      <c r="A133" s="11" t="s">
        <v>194</v>
      </c>
      <c r="B133" s="11" t="s">
        <v>57</v>
      </c>
      <c r="C133" s="11" t="s">
        <v>408</v>
      </c>
      <c r="D133" s="11" t="s">
        <v>409</v>
      </c>
      <c r="E133" s="11">
        <v>1024624</v>
      </c>
      <c r="F133" s="11" t="s">
        <v>410</v>
      </c>
      <c r="G133" s="11" t="s">
        <v>50</v>
      </c>
      <c r="H133" s="5" t="s">
        <v>322</v>
      </c>
      <c r="I133" s="5">
        <v>0</v>
      </c>
      <c r="J133" s="5">
        <v>0</v>
      </c>
      <c r="K133" s="5">
        <v>0</v>
      </c>
      <c r="L133" s="12">
        <v>500000</v>
      </c>
      <c r="M133" s="2"/>
      <c r="N133" s="12">
        <v>449281.27</v>
      </c>
      <c r="O133" s="5">
        <v>0</v>
      </c>
      <c r="P133" s="12">
        <v>50718.73</v>
      </c>
      <c r="Q133" s="5">
        <v>0</v>
      </c>
      <c r="R133" s="5">
        <v>0</v>
      </c>
      <c r="S133" s="12">
        <v>500000</v>
      </c>
      <c r="T133" s="2"/>
      <c r="U133" s="12">
        <v>449281.27</v>
      </c>
    </row>
    <row r="134" spans="1:21" ht="10.9" customHeight="1" x14ac:dyDescent="0.25">
      <c r="A134" s="11" t="s">
        <v>194</v>
      </c>
      <c r="B134" s="11" t="s">
        <v>57</v>
      </c>
      <c r="C134" s="11" t="s">
        <v>411</v>
      </c>
      <c r="D134" s="11" t="s">
        <v>412</v>
      </c>
      <c r="E134" s="11">
        <v>1024625</v>
      </c>
      <c r="F134" s="11" t="s">
        <v>413</v>
      </c>
      <c r="G134" s="11" t="s">
        <v>50</v>
      </c>
      <c r="H134" s="5" t="s">
        <v>322</v>
      </c>
      <c r="I134" s="12">
        <v>17000000</v>
      </c>
      <c r="J134" s="5">
        <v>0</v>
      </c>
      <c r="K134" s="5">
        <v>-100</v>
      </c>
      <c r="L134" s="12">
        <v>28494935.77</v>
      </c>
      <c r="M134" s="2"/>
      <c r="N134" s="12">
        <v>3299698.29</v>
      </c>
      <c r="O134" s="12">
        <v>17000000</v>
      </c>
      <c r="P134" s="12">
        <v>26583263.440000001</v>
      </c>
      <c r="Q134" s="12">
        <v>1716074.96</v>
      </c>
      <c r="R134" s="5">
        <v>0</v>
      </c>
      <c r="S134" s="12">
        <v>28519935.77</v>
      </c>
      <c r="T134" s="2"/>
      <c r="U134" s="12">
        <v>3652747.29</v>
      </c>
    </row>
    <row r="135" spans="1:21" ht="10.9" customHeight="1" x14ac:dyDescent="0.25">
      <c r="A135" s="11" t="s">
        <v>194</v>
      </c>
      <c r="B135" s="11" t="s">
        <v>57</v>
      </c>
      <c r="C135" s="11" t="s">
        <v>414</v>
      </c>
      <c r="D135" s="11" t="s">
        <v>415</v>
      </c>
      <c r="E135" s="11">
        <v>1024626</v>
      </c>
      <c r="F135" s="11" t="s">
        <v>416</v>
      </c>
      <c r="G135" s="11" t="s">
        <v>50</v>
      </c>
      <c r="H135" s="5" t="s">
        <v>190</v>
      </c>
      <c r="I135" s="5">
        <v>0</v>
      </c>
      <c r="J135" s="5">
        <v>0</v>
      </c>
      <c r="K135" s="5">
        <v>0</v>
      </c>
      <c r="L135" s="5">
        <v>0</v>
      </c>
      <c r="M135" s="2"/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2"/>
      <c r="U135" s="5">
        <v>0</v>
      </c>
    </row>
    <row r="136" spans="1:21" ht="10.9" customHeight="1" x14ac:dyDescent="0.25">
      <c r="A136" s="11" t="s">
        <v>194</v>
      </c>
      <c r="B136" s="11" t="s">
        <v>57</v>
      </c>
      <c r="C136" s="11" t="s">
        <v>417</v>
      </c>
      <c r="D136" s="11" t="s">
        <v>418</v>
      </c>
      <c r="E136" s="11">
        <v>1024627</v>
      </c>
      <c r="F136" s="11" t="s">
        <v>419</v>
      </c>
      <c r="G136" s="11" t="s">
        <v>50</v>
      </c>
      <c r="H136" s="5" t="s">
        <v>190</v>
      </c>
      <c r="I136" s="5">
        <v>0</v>
      </c>
      <c r="J136" s="5">
        <v>0</v>
      </c>
      <c r="K136" s="5">
        <v>0</v>
      </c>
      <c r="L136" s="12">
        <v>3000000</v>
      </c>
      <c r="M136" s="2"/>
      <c r="N136" s="12">
        <v>68991.179999999993</v>
      </c>
      <c r="O136" s="5">
        <v>0</v>
      </c>
      <c r="P136" s="12">
        <v>3000000</v>
      </c>
      <c r="Q136" s="12">
        <v>217821.15</v>
      </c>
      <c r="R136" s="5">
        <v>0</v>
      </c>
      <c r="S136" s="12">
        <v>3000000</v>
      </c>
      <c r="T136" s="2"/>
      <c r="U136" s="12">
        <v>217821.15</v>
      </c>
    </row>
    <row r="137" spans="1:21" ht="10.9" customHeight="1" x14ac:dyDescent="0.25">
      <c r="A137" s="11" t="s">
        <v>194</v>
      </c>
      <c r="B137" s="11" t="s">
        <v>98</v>
      </c>
      <c r="C137" s="11" t="s">
        <v>420</v>
      </c>
      <c r="D137" s="11" t="s">
        <v>421</v>
      </c>
      <c r="E137" s="11">
        <v>1024692</v>
      </c>
      <c r="F137" s="11" t="s">
        <v>422</v>
      </c>
      <c r="G137" s="11" t="s">
        <v>50</v>
      </c>
      <c r="H137" s="5" t="s">
        <v>190</v>
      </c>
      <c r="I137" s="5">
        <v>0</v>
      </c>
      <c r="J137" s="5">
        <v>0</v>
      </c>
      <c r="K137" s="5">
        <v>0</v>
      </c>
      <c r="L137" s="12">
        <v>9123440</v>
      </c>
      <c r="M137" s="2"/>
      <c r="N137" s="12">
        <v>8557128.4700000007</v>
      </c>
      <c r="O137" s="5">
        <v>0</v>
      </c>
      <c r="P137" s="12">
        <v>3433725.45</v>
      </c>
      <c r="Q137" s="12">
        <v>3391703.77</v>
      </c>
      <c r="R137" s="5">
        <v>0</v>
      </c>
      <c r="S137" s="12">
        <v>9123440</v>
      </c>
      <c r="T137" s="2"/>
      <c r="U137" s="12">
        <v>9081418.3200000003</v>
      </c>
    </row>
    <row r="138" spans="1:21" ht="10.9" customHeight="1" x14ac:dyDescent="0.25">
      <c r="A138" s="11" t="s">
        <v>33</v>
      </c>
      <c r="B138" s="11" t="s">
        <v>34</v>
      </c>
      <c r="C138" s="11" t="s">
        <v>423</v>
      </c>
      <c r="D138" s="11" t="s">
        <v>424</v>
      </c>
      <c r="E138" s="11">
        <v>1024791</v>
      </c>
      <c r="F138" s="11" t="s">
        <v>425</v>
      </c>
      <c r="G138" s="11" t="s">
        <v>50</v>
      </c>
      <c r="H138" s="5" t="s">
        <v>322</v>
      </c>
      <c r="I138" s="5">
        <v>0</v>
      </c>
      <c r="J138" s="5">
        <v>0</v>
      </c>
      <c r="K138" s="5">
        <v>0</v>
      </c>
      <c r="L138" s="12">
        <v>485000</v>
      </c>
      <c r="M138" s="2"/>
      <c r="N138" s="12">
        <v>397736.09</v>
      </c>
      <c r="O138" s="5">
        <v>0</v>
      </c>
      <c r="P138" s="12">
        <v>97562.6</v>
      </c>
      <c r="Q138" s="12">
        <v>56557.51</v>
      </c>
      <c r="R138" s="5">
        <v>0</v>
      </c>
      <c r="S138" s="12">
        <v>485000</v>
      </c>
      <c r="T138" s="2"/>
      <c r="U138" s="12">
        <v>443994.91</v>
      </c>
    </row>
    <row r="139" spans="1:21" ht="10.9" customHeight="1" x14ac:dyDescent="0.25">
      <c r="A139" s="11" t="s">
        <v>33</v>
      </c>
      <c r="B139" s="11" t="s">
        <v>34</v>
      </c>
      <c r="C139" s="11" t="s">
        <v>426</v>
      </c>
      <c r="D139" s="11" t="s">
        <v>427</v>
      </c>
      <c r="E139" s="11">
        <v>1024823</v>
      </c>
      <c r="F139" s="11" t="s">
        <v>428</v>
      </c>
      <c r="G139" s="11" t="s">
        <v>50</v>
      </c>
      <c r="H139" s="5" t="s">
        <v>190</v>
      </c>
      <c r="I139" s="12">
        <v>2500000</v>
      </c>
      <c r="J139" s="5">
        <v>0</v>
      </c>
      <c r="K139" s="5">
        <v>-100</v>
      </c>
      <c r="L139" s="12">
        <v>11500000</v>
      </c>
      <c r="M139" s="2"/>
      <c r="N139" s="12">
        <v>1276623.18</v>
      </c>
      <c r="O139" s="12">
        <v>2500000</v>
      </c>
      <c r="P139" s="12">
        <v>10931872.689999999</v>
      </c>
      <c r="Q139" s="12">
        <v>3193431.36</v>
      </c>
      <c r="R139" s="5">
        <v>0</v>
      </c>
      <c r="S139" s="12">
        <v>11500000</v>
      </c>
      <c r="T139" s="2"/>
      <c r="U139" s="12">
        <v>3761558.67</v>
      </c>
    </row>
    <row r="140" spans="1:21" ht="10.9" customHeight="1" x14ac:dyDescent="0.25">
      <c r="A140" s="11" t="s">
        <v>33</v>
      </c>
      <c r="B140" s="11" t="s">
        <v>34</v>
      </c>
      <c r="C140" s="11" t="s">
        <v>429</v>
      </c>
      <c r="D140" s="11" t="s">
        <v>430</v>
      </c>
      <c r="E140" s="11">
        <v>1024825</v>
      </c>
      <c r="F140" s="11" t="s">
        <v>431</v>
      </c>
      <c r="G140" s="11" t="s">
        <v>50</v>
      </c>
      <c r="H140" s="5" t="s">
        <v>190</v>
      </c>
      <c r="I140" s="5">
        <v>0</v>
      </c>
      <c r="J140" s="5">
        <v>0</v>
      </c>
      <c r="K140" s="5">
        <v>0</v>
      </c>
      <c r="L140" s="12">
        <v>1915000</v>
      </c>
      <c r="M140" s="2"/>
      <c r="N140" s="12">
        <v>285380.34000000003</v>
      </c>
      <c r="O140" s="5">
        <v>0</v>
      </c>
      <c r="P140" s="12">
        <v>1767310.09</v>
      </c>
      <c r="Q140" s="12">
        <v>159668.84</v>
      </c>
      <c r="R140" s="5">
        <v>0</v>
      </c>
      <c r="S140" s="12">
        <v>1915000</v>
      </c>
      <c r="T140" s="2"/>
      <c r="U140" s="12">
        <v>307358.75</v>
      </c>
    </row>
    <row r="141" spans="1:21" ht="10.9" customHeight="1" x14ac:dyDescent="0.25">
      <c r="A141" s="11" t="s">
        <v>33</v>
      </c>
      <c r="B141" s="11" t="s">
        <v>34</v>
      </c>
      <c r="C141" s="11" t="s">
        <v>432</v>
      </c>
      <c r="D141" s="11" t="s">
        <v>433</v>
      </c>
      <c r="E141" s="11">
        <v>1024895</v>
      </c>
      <c r="F141" s="11" t="s">
        <v>434</v>
      </c>
      <c r="G141" s="11" t="s">
        <v>50</v>
      </c>
      <c r="H141" s="5" t="s">
        <v>322</v>
      </c>
      <c r="I141" s="5">
        <v>0</v>
      </c>
      <c r="J141" s="5">
        <v>0</v>
      </c>
      <c r="K141" s="5">
        <v>0</v>
      </c>
      <c r="L141" s="5">
        <v>0</v>
      </c>
      <c r="M141" s="2"/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2"/>
      <c r="U141" s="5">
        <v>0</v>
      </c>
    </row>
    <row r="142" spans="1:21" ht="10.9" customHeight="1" x14ac:dyDescent="0.25">
      <c r="A142" s="11" t="s">
        <v>194</v>
      </c>
      <c r="B142" s="11" t="s">
        <v>435</v>
      </c>
      <c r="C142" s="11" t="s">
        <v>436</v>
      </c>
      <c r="D142" s="11" t="s">
        <v>437</v>
      </c>
      <c r="E142" s="11">
        <v>1025244</v>
      </c>
      <c r="F142" s="11" t="s">
        <v>438</v>
      </c>
      <c r="G142" s="11" t="s">
        <v>50</v>
      </c>
      <c r="H142" s="5" t="s">
        <v>322</v>
      </c>
      <c r="I142" s="5">
        <v>0</v>
      </c>
      <c r="J142" s="5">
        <v>0</v>
      </c>
      <c r="K142" s="5">
        <v>0</v>
      </c>
      <c r="L142" s="12">
        <v>2363000</v>
      </c>
      <c r="M142" s="2"/>
      <c r="N142" s="12">
        <v>1569871.62</v>
      </c>
      <c r="O142" s="5">
        <v>0</v>
      </c>
      <c r="P142" s="5">
        <v>-31.65</v>
      </c>
      <c r="Q142" s="5">
        <v>-31.65</v>
      </c>
      <c r="R142" s="5">
        <v>0</v>
      </c>
      <c r="S142" s="12">
        <v>1569871.62</v>
      </c>
      <c r="T142" s="2"/>
      <c r="U142" s="12">
        <v>1569871.62</v>
      </c>
    </row>
    <row r="143" spans="1:21" ht="10.9" customHeight="1" x14ac:dyDescent="0.25">
      <c r="A143" s="11" t="s">
        <v>194</v>
      </c>
      <c r="B143" s="11" t="s">
        <v>98</v>
      </c>
      <c r="C143" s="11" t="s">
        <v>439</v>
      </c>
      <c r="D143" s="11" t="s">
        <v>440</v>
      </c>
      <c r="E143" s="11">
        <v>1025392</v>
      </c>
      <c r="F143" s="11" t="s">
        <v>441</v>
      </c>
      <c r="G143" s="11" t="s">
        <v>50</v>
      </c>
      <c r="H143" s="5" t="s">
        <v>322</v>
      </c>
      <c r="I143" s="5">
        <v>0</v>
      </c>
      <c r="J143" s="5">
        <v>0</v>
      </c>
      <c r="K143" s="5">
        <v>0</v>
      </c>
      <c r="L143" s="12">
        <v>6548324.9800000004</v>
      </c>
      <c r="M143" s="2"/>
      <c r="N143" s="12">
        <v>6187155.3499999996</v>
      </c>
      <c r="O143" s="5">
        <v>0</v>
      </c>
      <c r="P143" s="12">
        <v>4013426.77</v>
      </c>
      <c r="Q143" s="12">
        <v>3655594.69</v>
      </c>
      <c r="R143" s="5">
        <v>0</v>
      </c>
      <c r="S143" s="12">
        <v>6548324.9800000004</v>
      </c>
      <c r="T143" s="2"/>
      <c r="U143" s="12">
        <v>6190492.9000000004</v>
      </c>
    </row>
    <row r="144" spans="1:21" ht="10.9" customHeight="1" x14ac:dyDescent="0.25">
      <c r="A144" s="11" t="s">
        <v>194</v>
      </c>
      <c r="B144" s="11" t="s">
        <v>442</v>
      </c>
      <c r="C144" s="11" t="s">
        <v>443</v>
      </c>
      <c r="D144" s="11" t="s">
        <v>444</v>
      </c>
      <c r="E144" s="11">
        <v>1025429</v>
      </c>
      <c r="F144" s="11" t="s">
        <v>445</v>
      </c>
      <c r="G144" s="11" t="s">
        <v>50</v>
      </c>
      <c r="H144" s="5" t="s">
        <v>446</v>
      </c>
      <c r="I144" s="5">
        <v>0</v>
      </c>
      <c r="J144" s="5">
        <v>0</v>
      </c>
      <c r="K144" s="5">
        <v>0</v>
      </c>
      <c r="L144" s="12">
        <v>3758.06</v>
      </c>
      <c r="M144" s="2"/>
      <c r="N144" s="12">
        <v>3758.06</v>
      </c>
      <c r="O144" s="5">
        <v>0</v>
      </c>
      <c r="P144" s="5">
        <v>0</v>
      </c>
      <c r="Q144" s="5">
        <v>0</v>
      </c>
      <c r="R144" s="5">
        <v>0</v>
      </c>
      <c r="S144" s="12">
        <v>3758.06</v>
      </c>
      <c r="T144" s="2"/>
      <c r="U144" s="12">
        <v>3758.06</v>
      </c>
    </row>
    <row r="145" spans="1:21" ht="10.9" customHeight="1" x14ac:dyDescent="0.25">
      <c r="A145" s="11" t="s">
        <v>194</v>
      </c>
      <c r="B145" s="11" t="s">
        <v>98</v>
      </c>
      <c r="C145" s="11" t="s">
        <v>447</v>
      </c>
      <c r="D145" s="11" t="s">
        <v>448</v>
      </c>
      <c r="E145" s="11">
        <v>1025430</v>
      </c>
      <c r="F145" s="11" t="s">
        <v>449</v>
      </c>
      <c r="G145" s="11" t="s">
        <v>50</v>
      </c>
      <c r="H145" s="5" t="s">
        <v>446</v>
      </c>
      <c r="I145" s="12">
        <v>1000000</v>
      </c>
      <c r="J145" s="12">
        <v>1000000</v>
      </c>
      <c r="K145" s="5">
        <v>0</v>
      </c>
      <c r="L145" s="12">
        <v>2205000</v>
      </c>
      <c r="M145" s="2"/>
      <c r="N145" s="12">
        <v>629271.82999999996</v>
      </c>
      <c r="O145" s="12">
        <v>1000000</v>
      </c>
      <c r="P145" s="12">
        <v>1709239.5</v>
      </c>
      <c r="Q145" s="12">
        <v>142176.85</v>
      </c>
      <c r="R145" s="12">
        <v>1000000</v>
      </c>
      <c r="S145" s="12">
        <v>2205000</v>
      </c>
      <c r="T145" s="2"/>
      <c r="U145" s="12">
        <v>637937.35</v>
      </c>
    </row>
    <row r="146" spans="1:21" ht="10.9" customHeight="1" x14ac:dyDescent="0.25">
      <c r="A146" s="11" t="s">
        <v>194</v>
      </c>
      <c r="B146" s="11" t="s">
        <v>98</v>
      </c>
      <c r="C146" s="11" t="s">
        <v>450</v>
      </c>
      <c r="D146" s="11" t="s">
        <v>451</v>
      </c>
      <c r="E146" s="11">
        <v>1025431</v>
      </c>
      <c r="F146" s="11" t="s">
        <v>452</v>
      </c>
      <c r="G146" s="11" t="s">
        <v>50</v>
      </c>
      <c r="H146" s="5" t="s">
        <v>446</v>
      </c>
      <c r="I146" s="12">
        <v>2000000</v>
      </c>
      <c r="J146" s="5">
        <v>0</v>
      </c>
      <c r="K146" s="5">
        <v>-100</v>
      </c>
      <c r="L146" s="12">
        <v>189905.8</v>
      </c>
      <c r="M146" s="2"/>
      <c r="N146" s="12">
        <v>83084.850000000006</v>
      </c>
      <c r="O146" s="12">
        <v>2000000</v>
      </c>
      <c r="P146" s="12">
        <v>107576.05</v>
      </c>
      <c r="Q146" s="5">
        <v>755.1</v>
      </c>
      <c r="R146" s="5">
        <v>0</v>
      </c>
      <c r="S146" s="12">
        <v>189905.8</v>
      </c>
      <c r="T146" s="2"/>
      <c r="U146" s="12">
        <v>83084.850000000006</v>
      </c>
    </row>
    <row r="147" spans="1:21" ht="10.9" customHeight="1" x14ac:dyDescent="0.25">
      <c r="A147" s="11" t="s">
        <v>194</v>
      </c>
      <c r="B147" s="11" t="s">
        <v>98</v>
      </c>
      <c r="C147" s="11" t="s">
        <v>453</v>
      </c>
      <c r="D147" s="11" t="s">
        <v>454</v>
      </c>
      <c r="E147" s="11">
        <v>1025437</v>
      </c>
      <c r="F147" s="11" t="s">
        <v>455</v>
      </c>
      <c r="G147" s="11" t="s">
        <v>50</v>
      </c>
      <c r="H147" s="5" t="s">
        <v>446</v>
      </c>
      <c r="I147" s="5">
        <v>0</v>
      </c>
      <c r="J147" s="5">
        <v>0</v>
      </c>
      <c r="K147" s="5">
        <v>0</v>
      </c>
      <c r="L147" s="12">
        <v>2993145.31</v>
      </c>
      <c r="M147" s="2"/>
      <c r="N147" s="12">
        <v>438448.82</v>
      </c>
      <c r="O147" s="5">
        <v>0</v>
      </c>
      <c r="P147" s="12">
        <v>1715724.98</v>
      </c>
      <c r="Q147" s="12">
        <v>193072.02</v>
      </c>
      <c r="R147" s="5">
        <v>0</v>
      </c>
      <c r="S147" s="12">
        <v>1993145.31</v>
      </c>
      <c r="T147" s="2"/>
      <c r="U147" s="12">
        <v>470492.35</v>
      </c>
    </row>
    <row r="148" spans="1:21" ht="10.9" customHeight="1" x14ac:dyDescent="0.25">
      <c r="A148" s="11" t="s">
        <v>194</v>
      </c>
      <c r="B148" s="11" t="s">
        <v>98</v>
      </c>
      <c r="C148" s="11" t="s">
        <v>456</v>
      </c>
      <c r="D148" s="11" t="s">
        <v>457</v>
      </c>
      <c r="E148" s="11">
        <v>1025438</v>
      </c>
      <c r="F148" s="11" t="s">
        <v>458</v>
      </c>
      <c r="G148" s="11" t="s">
        <v>50</v>
      </c>
      <c r="H148" s="5" t="s">
        <v>446</v>
      </c>
      <c r="I148" s="5">
        <v>0</v>
      </c>
      <c r="J148" s="5">
        <v>0</v>
      </c>
      <c r="K148" s="5">
        <v>0</v>
      </c>
      <c r="L148" s="12">
        <v>1000000</v>
      </c>
      <c r="M148" s="2"/>
      <c r="N148" s="12">
        <v>818689.38</v>
      </c>
      <c r="O148" s="5">
        <v>0</v>
      </c>
      <c r="P148" s="12">
        <v>504597.1</v>
      </c>
      <c r="Q148" s="12">
        <v>323286.48</v>
      </c>
      <c r="R148" s="5">
        <v>0</v>
      </c>
      <c r="S148" s="12">
        <v>1000000</v>
      </c>
      <c r="T148" s="2"/>
      <c r="U148" s="12">
        <v>818689.38</v>
      </c>
    </row>
    <row r="149" spans="1:21" ht="10.9" customHeight="1" x14ac:dyDescent="0.25">
      <c r="A149" s="11" t="s">
        <v>194</v>
      </c>
      <c r="B149" s="11" t="s">
        <v>98</v>
      </c>
      <c r="C149" s="11" t="s">
        <v>459</v>
      </c>
      <c r="D149" s="11" t="s">
        <v>460</v>
      </c>
      <c r="E149" s="11">
        <v>1025439</v>
      </c>
      <c r="F149" s="11" t="s">
        <v>461</v>
      </c>
      <c r="G149" s="11" t="s">
        <v>50</v>
      </c>
      <c r="H149" s="5" t="s">
        <v>446</v>
      </c>
      <c r="I149" s="5">
        <v>0</v>
      </c>
      <c r="J149" s="5">
        <v>0</v>
      </c>
      <c r="K149" s="5">
        <v>0</v>
      </c>
      <c r="L149" s="12">
        <v>800000</v>
      </c>
      <c r="M149" s="2"/>
      <c r="N149" s="12">
        <v>508315.22</v>
      </c>
      <c r="O149" s="5">
        <v>0</v>
      </c>
      <c r="P149" s="12">
        <v>639388.98</v>
      </c>
      <c r="Q149" s="12">
        <v>352429.66</v>
      </c>
      <c r="R149" s="5">
        <v>0</v>
      </c>
      <c r="S149" s="12">
        <v>800000</v>
      </c>
      <c r="T149" s="2"/>
      <c r="U149" s="12">
        <v>513040.68</v>
      </c>
    </row>
    <row r="150" spans="1:21" ht="10.9" customHeight="1" x14ac:dyDescent="0.25">
      <c r="A150" s="11" t="s">
        <v>194</v>
      </c>
      <c r="B150" s="11" t="s">
        <v>98</v>
      </c>
      <c r="C150" s="11" t="s">
        <v>462</v>
      </c>
      <c r="D150" s="11" t="s">
        <v>463</v>
      </c>
      <c r="E150" s="11">
        <v>1025441</v>
      </c>
      <c r="F150" s="11" t="s">
        <v>464</v>
      </c>
      <c r="G150" s="11" t="s">
        <v>50</v>
      </c>
      <c r="H150" s="5" t="s">
        <v>446</v>
      </c>
      <c r="I150" s="5">
        <v>0</v>
      </c>
      <c r="J150" s="5">
        <v>0</v>
      </c>
      <c r="K150" s="5">
        <v>0</v>
      </c>
      <c r="L150" s="12">
        <v>406290.04</v>
      </c>
      <c r="M150" s="2"/>
      <c r="N150" s="12">
        <v>207603.36</v>
      </c>
      <c r="O150" s="5">
        <v>0</v>
      </c>
      <c r="P150" s="12">
        <v>265813.64</v>
      </c>
      <c r="Q150" s="12">
        <v>206478.72</v>
      </c>
      <c r="R150" s="5">
        <v>0</v>
      </c>
      <c r="S150" s="12">
        <v>406290.04</v>
      </c>
      <c r="T150" s="2"/>
      <c r="U150" s="12">
        <v>346955.12</v>
      </c>
    </row>
    <row r="151" spans="1:21" ht="10.9" customHeight="1" x14ac:dyDescent="0.25">
      <c r="A151" s="11" t="s">
        <v>194</v>
      </c>
      <c r="B151" s="11" t="s">
        <v>98</v>
      </c>
      <c r="C151" s="11" t="s">
        <v>465</v>
      </c>
      <c r="D151" s="11" t="s">
        <v>466</v>
      </c>
      <c r="E151" s="11">
        <v>1025442</v>
      </c>
      <c r="F151" s="11" t="s">
        <v>467</v>
      </c>
      <c r="G151" s="11" t="s">
        <v>50</v>
      </c>
      <c r="H151" s="5" t="s">
        <v>446</v>
      </c>
      <c r="I151" s="5">
        <v>0</v>
      </c>
      <c r="J151" s="5">
        <v>0</v>
      </c>
      <c r="K151" s="5">
        <v>0</v>
      </c>
      <c r="L151" s="12">
        <v>400000</v>
      </c>
      <c r="M151" s="2"/>
      <c r="N151" s="12">
        <v>137565.39000000001</v>
      </c>
      <c r="O151" s="5">
        <v>0</v>
      </c>
      <c r="P151" s="12">
        <v>266653.09999999998</v>
      </c>
      <c r="Q151" s="12">
        <v>25047</v>
      </c>
      <c r="R151" s="5">
        <v>0</v>
      </c>
      <c r="S151" s="12">
        <v>400000</v>
      </c>
      <c r="T151" s="2"/>
      <c r="U151" s="12">
        <v>158393.9</v>
      </c>
    </row>
    <row r="152" spans="1:21" ht="10.9" customHeight="1" x14ac:dyDescent="0.25">
      <c r="A152" s="11" t="s">
        <v>194</v>
      </c>
      <c r="B152" s="11" t="s">
        <v>468</v>
      </c>
      <c r="C152" s="11" t="s">
        <v>469</v>
      </c>
      <c r="D152" s="11" t="s">
        <v>470</v>
      </c>
      <c r="E152" s="11">
        <v>1025443</v>
      </c>
      <c r="F152" s="11" t="s">
        <v>471</v>
      </c>
      <c r="G152" s="11" t="s">
        <v>50</v>
      </c>
      <c r="H152" s="5" t="s">
        <v>446</v>
      </c>
      <c r="I152" s="5">
        <v>0</v>
      </c>
      <c r="J152" s="5">
        <v>0</v>
      </c>
      <c r="K152" s="5">
        <v>0</v>
      </c>
      <c r="L152" s="12">
        <v>1025000</v>
      </c>
      <c r="M152" s="2"/>
      <c r="N152" s="12">
        <v>10258.18</v>
      </c>
      <c r="O152" s="5">
        <v>0</v>
      </c>
      <c r="P152" s="12">
        <v>1014254.66</v>
      </c>
      <c r="Q152" s="5">
        <v>-487.16</v>
      </c>
      <c r="R152" s="5">
        <v>0</v>
      </c>
      <c r="S152" s="12">
        <v>1025000</v>
      </c>
      <c r="T152" s="2"/>
      <c r="U152" s="12">
        <v>10258.18</v>
      </c>
    </row>
    <row r="153" spans="1:21" ht="10.9" customHeight="1" x14ac:dyDescent="0.25">
      <c r="A153" s="11" t="s">
        <v>194</v>
      </c>
      <c r="B153" s="11" t="s">
        <v>65</v>
      </c>
      <c r="C153" s="11" t="s">
        <v>472</v>
      </c>
      <c r="D153" s="11" t="s">
        <v>473</v>
      </c>
      <c r="E153" s="11">
        <v>1025444</v>
      </c>
      <c r="F153" s="11" t="s">
        <v>474</v>
      </c>
      <c r="G153" s="11" t="s">
        <v>50</v>
      </c>
      <c r="H153" s="5" t="s">
        <v>446</v>
      </c>
      <c r="I153" s="5">
        <v>0</v>
      </c>
      <c r="J153" s="5">
        <v>0</v>
      </c>
      <c r="K153" s="5">
        <v>0</v>
      </c>
      <c r="L153" s="12">
        <v>178000</v>
      </c>
      <c r="M153" s="2"/>
      <c r="N153" s="12">
        <v>56967.94</v>
      </c>
      <c r="O153" s="5">
        <v>0</v>
      </c>
      <c r="P153" s="5">
        <v>0</v>
      </c>
      <c r="Q153" s="5">
        <v>0</v>
      </c>
      <c r="R153" s="5">
        <v>0</v>
      </c>
      <c r="S153" s="12">
        <v>56967.94</v>
      </c>
      <c r="T153" s="2"/>
      <c r="U153" s="12">
        <v>56967.94</v>
      </c>
    </row>
    <row r="154" spans="1:21" ht="10.9" customHeight="1" x14ac:dyDescent="0.25">
      <c r="A154" s="11" t="s">
        <v>194</v>
      </c>
      <c r="B154" s="11" t="s">
        <v>65</v>
      </c>
      <c r="C154" s="11" t="s">
        <v>475</v>
      </c>
      <c r="D154" s="11" t="s">
        <v>476</v>
      </c>
      <c r="E154" s="11">
        <v>1025445</v>
      </c>
      <c r="F154" s="11" t="s">
        <v>477</v>
      </c>
      <c r="G154" s="11" t="s">
        <v>50</v>
      </c>
      <c r="H154" s="5" t="s">
        <v>446</v>
      </c>
      <c r="I154" s="5">
        <v>0</v>
      </c>
      <c r="J154" s="5">
        <v>0</v>
      </c>
      <c r="K154" s="5">
        <v>0</v>
      </c>
      <c r="L154" s="12">
        <v>235000</v>
      </c>
      <c r="M154" s="2"/>
      <c r="N154" s="12">
        <v>134170.23999999999</v>
      </c>
      <c r="O154" s="5">
        <v>0</v>
      </c>
      <c r="P154" s="12">
        <v>5667.05</v>
      </c>
      <c r="Q154" s="12">
        <v>5667.05</v>
      </c>
      <c r="R154" s="5">
        <v>0</v>
      </c>
      <c r="S154" s="12">
        <v>134170.23999999999</v>
      </c>
      <c r="T154" s="2"/>
      <c r="U154" s="12">
        <v>134170.23999999999</v>
      </c>
    </row>
    <row r="155" spans="1:21" ht="10.9" customHeight="1" x14ac:dyDescent="0.25">
      <c r="A155" s="11" t="s">
        <v>194</v>
      </c>
      <c r="B155" s="11" t="s">
        <v>65</v>
      </c>
      <c r="C155" s="11" t="s">
        <v>478</v>
      </c>
      <c r="D155" s="11" t="s">
        <v>479</v>
      </c>
      <c r="E155" s="11">
        <v>1025446</v>
      </c>
      <c r="F155" s="11" t="s">
        <v>480</v>
      </c>
      <c r="G155" s="11" t="s">
        <v>50</v>
      </c>
      <c r="H155" s="5" t="s">
        <v>446</v>
      </c>
      <c r="I155" s="12">
        <v>400000</v>
      </c>
      <c r="J155" s="5">
        <v>0</v>
      </c>
      <c r="K155" s="5">
        <v>-100</v>
      </c>
      <c r="L155" s="12">
        <v>1081023</v>
      </c>
      <c r="M155" s="2"/>
      <c r="N155" s="12">
        <v>174199.1</v>
      </c>
      <c r="O155" s="12">
        <v>400000</v>
      </c>
      <c r="P155" s="12">
        <v>965551.94</v>
      </c>
      <c r="Q155" s="12">
        <v>110081.98</v>
      </c>
      <c r="R155" s="5">
        <v>0</v>
      </c>
      <c r="S155" s="12">
        <v>1081023</v>
      </c>
      <c r="T155" s="2"/>
      <c r="U155" s="12">
        <v>225553.04</v>
      </c>
    </row>
    <row r="156" spans="1:21" ht="10.9" customHeight="1" x14ac:dyDescent="0.25">
      <c r="A156" s="11" t="s">
        <v>194</v>
      </c>
      <c r="B156" s="11" t="s">
        <v>65</v>
      </c>
      <c r="C156" s="11" t="s">
        <v>481</v>
      </c>
      <c r="D156" s="11" t="s">
        <v>482</v>
      </c>
      <c r="E156" s="11">
        <v>1025447</v>
      </c>
      <c r="F156" s="11" t="s">
        <v>483</v>
      </c>
      <c r="G156" s="11" t="s">
        <v>50</v>
      </c>
      <c r="H156" s="5" t="s">
        <v>446</v>
      </c>
      <c r="I156" s="5">
        <v>0</v>
      </c>
      <c r="J156" s="5">
        <v>0</v>
      </c>
      <c r="K156" s="5">
        <v>0</v>
      </c>
      <c r="L156" s="12">
        <v>152341</v>
      </c>
      <c r="M156" s="2"/>
      <c r="N156" s="12">
        <v>132386.63</v>
      </c>
      <c r="O156" s="5">
        <v>0</v>
      </c>
      <c r="P156" s="12">
        <v>30942.94</v>
      </c>
      <c r="Q156" s="12">
        <v>10988.57</v>
      </c>
      <c r="R156" s="5">
        <v>0</v>
      </c>
      <c r="S156" s="12">
        <v>152341</v>
      </c>
      <c r="T156" s="2"/>
      <c r="U156" s="12">
        <v>132386.63</v>
      </c>
    </row>
    <row r="157" spans="1:21" ht="10.9" customHeight="1" x14ac:dyDescent="0.25">
      <c r="A157" s="11" t="s">
        <v>194</v>
      </c>
      <c r="B157" s="11" t="s">
        <v>65</v>
      </c>
      <c r="C157" s="11" t="s">
        <v>484</v>
      </c>
      <c r="D157" s="11" t="s">
        <v>485</v>
      </c>
      <c r="E157" s="11">
        <v>1025448</v>
      </c>
      <c r="F157" s="11" t="s">
        <v>486</v>
      </c>
      <c r="G157" s="11" t="s">
        <v>50</v>
      </c>
      <c r="H157" s="5" t="s">
        <v>446</v>
      </c>
      <c r="I157" s="5">
        <v>0</v>
      </c>
      <c r="J157" s="5">
        <v>0</v>
      </c>
      <c r="K157" s="5">
        <v>0</v>
      </c>
      <c r="L157" s="12">
        <v>100000</v>
      </c>
      <c r="M157" s="2"/>
      <c r="N157" s="12">
        <v>74309.98</v>
      </c>
      <c r="O157" s="5">
        <v>0</v>
      </c>
      <c r="P157" s="12">
        <v>53838.28</v>
      </c>
      <c r="Q157" s="12">
        <v>53838.28</v>
      </c>
      <c r="R157" s="5">
        <v>0</v>
      </c>
      <c r="S157" s="12">
        <v>74525.3</v>
      </c>
      <c r="T157" s="2"/>
      <c r="U157" s="12">
        <v>74525.3</v>
      </c>
    </row>
    <row r="158" spans="1:21" ht="10.9" customHeight="1" x14ac:dyDescent="0.25">
      <c r="A158" s="11" t="s">
        <v>194</v>
      </c>
      <c r="B158" s="11" t="s">
        <v>34</v>
      </c>
      <c r="C158" s="11" t="s">
        <v>487</v>
      </c>
      <c r="D158" s="11" t="s">
        <v>488</v>
      </c>
      <c r="E158" s="11">
        <v>1025449</v>
      </c>
      <c r="F158" s="11" t="s">
        <v>489</v>
      </c>
      <c r="G158" s="11" t="s">
        <v>50</v>
      </c>
      <c r="H158" s="5" t="s">
        <v>446</v>
      </c>
      <c r="I158" s="12">
        <v>400000</v>
      </c>
      <c r="J158" s="5">
        <v>0</v>
      </c>
      <c r="K158" s="5">
        <v>-100</v>
      </c>
      <c r="L158" s="12">
        <v>587000</v>
      </c>
      <c r="M158" s="2"/>
      <c r="N158" s="12">
        <v>185181.46</v>
      </c>
      <c r="O158" s="12">
        <v>400000</v>
      </c>
      <c r="P158" s="12">
        <v>408866.14</v>
      </c>
      <c r="Q158" s="12">
        <v>7047.6</v>
      </c>
      <c r="R158" s="5">
        <v>0</v>
      </c>
      <c r="S158" s="12">
        <v>587000</v>
      </c>
      <c r="T158" s="2"/>
      <c r="U158" s="12">
        <v>185181.46</v>
      </c>
    </row>
    <row r="159" spans="1:21" ht="10.9" customHeight="1" x14ac:dyDescent="0.25">
      <c r="A159" s="11" t="s">
        <v>194</v>
      </c>
      <c r="B159" s="11" t="s">
        <v>34</v>
      </c>
      <c r="C159" s="11" t="s">
        <v>490</v>
      </c>
      <c r="D159" s="11" t="s">
        <v>491</v>
      </c>
      <c r="E159" s="11">
        <v>1025452</v>
      </c>
      <c r="F159" s="11" t="s">
        <v>492</v>
      </c>
      <c r="G159" s="11" t="s">
        <v>50</v>
      </c>
      <c r="H159" s="5" t="s">
        <v>446</v>
      </c>
      <c r="I159" s="5">
        <v>0</v>
      </c>
      <c r="J159" s="5">
        <v>0</v>
      </c>
      <c r="K159" s="5">
        <v>0</v>
      </c>
      <c r="L159" s="12">
        <v>580300</v>
      </c>
      <c r="M159" s="2"/>
      <c r="N159" s="12">
        <v>564156.39</v>
      </c>
      <c r="O159" s="5">
        <v>0</v>
      </c>
      <c r="P159" s="12">
        <v>450255.64</v>
      </c>
      <c r="Q159" s="12">
        <v>439635.20000000001</v>
      </c>
      <c r="R159" s="5">
        <v>0</v>
      </c>
      <c r="S159" s="12">
        <v>580300</v>
      </c>
      <c r="T159" s="2"/>
      <c r="U159" s="12">
        <v>569679.56000000006</v>
      </c>
    </row>
    <row r="160" spans="1:21" ht="10.9" customHeight="1" x14ac:dyDescent="0.25">
      <c r="A160" s="11" t="s">
        <v>194</v>
      </c>
      <c r="B160" s="11" t="s">
        <v>65</v>
      </c>
      <c r="C160" s="11" t="s">
        <v>493</v>
      </c>
      <c r="D160" s="11" t="s">
        <v>494</v>
      </c>
      <c r="E160" s="11">
        <v>1025453</v>
      </c>
      <c r="F160" s="11" t="s">
        <v>495</v>
      </c>
      <c r="G160" s="11" t="s">
        <v>50</v>
      </c>
      <c r="H160" s="5" t="s">
        <v>446</v>
      </c>
      <c r="I160" s="5">
        <v>0</v>
      </c>
      <c r="J160" s="5">
        <v>0</v>
      </c>
      <c r="K160" s="5">
        <v>0</v>
      </c>
      <c r="L160" s="12">
        <v>1700000</v>
      </c>
      <c r="M160" s="2"/>
      <c r="N160" s="12">
        <v>961919.12</v>
      </c>
      <c r="O160" s="5">
        <v>0</v>
      </c>
      <c r="P160" s="12">
        <v>1829335.29</v>
      </c>
      <c r="Q160" s="12">
        <v>952331.85</v>
      </c>
      <c r="R160" s="5">
        <v>0</v>
      </c>
      <c r="S160" s="12">
        <v>1975000</v>
      </c>
      <c r="T160" s="2"/>
      <c r="U160" s="12">
        <v>1097996.56</v>
      </c>
    </row>
    <row r="161" spans="1:21" ht="10.9" customHeight="1" x14ac:dyDescent="0.25">
      <c r="A161" s="11" t="s">
        <v>194</v>
      </c>
      <c r="B161" s="11" t="s">
        <v>89</v>
      </c>
      <c r="C161" s="11" t="s">
        <v>496</v>
      </c>
      <c r="D161" s="11" t="s">
        <v>497</v>
      </c>
      <c r="E161" s="11">
        <v>1025458</v>
      </c>
      <c r="F161" s="11" t="s">
        <v>498</v>
      </c>
      <c r="G161" s="11" t="s">
        <v>50</v>
      </c>
      <c r="H161" s="5" t="s">
        <v>446</v>
      </c>
      <c r="I161" s="5">
        <v>0</v>
      </c>
      <c r="J161" s="5">
        <v>0</v>
      </c>
      <c r="K161" s="5">
        <v>0</v>
      </c>
      <c r="L161" s="12">
        <v>568846</v>
      </c>
      <c r="M161" s="2"/>
      <c r="N161" s="12">
        <v>538602.48</v>
      </c>
      <c r="O161" s="5">
        <v>0</v>
      </c>
      <c r="P161" s="12">
        <v>61048.31</v>
      </c>
      <c r="Q161" s="12">
        <v>32059.94</v>
      </c>
      <c r="R161" s="5">
        <v>0</v>
      </c>
      <c r="S161" s="12">
        <v>568846</v>
      </c>
      <c r="T161" s="2"/>
      <c r="U161" s="12">
        <v>539857.63</v>
      </c>
    </row>
    <row r="162" spans="1:21" ht="10.9" customHeight="1" x14ac:dyDescent="0.25">
      <c r="A162" s="11" t="s">
        <v>194</v>
      </c>
      <c r="B162" s="11" t="s">
        <v>84</v>
      </c>
      <c r="C162" s="11" t="s">
        <v>499</v>
      </c>
      <c r="D162" s="11" t="s">
        <v>500</v>
      </c>
      <c r="E162" s="11">
        <v>1025461</v>
      </c>
      <c r="F162" s="11" t="s">
        <v>501</v>
      </c>
      <c r="G162" s="11" t="s">
        <v>50</v>
      </c>
      <c r="H162" s="5" t="s">
        <v>446</v>
      </c>
      <c r="I162" s="5">
        <v>0</v>
      </c>
      <c r="J162" s="5">
        <v>0</v>
      </c>
      <c r="K162" s="5">
        <v>0</v>
      </c>
      <c r="L162" s="12">
        <v>1191000</v>
      </c>
      <c r="M162" s="2"/>
      <c r="N162" s="12">
        <v>651813.76</v>
      </c>
      <c r="O162" s="5">
        <v>0</v>
      </c>
      <c r="P162" s="12">
        <v>221071.08</v>
      </c>
      <c r="Q162" s="12">
        <v>167727.41</v>
      </c>
      <c r="R162" s="5">
        <v>0</v>
      </c>
      <c r="S162" s="12">
        <v>791000</v>
      </c>
      <c r="T162" s="2"/>
      <c r="U162" s="12">
        <v>737656.33</v>
      </c>
    </row>
    <row r="163" spans="1:21" ht="14.45" customHeight="1" x14ac:dyDescent="0.25">
      <c r="A163" s="11" t="s">
        <v>33</v>
      </c>
      <c r="B163" s="11" t="s">
        <v>34</v>
      </c>
      <c r="C163" s="11" t="s">
        <v>502</v>
      </c>
      <c r="D163" s="11" t="s">
        <v>503</v>
      </c>
      <c r="E163" s="11">
        <v>1025464</v>
      </c>
      <c r="F163" s="11" t="s">
        <v>504</v>
      </c>
      <c r="G163" s="11" t="s">
        <v>50</v>
      </c>
      <c r="H163" s="5" t="s">
        <v>190</v>
      </c>
      <c r="I163" s="5">
        <v>0</v>
      </c>
      <c r="J163" s="5">
        <v>0</v>
      </c>
      <c r="K163" s="5">
        <v>0</v>
      </c>
      <c r="L163" s="12">
        <v>650000</v>
      </c>
      <c r="M163" s="13" t="s">
        <v>46</v>
      </c>
      <c r="N163" s="12">
        <v>114411.13</v>
      </c>
      <c r="O163" s="5">
        <v>0</v>
      </c>
      <c r="P163" s="12">
        <v>653593.30000000005</v>
      </c>
      <c r="Q163" s="12">
        <v>633428.46</v>
      </c>
      <c r="R163" s="5">
        <v>0</v>
      </c>
      <c r="S163" s="12">
        <v>663300</v>
      </c>
      <c r="T163" s="13" t="s">
        <v>46</v>
      </c>
      <c r="U163" s="12">
        <v>643135.16</v>
      </c>
    </row>
    <row r="164" spans="1:21" ht="10.9" customHeight="1" x14ac:dyDescent="0.25">
      <c r="A164" s="11" t="s">
        <v>33</v>
      </c>
      <c r="B164" s="11" t="s">
        <v>74</v>
      </c>
      <c r="C164" s="11" t="s">
        <v>505</v>
      </c>
      <c r="D164" s="11" t="s">
        <v>506</v>
      </c>
      <c r="E164" s="11">
        <v>1025465</v>
      </c>
      <c r="F164" s="11" t="s">
        <v>507</v>
      </c>
      <c r="G164" s="11" t="s">
        <v>50</v>
      </c>
      <c r="H164" s="5" t="s">
        <v>446</v>
      </c>
      <c r="I164" s="5">
        <v>0</v>
      </c>
      <c r="J164" s="5">
        <v>0</v>
      </c>
      <c r="K164" s="5">
        <v>0</v>
      </c>
      <c r="L164" s="12">
        <v>1000000</v>
      </c>
      <c r="M164" s="2"/>
      <c r="N164" s="5">
        <v>0</v>
      </c>
      <c r="O164" s="5">
        <v>0</v>
      </c>
      <c r="P164" s="12">
        <v>1000000</v>
      </c>
      <c r="Q164" s="5">
        <v>0</v>
      </c>
      <c r="R164" s="5">
        <v>0</v>
      </c>
      <c r="S164" s="12">
        <v>1000000</v>
      </c>
      <c r="T164" s="2"/>
      <c r="U164" s="5">
        <v>0</v>
      </c>
    </row>
    <row r="165" spans="1:21" ht="10.9" customHeight="1" x14ac:dyDescent="0.25">
      <c r="A165" s="11" t="s">
        <v>194</v>
      </c>
      <c r="B165" s="11" t="s">
        <v>65</v>
      </c>
      <c r="C165" s="11" t="s">
        <v>508</v>
      </c>
      <c r="D165" s="11" t="s">
        <v>509</v>
      </c>
      <c r="E165" s="11">
        <v>1025466</v>
      </c>
      <c r="F165" s="11" t="s">
        <v>510</v>
      </c>
      <c r="G165" s="11" t="s">
        <v>50</v>
      </c>
      <c r="H165" s="5" t="s">
        <v>446</v>
      </c>
      <c r="I165" s="5">
        <v>0</v>
      </c>
      <c r="J165" s="5">
        <v>0</v>
      </c>
      <c r="K165" s="5">
        <v>0</v>
      </c>
      <c r="L165" s="12">
        <v>261000</v>
      </c>
      <c r="M165" s="2"/>
      <c r="N165" s="12">
        <v>156823.57999999999</v>
      </c>
      <c r="O165" s="5">
        <v>0</v>
      </c>
      <c r="P165" s="12">
        <v>11365.11</v>
      </c>
      <c r="Q165" s="12">
        <v>11365.11</v>
      </c>
      <c r="R165" s="5">
        <v>0</v>
      </c>
      <c r="S165" s="12">
        <v>156823.57999999999</v>
      </c>
      <c r="T165" s="2"/>
      <c r="U165" s="12">
        <v>156823.57999999999</v>
      </c>
    </row>
    <row r="166" spans="1:21" ht="10.9" customHeight="1" x14ac:dyDescent="0.25">
      <c r="A166" s="11" t="s">
        <v>33</v>
      </c>
      <c r="B166" s="11" t="s">
        <v>34</v>
      </c>
      <c r="C166" s="11" t="s">
        <v>511</v>
      </c>
      <c r="D166" s="11" t="s">
        <v>512</v>
      </c>
      <c r="E166" s="11">
        <v>1025467</v>
      </c>
      <c r="F166" s="11" t="s">
        <v>513</v>
      </c>
      <c r="G166" s="11" t="s">
        <v>50</v>
      </c>
      <c r="H166" s="5" t="s">
        <v>446</v>
      </c>
      <c r="I166" s="5">
        <v>0</v>
      </c>
      <c r="J166" s="5">
        <v>0</v>
      </c>
      <c r="K166" s="5">
        <v>0</v>
      </c>
      <c r="L166" s="12">
        <v>9302972</v>
      </c>
      <c r="M166" s="2"/>
      <c r="N166" s="12">
        <v>2515958.31</v>
      </c>
      <c r="O166" s="5">
        <v>0</v>
      </c>
      <c r="P166" s="12">
        <v>8426345.1199999992</v>
      </c>
      <c r="Q166" s="12">
        <v>4970505.8600000003</v>
      </c>
      <c r="R166" s="5">
        <v>0</v>
      </c>
      <c r="S166" s="12">
        <v>9302972</v>
      </c>
      <c r="T166" s="2"/>
      <c r="U166" s="12">
        <v>5847132.7400000002</v>
      </c>
    </row>
    <row r="167" spans="1:21" ht="10.9" customHeight="1" x14ac:dyDescent="0.25">
      <c r="A167" s="11" t="s">
        <v>194</v>
      </c>
      <c r="B167" s="11" t="s">
        <v>57</v>
      </c>
      <c r="C167" s="11" t="s">
        <v>514</v>
      </c>
      <c r="D167" s="11" t="s">
        <v>515</v>
      </c>
      <c r="E167" s="11">
        <v>1025532</v>
      </c>
      <c r="F167" s="11" t="s">
        <v>516</v>
      </c>
      <c r="G167" s="11" t="s">
        <v>50</v>
      </c>
      <c r="H167" s="5" t="s">
        <v>322</v>
      </c>
      <c r="I167" s="5">
        <v>0</v>
      </c>
      <c r="J167" s="5">
        <v>0</v>
      </c>
      <c r="K167" s="5">
        <v>0</v>
      </c>
      <c r="L167" s="12">
        <v>84000</v>
      </c>
      <c r="M167" s="2"/>
      <c r="N167" s="12">
        <v>82047.509999999995</v>
      </c>
      <c r="O167" s="5">
        <v>0</v>
      </c>
      <c r="P167" s="5">
        <v>0</v>
      </c>
      <c r="Q167" s="5">
        <v>0</v>
      </c>
      <c r="R167" s="5">
        <v>0</v>
      </c>
      <c r="S167" s="12">
        <v>82047.509999999995</v>
      </c>
      <c r="T167" s="2"/>
      <c r="U167" s="12">
        <v>82047.509999999995</v>
      </c>
    </row>
    <row r="168" spans="1:21" ht="10.9" customHeight="1" x14ac:dyDescent="0.25">
      <c r="A168" s="11" t="s">
        <v>194</v>
      </c>
      <c r="B168" s="11" t="s">
        <v>57</v>
      </c>
      <c r="C168" s="11" t="s">
        <v>517</v>
      </c>
      <c r="D168" s="11" t="s">
        <v>518</v>
      </c>
      <c r="E168" s="11">
        <v>1025534</v>
      </c>
      <c r="F168" s="11" t="s">
        <v>519</v>
      </c>
      <c r="G168" s="11" t="s">
        <v>50</v>
      </c>
      <c r="H168" s="5" t="s">
        <v>322</v>
      </c>
      <c r="I168" s="5">
        <v>0</v>
      </c>
      <c r="J168" s="5">
        <v>0</v>
      </c>
      <c r="K168" s="5">
        <v>0</v>
      </c>
      <c r="L168" s="12">
        <v>2370100.6</v>
      </c>
      <c r="M168" s="2"/>
      <c r="N168" s="12">
        <v>108744.17</v>
      </c>
      <c r="O168" s="5">
        <v>0</v>
      </c>
      <c r="P168" s="12">
        <v>2310063.46</v>
      </c>
      <c r="Q168" s="12">
        <v>48707.03</v>
      </c>
      <c r="R168" s="5">
        <v>0</v>
      </c>
      <c r="S168" s="12">
        <v>2370100.6</v>
      </c>
      <c r="T168" s="2"/>
      <c r="U168" s="12">
        <v>108744.17</v>
      </c>
    </row>
    <row r="169" spans="1:21" ht="10.9" customHeight="1" x14ac:dyDescent="0.25">
      <c r="A169" s="11" t="s">
        <v>194</v>
      </c>
      <c r="B169" s="11" t="s">
        <v>57</v>
      </c>
      <c r="C169" s="11" t="s">
        <v>520</v>
      </c>
      <c r="D169" s="11" t="s">
        <v>521</v>
      </c>
      <c r="E169" s="11">
        <v>1025535</v>
      </c>
      <c r="F169" s="11" t="s">
        <v>522</v>
      </c>
      <c r="G169" s="11" t="s">
        <v>50</v>
      </c>
      <c r="H169" s="5" t="s">
        <v>322</v>
      </c>
      <c r="I169" s="5">
        <v>0</v>
      </c>
      <c r="J169" s="5">
        <v>0</v>
      </c>
      <c r="K169" s="5">
        <v>0</v>
      </c>
      <c r="L169" s="12">
        <v>465000</v>
      </c>
      <c r="M169" s="2"/>
      <c r="N169" s="12">
        <v>92980.13</v>
      </c>
      <c r="O169" s="5">
        <v>0</v>
      </c>
      <c r="P169" s="12">
        <v>377752.54</v>
      </c>
      <c r="Q169" s="12">
        <v>264720.21999999997</v>
      </c>
      <c r="R169" s="5">
        <v>0</v>
      </c>
      <c r="S169" s="12">
        <v>465000</v>
      </c>
      <c r="T169" s="2"/>
      <c r="U169" s="12">
        <v>351967.68</v>
      </c>
    </row>
    <row r="170" spans="1:21" ht="10.9" customHeight="1" x14ac:dyDescent="0.25">
      <c r="A170" s="11" t="s">
        <v>194</v>
      </c>
      <c r="B170" s="11" t="s">
        <v>57</v>
      </c>
      <c r="C170" s="11" t="s">
        <v>523</v>
      </c>
      <c r="D170" s="11" t="s">
        <v>524</v>
      </c>
      <c r="E170" s="11">
        <v>1025536</v>
      </c>
      <c r="F170" s="11" t="s">
        <v>525</v>
      </c>
      <c r="G170" s="11" t="s">
        <v>50</v>
      </c>
      <c r="H170" s="5" t="s">
        <v>322</v>
      </c>
      <c r="I170" s="5">
        <v>0</v>
      </c>
      <c r="J170" s="5">
        <v>0</v>
      </c>
      <c r="K170" s="5">
        <v>0</v>
      </c>
      <c r="L170" s="12">
        <v>100000</v>
      </c>
      <c r="M170" s="2"/>
      <c r="N170" s="12">
        <v>9871.18</v>
      </c>
      <c r="O170" s="5">
        <v>0</v>
      </c>
      <c r="P170" s="12">
        <v>145086.13</v>
      </c>
      <c r="Q170" s="12">
        <v>6965.55</v>
      </c>
      <c r="R170" s="5">
        <v>0</v>
      </c>
      <c r="S170" s="12">
        <v>150000</v>
      </c>
      <c r="T170" s="2"/>
      <c r="U170" s="12">
        <v>11879.42</v>
      </c>
    </row>
    <row r="171" spans="1:21" ht="10.9" customHeight="1" x14ac:dyDescent="0.25">
      <c r="A171" s="11" t="s">
        <v>194</v>
      </c>
      <c r="B171" s="11" t="s">
        <v>57</v>
      </c>
      <c r="C171" s="11" t="s">
        <v>526</v>
      </c>
      <c r="D171" s="11" t="s">
        <v>527</v>
      </c>
      <c r="E171" s="11">
        <v>1025537</v>
      </c>
      <c r="F171" s="11" t="s">
        <v>528</v>
      </c>
      <c r="G171" s="11" t="s">
        <v>50</v>
      </c>
      <c r="H171" s="5" t="s">
        <v>322</v>
      </c>
      <c r="I171" s="5">
        <v>0</v>
      </c>
      <c r="J171" s="5">
        <v>0</v>
      </c>
      <c r="K171" s="5">
        <v>0</v>
      </c>
      <c r="L171" s="12">
        <v>150000</v>
      </c>
      <c r="M171" s="2"/>
      <c r="N171" s="12">
        <v>1386.93</v>
      </c>
      <c r="O171" s="5">
        <v>0</v>
      </c>
      <c r="P171" s="5">
        <v>0</v>
      </c>
      <c r="Q171" s="5">
        <v>0</v>
      </c>
      <c r="R171" s="5">
        <v>0</v>
      </c>
      <c r="S171" s="12">
        <v>1386.93</v>
      </c>
      <c r="T171" s="2"/>
      <c r="U171" s="12">
        <v>1386.93</v>
      </c>
    </row>
    <row r="172" spans="1:21" ht="10.9" customHeight="1" x14ac:dyDescent="0.25">
      <c r="A172" s="11" t="s">
        <v>194</v>
      </c>
      <c r="B172" s="11" t="s">
        <v>57</v>
      </c>
      <c r="C172" s="11" t="s">
        <v>529</v>
      </c>
      <c r="D172" s="11" t="s">
        <v>530</v>
      </c>
      <c r="E172" s="11">
        <v>1025540</v>
      </c>
      <c r="F172" s="11" t="s">
        <v>531</v>
      </c>
      <c r="G172" s="11" t="s">
        <v>50</v>
      </c>
      <c r="H172" s="5" t="s">
        <v>322</v>
      </c>
      <c r="I172" s="5">
        <v>0</v>
      </c>
      <c r="J172" s="5">
        <v>0</v>
      </c>
      <c r="K172" s="5">
        <v>0</v>
      </c>
      <c r="L172" s="12">
        <v>800000</v>
      </c>
      <c r="M172" s="2"/>
      <c r="N172" s="12">
        <v>662434.24</v>
      </c>
      <c r="O172" s="5">
        <v>0</v>
      </c>
      <c r="P172" s="12">
        <v>712350.87</v>
      </c>
      <c r="Q172" s="12">
        <v>576031.44999999995</v>
      </c>
      <c r="R172" s="5">
        <v>0</v>
      </c>
      <c r="S172" s="12">
        <v>800000</v>
      </c>
      <c r="T172" s="2"/>
      <c r="U172" s="12">
        <v>663680.57999999996</v>
      </c>
    </row>
    <row r="173" spans="1:21" ht="10.9" customHeight="1" x14ac:dyDescent="0.25">
      <c r="A173" s="11" t="s">
        <v>194</v>
      </c>
      <c r="B173" s="11" t="s">
        <v>57</v>
      </c>
      <c r="C173" s="11" t="s">
        <v>532</v>
      </c>
      <c r="D173" s="11" t="s">
        <v>533</v>
      </c>
      <c r="E173" s="11">
        <v>1025541</v>
      </c>
      <c r="F173" s="11" t="s">
        <v>534</v>
      </c>
      <c r="G173" s="11" t="s">
        <v>50</v>
      </c>
      <c r="H173" s="5" t="s">
        <v>322</v>
      </c>
      <c r="I173" s="5">
        <v>0</v>
      </c>
      <c r="J173" s="5">
        <v>0</v>
      </c>
      <c r="K173" s="5">
        <v>0</v>
      </c>
      <c r="L173" s="12">
        <v>350000</v>
      </c>
      <c r="M173" s="2"/>
      <c r="N173" s="12">
        <v>344036.92</v>
      </c>
      <c r="O173" s="5">
        <v>0</v>
      </c>
      <c r="P173" s="12">
        <v>19306.86</v>
      </c>
      <c r="Q173" s="12">
        <v>13343.78</v>
      </c>
      <c r="R173" s="5">
        <v>0</v>
      </c>
      <c r="S173" s="12">
        <v>350000</v>
      </c>
      <c r="T173" s="2"/>
      <c r="U173" s="12">
        <v>344036.92</v>
      </c>
    </row>
    <row r="174" spans="1:21" ht="10.9" customHeight="1" x14ac:dyDescent="0.25">
      <c r="A174" s="11" t="s">
        <v>194</v>
      </c>
      <c r="B174" s="11" t="s">
        <v>57</v>
      </c>
      <c r="C174" s="11" t="s">
        <v>535</v>
      </c>
      <c r="D174" s="11" t="s">
        <v>536</v>
      </c>
      <c r="E174" s="11">
        <v>1025542</v>
      </c>
      <c r="F174" s="11" t="s">
        <v>537</v>
      </c>
      <c r="G174" s="11" t="s">
        <v>50</v>
      </c>
      <c r="H174" s="5" t="s">
        <v>322</v>
      </c>
      <c r="I174" s="5">
        <v>0</v>
      </c>
      <c r="J174" s="5">
        <v>0</v>
      </c>
      <c r="K174" s="5">
        <v>0</v>
      </c>
      <c r="L174" s="12">
        <v>280000</v>
      </c>
      <c r="M174" s="2"/>
      <c r="N174" s="12">
        <v>230178.13</v>
      </c>
      <c r="O174" s="5">
        <v>0</v>
      </c>
      <c r="P174" s="12">
        <v>13119.01</v>
      </c>
      <c r="Q174" s="12">
        <v>13119.01</v>
      </c>
      <c r="R174" s="5">
        <v>0</v>
      </c>
      <c r="S174" s="12">
        <v>230393.45</v>
      </c>
      <c r="T174" s="2"/>
      <c r="U174" s="12">
        <v>230393.45</v>
      </c>
    </row>
    <row r="175" spans="1:21" ht="10.9" customHeight="1" x14ac:dyDescent="0.25">
      <c r="A175" s="11" t="s">
        <v>194</v>
      </c>
      <c r="B175" s="11" t="s">
        <v>57</v>
      </c>
      <c r="C175" s="11" t="s">
        <v>538</v>
      </c>
      <c r="D175" s="11" t="s">
        <v>539</v>
      </c>
      <c r="E175" s="11">
        <v>1025543</v>
      </c>
      <c r="F175" s="11" t="s">
        <v>540</v>
      </c>
      <c r="G175" s="11" t="s">
        <v>50</v>
      </c>
      <c r="H175" s="5" t="s">
        <v>322</v>
      </c>
      <c r="I175" s="5">
        <v>0</v>
      </c>
      <c r="J175" s="5">
        <v>0</v>
      </c>
      <c r="K175" s="5">
        <v>0</v>
      </c>
      <c r="L175" s="12">
        <v>175730</v>
      </c>
      <c r="M175" s="2"/>
      <c r="N175" s="12">
        <v>167052.4</v>
      </c>
      <c r="O175" s="5">
        <v>0</v>
      </c>
      <c r="P175" s="12">
        <v>6785.48</v>
      </c>
      <c r="Q175" s="12">
        <v>6785.48</v>
      </c>
      <c r="R175" s="5">
        <v>0</v>
      </c>
      <c r="S175" s="12">
        <v>167052.4</v>
      </c>
      <c r="T175" s="2"/>
      <c r="U175" s="12">
        <v>167052.4</v>
      </c>
    </row>
    <row r="176" spans="1:21" ht="10.9" customHeight="1" x14ac:dyDescent="0.25">
      <c r="A176" s="11" t="s">
        <v>33</v>
      </c>
      <c r="B176" s="11" t="s">
        <v>34</v>
      </c>
      <c r="C176" s="11" t="s">
        <v>541</v>
      </c>
      <c r="D176" s="11" t="s">
        <v>542</v>
      </c>
      <c r="E176" s="11">
        <v>1025566</v>
      </c>
      <c r="F176" s="11" t="s">
        <v>543</v>
      </c>
      <c r="G176" s="11" t="s">
        <v>50</v>
      </c>
      <c r="H176" s="5" t="s">
        <v>446</v>
      </c>
      <c r="I176" s="12">
        <v>4000000</v>
      </c>
      <c r="J176" s="5">
        <v>0</v>
      </c>
      <c r="K176" s="5">
        <v>-100</v>
      </c>
      <c r="L176" s="12">
        <v>21500000</v>
      </c>
      <c r="M176" s="2"/>
      <c r="N176" s="12">
        <v>8800.82</v>
      </c>
      <c r="O176" s="12">
        <v>4000000</v>
      </c>
      <c r="P176" s="12">
        <v>21495824.059999999</v>
      </c>
      <c r="Q176" s="12">
        <v>17299.23</v>
      </c>
      <c r="R176" s="5">
        <v>0</v>
      </c>
      <c r="S176" s="12">
        <v>21500000</v>
      </c>
      <c r="T176" s="2"/>
      <c r="U176" s="12">
        <v>21475.17</v>
      </c>
    </row>
    <row r="177" spans="1:21" ht="10.9" customHeight="1" x14ac:dyDescent="0.25">
      <c r="A177" s="11" t="s">
        <v>33</v>
      </c>
      <c r="B177" s="11" t="s">
        <v>34</v>
      </c>
      <c r="C177" s="11" t="s">
        <v>544</v>
      </c>
      <c r="D177" s="11" t="s">
        <v>545</v>
      </c>
      <c r="E177" s="11">
        <v>1025567</v>
      </c>
      <c r="F177" s="11" t="s">
        <v>546</v>
      </c>
      <c r="G177" s="11" t="s">
        <v>50</v>
      </c>
      <c r="H177" s="5" t="s">
        <v>446</v>
      </c>
      <c r="I177" s="5">
        <v>0</v>
      </c>
      <c r="J177" s="5">
        <v>0</v>
      </c>
      <c r="K177" s="5">
        <v>0</v>
      </c>
      <c r="L177" s="12">
        <v>5000000</v>
      </c>
      <c r="M177" s="2"/>
      <c r="N177" s="12">
        <v>2979581.42</v>
      </c>
      <c r="O177" s="5">
        <v>0</v>
      </c>
      <c r="P177" s="12">
        <v>2020418.58</v>
      </c>
      <c r="Q177" s="5">
        <v>0</v>
      </c>
      <c r="R177" s="5">
        <v>0</v>
      </c>
      <c r="S177" s="12">
        <v>5000000</v>
      </c>
      <c r="T177" s="2"/>
      <c r="U177" s="12">
        <v>2979581.42</v>
      </c>
    </row>
    <row r="178" spans="1:21" ht="10.9" customHeight="1" x14ac:dyDescent="0.25">
      <c r="A178" s="11" t="s">
        <v>33</v>
      </c>
      <c r="B178" s="11" t="s">
        <v>34</v>
      </c>
      <c r="C178" s="11" t="s">
        <v>547</v>
      </c>
      <c r="D178" s="11" t="s">
        <v>548</v>
      </c>
      <c r="E178" s="11">
        <v>1025568</v>
      </c>
      <c r="F178" s="11" t="s">
        <v>549</v>
      </c>
      <c r="G178" s="11" t="s">
        <v>50</v>
      </c>
      <c r="H178" s="5" t="s">
        <v>446</v>
      </c>
      <c r="I178" s="5">
        <v>0</v>
      </c>
      <c r="J178" s="5">
        <v>0</v>
      </c>
      <c r="K178" s="5">
        <v>0</v>
      </c>
      <c r="L178" s="12">
        <v>2249732.2799999998</v>
      </c>
      <c r="M178" s="2"/>
      <c r="N178" s="12">
        <v>130193.69</v>
      </c>
      <c r="O178" s="5">
        <v>0</v>
      </c>
      <c r="P178" s="12">
        <v>2148413</v>
      </c>
      <c r="Q178" s="12">
        <v>198546.74</v>
      </c>
      <c r="R178" s="5">
        <v>0</v>
      </c>
      <c r="S178" s="12">
        <v>2249732.2799999998</v>
      </c>
      <c r="T178" s="2"/>
      <c r="U178" s="12">
        <v>299866.02</v>
      </c>
    </row>
    <row r="179" spans="1:21" ht="10.9" customHeight="1" x14ac:dyDescent="0.25">
      <c r="A179" s="11" t="s">
        <v>33</v>
      </c>
      <c r="B179" s="11" t="s">
        <v>34</v>
      </c>
      <c r="C179" s="11" t="s">
        <v>550</v>
      </c>
      <c r="D179" s="11" t="s">
        <v>551</v>
      </c>
      <c r="E179" s="11">
        <v>1025569</v>
      </c>
      <c r="F179" s="11" t="s">
        <v>552</v>
      </c>
      <c r="G179" s="11" t="s">
        <v>50</v>
      </c>
      <c r="H179" s="5" t="s">
        <v>446</v>
      </c>
      <c r="I179" s="5">
        <v>0</v>
      </c>
      <c r="J179" s="5">
        <v>0</v>
      </c>
      <c r="K179" s="5">
        <v>0</v>
      </c>
      <c r="L179" s="12">
        <v>2396237.96</v>
      </c>
      <c r="M179" s="2"/>
      <c r="N179" s="12">
        <v>146749.09</v>
      </c>
      <c r="O179" s="5">
        <v>0</v>
      </c>
      <c r="P179" s="12">
        <v>2387182.4900000002</v>
      </c>
      <c r="Q179" s="12">
        <v>263885.53999999998</v>
      </c>
      <c r="R179" s="5">
        <v>0</v>
      </c>
      <c r="S179" s="12">
        <v>2396237.96</v>
      </c>
      <c r="T179" s="2"/>
      <c r="U179" s="12">
        <v>272941.01</v>
      </c>
    </row>
    <row r="180" spans="1:21" ht="10.9" customHeight="1" x14ac:dyDescent="0.25">
      <c r="A180" s="11" t="s">
        <v>33</v>
      </c>
      <c r="B180" s="11" t="s">
        <v>34</v>
      </c>
      <c r="C180" s="11" t="s">
        <v>553</v>
      </c>
      <c r="D180" s="11" t="s">
        <v>554</v>
      </c>
      <c r="E180" s="11">
        <v>1025570</v>
      </c>
      <c r="F180" s="11" t="s">
        <v>555</v>
      </c>
      <c r="G180" s="11" t="s">
        <v>50</v>
      </c>
      <c r="H180" s="5" t="s">
        <v>322</v>
      </c>
      <c r="I180" s="5">
        <v>0</v>
      </c>
      <c r="J180" s="5">
        <v>0</v>
      </c>
      <c r="K180" s="5">
        <v>0</v>
      </c>
      <c r="L180" s="12">
        <v>322780.32</v>
      </c>
      <c r="M180" s="2"/>
      <c r="N180" s="5">
        <v>0</v>
      </c>
      <c r="O180" s="5">
        <v>0</v>
      </c>
      <c r="P180" s="12">
        <v>322780.32</v>
      </c>
      <c r="Q180" s="5">
        <v>0</v>
      </c>
      <c r="R180" s="5">
        <v>0</v>
      </c>
      <c r="S180" s="12">
        <v>322780.32</v>
      </c>
      <c r="T180" s="2"/>
      <c r="U180" s="5">
        <v>0</v>
      </c>
    </row>
    <row r="181" spans="1:21" ht="10.9" customHeight="1" x14ac:dyDescent="0.25">
      <c r="A181" s="11" t="s">
        <v>194</v>
      </c>
      <c r="B181" s="11" t="s">
        <v>70</v>
      </c>
      <c r="C181" s="11" t="s">
        <v>556</v>
      </c>
      <c r="D181" s="11" t="s">
        <v>557</v>
      </c>
      <c r="E181" s="11">
        <v>1025761</v>
      </c>
      <c r="F181" s="11" t="s">
        <v>558</v>
      </c>
      <c r="G181" s="11" t="s">
        <v>50</v>
      </c>
      <c r="H181" s="5" t="s">
        <v>322</v>
      </c>
      <c r="I181" s="5">
        <v>0</v>
      </c>
      <c r="J181" s="5">
        <v>0</v>
      </c>
      <c r="K181" s="5">
        <v>0</v>
      </c>
      <c r="L181" s="12">
        <v>2000000</v>
      </c>
      <c r="M181" s="2"/>
      <c r="N181" s="12">
        <v>1934450.34</v>
      </c>
      <c r="O181" s="5">
        <v>0</v>
      </c>
      <c r="P181" s="12">
        <v>67941.149999999994</v>
      </c>
      <c r="Q181" s="12">
        <v>2391.4899999999998</v>
      </c>
      <c r="R181" s="5">
        <v>0</v>
      </c>
      <c r="S181" s="12">
        <v>2000000</v>
      </c>
      <c r="T181" s="2"/>
      <c r="U181" s="12">
        <v>1934450.34</v>
      </c>
    </row>
    <row r="182" spans="1:21" ht="10.9" customHeight="1" x14ac:dyDescent="0.25">
      <c r="A182" s="11" t="s">
        <v>194</v>
      </c>
      <c r="B182" s="11" t="s">
        <v>98</v>
      </c>
      <c r="C182" s="11" t="s">
        <v>559</v>
      </c>
      <c r="D182" s="11" t="s">
        <v>560</v>
      </c>
      <c r="E182" s="11">
        <v>1025840</v>
      </c>
      <c r="F182" s="11" t="s">
        <v>561</v>
      </c>
      <c r="G182" s="11" t="s">
        <v>50</v>
      </c>
      <c r="H182" s="5" t="s">
        <v>446</v>
      </c>
      <c r="I182" s="5">
        <v>0</v>
      </c>
      <c r="J182" s="5">
        <v>0</v>
      </c>
      <c r="K182" s="5">
        <v>0</v>
      </c>
      <c r="L182" s="12">
        <v>26000000</v>
      </c>
      <c r="M182" s="2"/>
      <c r="N182" s="12">
        <v>2014877.45</v>
      </c>
      <c r="O182" s="5">
        <v>0</v>
      </c>
      <c r="P182" s="12">
        <v>25735989.629999999</v>
      </c>
      <c r="Q182" s="12">
        <v>6382747.5999999996</v>
      </c>
      <c r="R182" s="5">
        <v>0</v>
      </c>
      <c r="S182" s="12">
        <v>27000000</v>
      </c>
      <c r="T182" s="2"/>
      <c r="U182" s="12">
        <v>7646757.9699999997</v>
      </c>
    </row>
    <row r="183" spans="1:21" ht="14.45" customHeight="1" x14ac:dyDescent="0.25">
      <c r="A183" s="11" t="s">
        <v>194</v>
      </c>
      <c r="B183" s="11" t="s">
        <v>98</v>
      </c>
      <c r="C183" s="11" t="s">
        <v>562</v>
      </c>
      <c r="D183" s="11" t="s">
        <v>563</v>
      </c>
      <c r="E183" s="11">
        <v>1025897</v>
      </c>
      <c r="F183" s="11" t="s">
        <v>564</v>
      </c>
      <c r="G183" s="11" t="s">
        <v>50</v>
      </c>
      <c r="H183" s="5" t="s">
        <v>446</v>
      </c>
      <c r="I183" s="5">
        <v>0</v>
      </c>
      <c r="J183" s="5">
        <v>0</v>
      </c>
      <c r="K183" s="5">
        <v>0</v>
      </c>
      <c r="L183" s="12">
        <v>1650000</v>
      </c>
      <c r="M183" s="13" t="s">
        <v>46</v>
      </c>
      <c r="N183" s="12">
        <v>1470486</v>
      </c>
      <c r="O183" s="5">
        <v>0</v>
      </c>
      <c r="P183" s="12">
        <v>452324.8</v>
      </c>
      <c r="Q183" s="12">
        <v>272744.25</v>
      </c>
      <c r="R183" s="5">
        <v>0</v>
      </c>
      <c r="S183" s="12">
        <v>1650000</v>
      </c>
      <c r="T183" s="13" t="s">
        <v>46</v>
      </c>
      <c r="U183" s="12">
        <v>1470419.45</v>
      </c>
    </row>
    <row r="184" spans="1:21" ht="10.9" customHeight="1" x14ac:dyDescent="0.25">
      <c r="A184" s="11" t="s">
        <v>194</v>
      </c>
      <c r="B184" s="11" t="s">
        <v>98</v>
      </c>
      <c r="C184" s="11" t="s">
        <v>565</v>
      </c>
      <c r="D184" s="11" t="s">
        <v>566</v>
      </c>
      <c r="E184" s="11">
        <v>1025898</v>
      </c>
      <c r="F184" s="11" t="s">
        <v>567</v>
      </c>
      <c r="G184" s="11" t="s">
        <v>50</v>
      </c>
      <c r="H184" s="5" t="s">
        <v>446</v>
      </c>
      <c r="I184" s="5">
        <v>0</v>
      </c>
      <c r="J184" s="5">
        <v>0</v>
      </c>
      <c r="K184" s="5">
        <v>0</v>
      </c>
      <c r="L184" s="12">
        <v>785000</v>
      </c>
      <c r="M184" s="2"/>
      <c r="N184" s="12">
        <v>396605.91</v>
      </c>
      <c r="O184" s="5">
        <v>0</v>
      </c>
      <c r="P184" s="12">
        <v>410594.73</v>
      </c>
      <c r="Q184" s="12">
        <v>39461.839999999997</v>
      </c>
      <c r="R184" s="5">
        <v>0</v>
      </c>
      <c r="S184" s="12">
        <v>785000</v>
      </c>
      <c r="T184" s="2"/>
      <c r="U184" s="12">
        <v>413867.11</v>
      </c>
    </row>
    <row r="185" spans="1:21" ht="10.9" customHeight="1" x14ac:dyDescent="0.25">
      <c r="A185" s="11" t="s">
        <v>194</v>
      </c>
      <c r="B185" s="11" t="s">
        <v>98</v>
      </c>
      <c r="C185" s="11" t="s">
        <v>568</v>
      </c>
      <c r="D185" s="11" t="s">
        <v>569</v>
      </c>
      <c r="E185" s="11">
        <v>1025924</v>
      </c>
      <c r="F185" s="11" t="s">
        <v>570</v>
      </c>
      <c r="G185" s="11" t="s">
        <v>50</v>
      </c>
      <c r="H185" s="5" t="s">
        <v>446</v>
      </c>
      <c r="I185" s="5">
        <v>0</v>
      </c>
      <c r="J185" s="5">
        <v>0</v>
      </c>
      <c r="K185" s="5">
        <v>0</v>
      </c>
      <c r="L185" s="12">
        <v>100000</v>
      </c>
      <c r="M185" s="2"/>
      <c r="N185" s="12">
        <v>1823.06</v>
      </c>
      <c r="O185" s="5">
        <v>0</v>
      </c>
      <c r="P185" s="12">
        <v>98176.94</v>
      </c>
      <c r="Q185" s="5">
        <v>0</v>
      </c>
      <c r="R185" s="5">
        <v>0</v>
      </c>
      <c r="S185" s="12">
        <v>100000</v>
      </c>
      <c r="T185" s="2"/>
      <c r="U185" s="12">
        <v>1823.06</v>
      </c>
    </row>
    <row r="186" spans="1:21" ht="10.9" customHeight="1" x14ac:dyDescent="0.25">
      <c r="A186" s="11" t="s">
        <v>97</v>
      </c>
      <c r="B186" s="11" t="s">
        <v>98</v>
      </c>
      <c r="C186" s="11" t="s">
        <v>571</v>
      </c>
      <c r="D186" s="11" t="s">
        <v>572</v>
      </c>
      <c r="E186" s="11">
        <v>1025925</v>
      </c>
      <c r="F186" s="11" t="s">
        <v>573</v>
      </c>
      <c r="G186" s="11" t="s">
        <v>50</v>
      </c>
      <c r="H186" s="5" t="s">
        <v>446</v>
      </c>
      <c r="I186" s="5">
        <v>0</v>
      </c>
      <c r="J186" s="5">
        <v>0</v>
      </c>
      <c r="K186" s="5">
        <v>0</v>
      </c>
      <c r="L186" s="12">
        <v>5000000</v>
      </c>
      <c r="M186" s="2"/>
      <c r="N186" s="12">
        <v>120626.38</v>
      </c>
      <c r="O186" s="5">
        <v>0</v>
      </c>
      <c r="P186" s="12">
        <v>28720000</v>
      </c>
      <c r="Q186" s="12">
        <v>223993.63</v>
      </c>
      <c r="R186" s="5">
        <v>0</v>
      </c>
      <c r="S186" s="12">
        <v>28720000</v>
      </c>
      <c r="T186" s="2"/>
      <c r="U186" s="12">
        <v>223993.63</v>
      </c>
    </row>
    <row r="187" spans="1:21" ht="10.9" customHeight="1" x14ac:dyDescent="0.25">
      <c r="A187" s="11" t="s">
        <v>97</v>
      </c>
      <c r="B187" s="11" t="s">
        <v>98</v>
      </c>
      <c r="C187" s="11" t="s">
        <v>574</v>
      </c>
      <c r="D187" s="11" t="s">
        <v>575</v>
      </c>
      <c r="E187" s="11">
        <v>1025926</v>
      </c>
      <c r="F187" s="11" t="s">
        <v>576</v>
      </c>
      <c r="G187" s="11" t="s">
        <v>50</v>
      </c>
      <c r="H187" s="5" t="s">
        <v>446</v>
      </c>
      <c r="I187" s="5">
        <v>0</v>
      </c>
      <c r="J187" s="5">
        <v>0</v>
      </c>
      <c r="K187" s="5">
        <v>0</v>
      </c>
      <c r="L187" s="12">
        <v>1000000</v>
      </c>
      <c r="M187" s="2"/>
      <c r="N187" s="12">
        <v>133299.72</v>
      </c>
      <c r="O187" s="5">
        <v>0</v>
      </c>
      <c r="P187" s="12">
        <v>901807.13</v>
      </c>
      <c r="Q187" s="12">
        <v>38370.239999999998</v>
      </c>
      <c r="R187" s="5">
        <v>0</v>
      </c>
      <c r="S187" s="12">
        <v>1000000</v>
      </c>
      <c r="T187" s="2"/>
      <c r="U187" s="12">
        <v>136563.10999999999</v>
      </c>
    </row>
    <row r="188" spans="1:21" ht="10.9" customHeight="1" x14ac:dyDescent="0.25">
      <c r="A188" s="11" t="s">
        <v>194</v>
      </c>
      <c r="B188" s="11" t="s">
        <v>84</v>
      </c>
      <c r="C188" s="11" t="s">
        <v>577</v>
      </c>
      <c r="D188" s="11" t="s">
        <v>578</v>
      </c>
      <c r="E188" s="11">
        <v>1025960</v>
      </c>
      <c r="F188" s="11" t="s">
        <v>579</v>
      </c>
      <c r="G188" s="11" t="s">
        <v>50</v>
      </c>
      <c r="H188" s="5" t="s">
        <v>446</v>
      </c>
      <c r="I188" s="5">
        <v>0</v>
      </c>
      <c r="J188" s="5">
        <v>0</v>
      </c>
      <c r="K188" s="5">
        <v>0</v>
      </c>
      <c r="L188" s="12">
        <v>4700000</v>
      </c>
      <c r="M188" s="2"/>
      <c r="N188" s="12">
        <v>2556136.12</v>
      </c>
      <c r="O188" s="5">
        <v>0</v>
      </c>
      <c r="P188" s="12">
        <v>2441729.7400000002</v>
      </c>
      <c r="Q188" s="12">
        <v>323328.21999999997</v>
      </c>
      <c r="R188" s="5">
        <v>0</v>
      </c>
      <c r="S188" s="12">
        <v>4700000</v>
      </c>
      <c r="T188" s="2"/>
      <c r="U188" s="12">
        <v>2581598.48</v>
      </c>
    </row>
    <row r="189" spans="1:21" ht="10.9" customHeight="1" x14ac:dyDescent="0.25">
      <c r="A189" s="11" t="s">
        <v>194</v>
      </c>
      <c r="B189" s="11" t="s">
        <v>442</v>
      </c>
      <c r="C189" s="11" t="s">
        <v>580</v>
      </c>
      <c r="D189" s="11" t="s">
        <v>581</v>
      </c>
      <c r="E189" s="11">
        <v>1026034</v>
      </c>
      <c r="F189" s="11" t="s">
        <v>582</v>
      </c>
      <c r="G189" s="11" t="s">
        <v>50</v>
      </c>
      <c r="H189" s="5" t="s">
        <v>446</v>
      </c>
      <c r="I189" s="5">
        <v>0</v>
      </c>
      <c r="J189" s="5">
        <v>0</v>
      </c>
      <c r="K189" s="5">
        <v>0</v>
      </c>
      <c r="L189" s="12">
        <v>305000</v>
      </c>
      <c r="M189" s="2"/>
      <c r="N189" s="12">
        <v>209232.79</v>
      </c>
      <c r="O189" s="5">
        <v>0</v>
      </c>
      <c r="P189" s="12">
        <v>188803.09</v>
      </c>
      <c r="Q189" s="12">
        <v>188803.09</v>
      </c>
      <c r="R189" s="5">
        <v>0</v>
      </c>
      <c r="S189" s="12">
        <v>209232.79</v>
      </c>
      <c r="T189" s="2"/>
      <c r="U189" s="12">
        <v>209232.79</v>
      </c>
    </row>
    <row r="190" spans="1:21" ht="10.9" customHeight="1" x14ac:dyDescent="0.25">
      <c r="A190" s="11" t="s">
        <v>194</v>
      </c>
      <c r="B190" s="11" t="s">
        <v>57</v>
      </c>
      <c r="C190" s="11" t="s">
        <v>583</v>
      </c>
      <c r="D190" s="11" t="s">
        <v>584</v>
      </c>
      <c r="E190" s="11">
        <v>1026061</v>
      </c>
      <c r="F190" s="11" t="s">
        <v>585</v>
      </c>
      <c r="G190" s="11" t="s">
        <v>50</v>
      </c>
      <c r="H190" s="5" t="s">
        <v>446</v>
      </c>
      <c r="I190" s="5">
        <v>0</v>
      </c>
      <c r="J190" s="5">
        <v>0</v>
      </c>
      <c r="K190" s="5">
        <v>0</v>
      </c>
      <c r="L190" s="12">
        <v>6222366</v>
      </c>
      <c r="M190" s="2"/>
      <c r="N190" s="12">
        <v>3263.38</v>
      </c>
      <c r="O190" s="5">
        <v>0</v>
      </c>
      <c r="P190" s="12">
        <v>6222366</v>
      </c>
      <c r="Q190" s="12">
        <v>34583.1</v>
      </c>
      <c r="R190" s="5">
        <v>0</v>
      </c>
      <c r="S190" s="12">
        <v>6222366</v>
      </c>
      <c r="T190" s="2"/>
      <c r="U190" s="12">
        <v>34583.1</v>
      </c>
    </row>
    <row r="191" spans="1:21" ht="10.9" customHeight="1" x14ac:dyDescent="0.25">
      <c r="A191" s="11" t="s">
        <v>194</v>
      </c>
      <c r="B191" s="11" t="s">
        <v>98</v>
      </c>
      <c r="C191" s="11" t="s">
        <v>586</v>
      </c>
      <c r="D191" s="11" t="s">
        <v>587</v>
      </c>
      <c r="E191" s="11">
        <v>1026063</v>
      </c>
      <c r="F191" s="11" t="s">
        <v>588</v>
      </c>
      <c r="G191" s="11" t="s">
        <v>50</v>
      </c>
      <c r="H191" s="5" t="s">
        <v>190</v>
      </c>
      <c r="I191" s="5">
        <v>0</v>
      </c>
      <c r="J191" s="5">
        <v>0</v>
      </c>
      <c r="K191" s="5">
        <v>0</v>
      </c>
      <c r="L191" s="12">
        <v>3775056.94</v>
      </c>
      <c r="M191" s="2"/>
      <c r="N191" s="12">
        <v>1177622.03</v>
      </c>
      <c r="O191" s="5">
        <v>0</v>
      </c>
      <c r="P191" s="12">
        <v>3285433.19</v>
      </c>
      <c r="Q191" s="12">
        <v>2422249.9300000002</v>
      </c>
      <c r="R191" s="5">
        <v>0</v>
      </c>
      <c r="S191" s="12">
        <v>3775056.94</v>
      </c>
      <c r="T191" s="2"/>
      <c r="U191" s="12">
        <v>2911873.68</v>
      </c>
    </row>
    <row r="192" spans="1:21" ht="10.9" customHeight="1" x14ac:dyDescent="0.25">
      <c r="A192" s="11" t="s">
        <v>194</v>
      </c>
      <c r="B192" s="11" t="s">
        <v>98</v>
      </c>
      <c r="C192" s="11" t="s">
        <v>589</v>
      </c>
      <c r="D192" s="11" t="s">
        <v>590</v>
      </c>
      <c r="E192" s="11">
        <v>1026064</v>
      </c>
      <c r="F192" s="11" t="s">
        <v>591</v>
      </c>
      <c r="G192" s="11" t="s">
        <v>50</v>
      </c>
      <c r="H192" s="5" t="s">
        <v>190</v>
      </c>
      <c r="I192" s="5">
        <v>0</v>
      </c>
      <c r="J192" s="5">
        <v>0</v>
      </c>
      <c r="K192" s="5">
        <v>0</v>
      </c>
      <c r="L192" s="12">
        <v>3425056.94</v>
      </c>
      <c r="M192" s="2"/>
      <c r="N192" s="12">
        <v>3246985.2</v>
      </c>
      <c r="O192" s="5">
        <v>0</v>
      </c>
      <c r="P192" s="12">
        <v>864573.81</v>
      </c>
      <c r="Q192" s="12">
        <v>693781.93</v>
      </c>
      <c r="R192" s="5">
        <v>0</v>
      </c>
      <c r="S192" s="12">
        <v>3425056.94</v>
      </c>
      <c r="T192" s="2"/>
      <c r="U192" s="12">
        <v>3254265.06</v>
      </c>
    </row>
    <row r="193" spans="1:21" ht="10.9" customHeight="1" x14ac:dyDescent="0.25">
      <c r="A193" s="11" t="s">
        <v>194</v>
      </c>
      <c r="B193" s="11" t="s">
        <v>442</v>
      </c>
      <c r="C193" s="11" t="s">
        <v>592</v>
      </c>
      <c r="D193" s="11" t="s">
        <v>593</v>
      </c>
      <c r="E193" s="11">
        <v>1026065</v>
      </c>
      <c r="F193" s="11" t="s">
        <v>594</v>
      </c>
      <c r="G193" s="11" t="s">
        <v>50</v>
      </c>
      <c r="H193" s="5" t="s">
        <v>446</v>
      </c>
      <c r="I193" s="5">
        <v>0</v>
      </c>
      <c r="J193" s="5">
        <v>0</v>
      </c>
      <c r="K193" s="5">
        <v>0</v>
      </c>
      <c r="L193" s="12">
        <v>349653.27</v>
      </c>
      <c r="M193" s="2"/>
      <c r="N193" s="12">
        <v>13066.2</v>
      </c>
      <c r="O193" s="5">
        <v>0</v>
      </c>
      <c r="P193" s="12">
        <v>336587.07</v>
      </c>
      <c r="Q193" s="5">
        <v>502.06</v>
      </c>
      <c r="R193" s="5">
        <v>0</v>
      </c>
      <c r="S193" s="12">
        <v>349653.27</v>
      </c>
      <c r="T193" s="2"/>
      <c r="U193" s="12">
        <v>13568.26</v>
      </c>
    </row>
    <row r="194" spans="1:21" ht="10.9" customHeight="1" x14ac:dyDescent="0.25">
      <c r="A194" s="11" t="s">
        <v>194</v>
      </c>
      <c r="B194" s="11" t="s">
        <v>442</v>
      </c>
      <c r="C194" s="11" t="s">
        <v>595</v>
      </c>
      <c r="D194" s="11" t="s">
        <v>596</v>
      </c>
      <c r="E194" s="11">
        <v>1026066</v>
      </c>
      <c r="F194" s="11" t="s">
        <v>597</v>
      </c>
      <c r="G194" s="11" t="s">
        <v>50</v>
      </c>
      <c r="H194" s="5" t="s">
        <v>446</v>
      </c>
      <c r="I194" s="5">
        <v>0</v>
      </c>
      <c r="J194" s="5">
        <v>0</v>
      </c>
      <c r="K194" s="5">
        <v>0</v>
      </c>
      <c r="L194" s="12">
        <v>369653.27</v>
      </c>
      <c r="M194" s="2"/>
      <c r="N194" s="12">
        <v>28944.13</v>
      </c>
      <c r="O194" s="5">
        <v>0</v>
      </c>
      <c r="P194" s="12">
        <v>340709.14</v>
      </c>
      <c r="Q194" s="5">
        <v>502.06</v>
      </c>
      <c r="R194" s="5">
        <v>0</v>
      </c>
      <c r="S194" s="12">
        <v>369653.27</v>
      </c>
      <c r="T194" s="2"/>
      <c r="U194" s="12">
        <v>29446.19</v>
      </c>
    </row>
    <row r="195" spans="1:21" ht="10.9" customHeight="1" x14ac:dyDescent="0.25">
      <c r="A195" s="11" t="s">
        <v>33</v>
      </c>
      <c r="B195" s="11" t="s">
        <v>34</v>
      </c>
      <c r="C195" s="11" t="s">
        <v>598</v>
      </c>
      <c r="D195" s="11" t="s">
        <v>599</v>
      </c>
      <c r="E195" s="11">
        <v>1026074</v>
      </c>
      <c r="F195" s="11" t="s">
        <v>600</v>
      </c>
      <c r="G195" s="11" t="s">
        <v>50</v>
      </c>
      <c r="H195" s="5" t="s">
        <v>446</v>
      </c>
      <c r="I195" s="5">
        <v>0</v>
      </c>
      <c r="J195" s="5">
        <v>0</v>
      </c>
      <c r="K195" s="5">
        <v>0</v>
      </c>
      <c r="L195" s="12">
        <v>2400000</v>
      </c>
      <c r="M195" s="2"/>
      <c r="N195" s="12">
        <v>1170268.8400000001</v>
      </c>
      <c r="O195" s="5">
        <v>0</v>
      </c>
      <c r="P195" s="12">
        <v>1942786.31</v>
      </c>
      <c r="Q195" s="12">
        <v>1190076.57</v>
      </c>
      <c r="R195" s="5">
        <v>0</v>
      </c>
      <c r="S195" s="12">
        <v>2400000</v>
      </c>
      <c r="T195" s="2"/>
      <c r="U195" s="12">
        <v>1647290.26</v>
      </c>
    </row>
    <row r="196" spans="1:21" ht="10.9" customHeight="1" x14ac:dyDescent="0.25">
      <c r="A196" s="11" t="s">
        <v>194</v>
      </c>
      <c r="B196" s="11" t="s">
        <v>442</v>
      </c>
      <c r="C196" s="11" t="s">
        <v>601</v>
      </c>
      <c r="D196" s="11" t="s">
        <v>602</v>
      </c>
      <c r="E196" s="11">
        <v>1026089</v>
      </c>
      <c r="F196" s="11" t="s">
        <v>603</v>
      </c>
      <c r="G196" s="11" t="s">
        <v>50</v>
      </c>
      <c r="H196" s="5" t="s">
        <v>604</v>
      </c>
      <c r="I196" s="5">
        <v>0</v>
      </c>
      <c r="J196" s="5">
        <v>0</v>
      </c>
      <c r="K196" s="5">
        <v>0</v>
      </c>
      <c r="L196" s="12">
        <v>250000</v>
      </c>
      <c r="M196" s="2"/>
      <c r="N196" s="12">
        <v>12026.42</v>
      </c>
      <c r="O196" s="5">
        <v>0</v>
      </c>
      <c r="P196" s="12">
        <v>249012.69</v>
      </c>
      <c r="Q196" s="12">
        <v>23832.69</v>
      </c>
      <c r="R196" s="5">
        <v>0</v>
      </c>
      <c r="S196" s="12">
        <v>250000</v>
      </c>
      <c r="T196" s="2"/>
      <c r="U196" s="12">
        <v>24820</v>
      </c>
    </row>
    <row r="197" spans="1:21" ht="10.9" customHeight="1" x14ac:dyDescent="0.25">
      <c r="A197" s="11" t="s">
        <v>194</v>
      </c>
      <c r="B197" s="11" t="s">
        <v>442</v>
      </c>
      <c r="C197" s="11" t="s">
        <v>605</v>
      </c>
      <c r="D197" s="11" t="s">
        <v>606</v>
      </c>
      <c r="E197" s="11">
        <v>1026090</v>
      </c>
      <c r="F197" s="11" t="s">
        <v>607</v>
      </c>
      <c r="G197" s="11" t="s">
        <v>50</v>
      </c>
      <c r="H197" s="5" t="s">
        <v>604</v>
      </c>
      <c r="I197" s="5">
        <v>0</v>
      </c>
      <c r="J197" s="5">
        <v>0</v>
      </c>
      <c r="K197" s="5">
        <v>0</v>
      </c>
      <c r="L197" s="12">
        <v>142484</v>
      </c>
      <c r="M197" s="2"/>
      <c r="N197" s="12">
        <v>21445.81</v>
      </c>
      <c r="O197" s="5">
        <v>0</v>
      </c>
      <c r="P197" s="12">
        <v>129494.96</v>
      </c>
      <c r="Q197" s="12">
        <v>113503.13</v>
      </c>
      <c r="R197" s="5">
        <v>0</v>
      </c>
      <c r="S197" s="12">
        <v>142484</v>
      </c>
      <c r="T197" s="2"/>
      <c r="U197" s="12">
        <v>126492.17</v>
      </c>
    </row>
    <row r="198" spans="1:21" ht="10.9" customHeight="1" x14ac:dyDescent="0.25">
      <c r="A198" s="11" t="s">
        <v>194</v>
      </c>
      <c r="B198" s="11" t="s">
        <v>608</v>
      </c>
      <c r="C198" s="11" t="s">
        <v>609</v>
      </c>
      <c r="D198" s="11" t="s">
        <v>610</v>
      </c>
      <c r="E198" s="11">
        <v>1026091</v>
      </c>
      <c r="F198" s="11" t="s">
        <v>611</v>
      </c>
      <c r="G198" s="11" t="s">
        <v>50</v>
      </c>
      <c r="H198" s="5" t="s">
        <v>604</v>
      </c>
      <c r="I198" s="5">
        <v>0</v>
      </c>
      <c r="J198" s="5">
        <v>0</v>
      </c>
      <c r="K198" s="5">
        <v>0</v>
      </c>
      <c r="L198" s="12">
        <v>800000</v>
      </c>
      <c r="M198" s="2"/>
      <c r="N198" s="12">
        <v>427806.79</v>
      </c>
      <c r="O198" s="5">
        <v>0</v>
      </c>
      <c r="P198" s="5">
        <v>810.93</v>
      </c>
      <c r="Q198" s="5">
        <v>810.93</v>
      </c>
      <c r="R198" s="5">
        <v>0</v>
      </c>
      <c r="S198" s="12">
        <v>427806.79</v>
      </c>
      <c r="T198" s="2"/>
      <c r="U198" s="12">
        <v>427806.79</v>
      </c>
    </row>
    <row r="199" spans="1:21" ht="10.9" customHeight="1" x14ac:dyDescent="0.25">
      <c r="A199" s="11" t="s">
        <v>194</v>
      </c>
      <c r="B199" s="11" t="s">
        <v>98</v>
      </c>
      <c r="C199" s="11" t="s">
        <v>612</v>
      </c>
      <c r="D199" s="11" t="s">
        <v>613</v>
      </c>
      <c r="E199" s="11">
        <v>1026092</v>
      </c>
      <c r="F199" s="11" t="s">
        <v>614</v>
      </c>
      <c r="G199" s="11" t="s">
        <v>50</v>
      </c>
      <c r="H199" s="5" t="s">
        <v>604</v>
      </c>
      <c r="I199" s="5">
        <v>0</v>
      </c>
      <c r="J199" s="5">
        <v>0</v>
      </c>
      <c r="K199" s="5">
        <v>0</v>
      </c>
      <c r="L199" s="5">
        <v>0</v>
      </c>
      <c r="M199" s="2"/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2"/>
      <c r="U199" s="5">
        <v>0</v>
      </c>
    </row>
    <row r="200" spans="1:21" ht="10.9" customHeight="1" x14ac:dyDescent="0.25">
      <c r="A200" s="11" t="s">
        <v>194</v>
      </c>
      <c r="B200" s="11" t="s">
        <v>98</v>
      </c>
      <c r="C200" s="11" t="s">
        <v>615</v>
      </c>
      <c r="D200" s="11" t="s">
        <v>616</v>
      </c>
      <c r="E200" s="11">
        <v>1026093</v>
      </c>
      <c r="F200" s="11" t="s">
        <v>617</v>
      </c>
      <c r="G200" s="11" t="s">
        <v>50</v>
      </c>
      <c r="H200" s="5" t="s">
        <v>604</v>
      </c>
      <c r="I200" s="5">
        <v>0</v>
      </c>
      <c r="J200" s="5">
        <v>0</v>
      </c>
      <c r="K200" s="5">
        <v>0</v>
      </c>
      <c r="L200" s="5">
        <v>0</v>
      </c>
      <c r="M200" s="2"/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2"/>
      <c r="U200" s="5">
        <v>0</v>
      </c>
    </row>
    <row r="201" spans="1:21" ht="10.9" customHeight="1" x14ac:dyDescent="0.25">
      <c r="A201" s="11" t="s">
        <v>194</v>
      </c>
      <c r="B201" s="11" t="s">
        <v>65</v>
      </c>
      <c r="C201" s="11" t="s">
        <v>618</v>
      </c>
      <c r="D201" s="11" t="s">
        <v>619</v>
      </c>
      <c r="E201" s="11">
        <v>1026094</v>
      </c>
      <c r="F201" s="11" t="s">
        <v>620</v>
      </c>
      <c r="G201" s="11" t="s">
        <v>50</v>
      </c>
      <c r="H201" s="5" t="s">
        <v>604</v>
      </c>
      <c r="I201" s="5">
        <v>0</v>
      </c>
      <c r="J201" s="5">
        <v>0</v>
      </c>
      <c r="K201" s="5">
        <v>0</v>
      </c>
      <c r="L201" s="12">
        <v>80000</v>
      </c>
      <c r="M201" s="2"/>
      <c r="N201" s="12">
        <v>8452.56</v>
      </c>
      <c r="O201" s="5">
        <v>0</v>
      </c>
      <c r="P201" s="5">
        <v>-149.6</v>
      </c>
      <c r="Q201" s="5">
        <v>-149.6</v>
      </c>
      <c r="R201" s="5">
        <v>0</v>
      </c>
      <c r="S201" s="12">
        <v>8452.56</v>
      </c>
      <c r="T201" s="2"/>
      <c r="U201" s="12">
        <v>8452.56</v>
      </c>
    </row>
    <row r="202" spans="1:21" ht="10.9" customHeight="1" x14ac:dyDescent="0.25">
      <c r="A202" s="11" t="s">
        <v>194</v>
      </c>
      <c r="B202" s="11" t="s">
        <v>65</v>
      </c>
      <c r="C202" s="11" t="s">
        <v>621</v>
      </c>
      <c r="D202" s="11" t="s">
        <v>622</v>
      </c>
      <c r="E202" s="11">
        <v>1026095</v>
      </c>
      <c r="F202" s="11" t="s">
        <v>623</v>
      </c>
      <c r="G202" s="11" t="s">
        <v>50</v>
      </c>
      <c r="H202" s="5" t="s">
        <v>604</v>
      </c>
      <c r="I202" s="5">
        <v>0</v>
      </c>
      <c r="J202" s="12">
        <v>150000</v>
      </c>
      <c r="K202" s="5">
        <v>0</v>
      </c>
      <c r="L202" s="12">
        <v>425000</v>
      </c>
      <c r="M202" s="2"/>
      <c r="N202" s="12">
        <v>84629.61</v>
      </c>
      <c r="O202" s="5">
        <v>0</v>
      </c>
      <c r="P202" s="12">
        <v>371584.01</v>
      </c>
      <c r="Q202" s="12">
        <v>36387.89</v>
      </c>
      <c r="R202" s="12">
        <v>150000</v>
      </c>
      <c r="S202" s="12">
        <v>425000</v>
      </c>
      <c r="T202" s="2"/>
      <c r="U202" s="12">
        <v>89803.88</v>
      </c>
    </row>
    <row r="203" spans="1:21" ht="10.9" customHeight="1" x14ac:dyDescent="0.25">
      <c r="A203" s="11" t="s">
        <v>194</v>
      </c>
      <c r="B203" s="11" t="s">
        <v>65</v>
      </c>
      <c r="C203" s="11" t="s">
        <v>624</v>
      </c>
      <c r="D203" s="11" t="s">
        <v>625</v>
      </c>
      <c r="E203" s="11">
        <v>1026097</v>
      </c>
      <c r="F203" s="11" t="s">
        <v>626</v>
      </c>
      <c r="G203" s="11" t="s">
        <v>50</v>
      </c>
      <c r="H203" s="5" t="s">
        <v>604</v>
      </c>
      <c r="I203" s="5">
        <v>0</v>
      </c>
      <c r="J203" s="5">
        <v>0</v>
      </c>
      <c r="K203" s="5">
        <v>0</v>
      </c>
      <c r="L203" s="12">
        <v>231200</v>
      </c>
      <c r="M203" s="2"/>
      <c r="N203" s="12">
        <v>111031.39</v>
      </c>
      <c r="O203" s="5">
        <v>0</v>
      </c>
      <c r="P203" s="12">
        <v>218071.75</v>
      </c>
      <c r="Q203" s="12">
        <v>98268.13</v>
      </c>
      <c r="R203" s="5">
        <v>0</v>
      </c>
      <c r="S203" s="12">
        <v>231200</v>
      </c>
      <c r="T203" s="2"/>
      <c r="U203" s="12">
        <v>111396.38</v>
      </c>
    </row>
    <row r="204" spans="1:21" ht="10.9" customHeight="1" x14ac:dyDescent="0.25">
      <c r="A204" s="11" t="s">
        <v>194</v>
      </c>
      <c r="B204" s="11" t="s">
        <v>34</v>
      </c>
      <c r="C204" s="11" t="s">
        <v>627</v>
      </c>
      <c r="D204" s="11" t="s">
        <v>628</v>
      </c>
      <c r="E204" s="11">
        <v>1026098</v>
      </c>
      <c r="F204" s="11" t="s">
        <v>629</v>
      </c>
      <c r="G204" s="11" t="s">
        <v>50</v>
      </c>
      <c r="H204" s="5" t="s">
        <v>604</v>
      </c>
      <c r="I204" s="5">
        <v>0</v>
      </c>
      <c r="J204" s="5">
        <v>0</v>
      </c>
      <c r="K204" s="5">
        <v>0</v>
      </c>
      <c r="L204" s="12">
        <v>300000</v>
      </c>
      <c r="M204" s="2"/>
      <c r="N204" s="5">
        <v>870.48</v>
      </c>
      <c r="O204" s="5">
        <v>0</v>
      </c>
      <c r="P204" s="12">
        <v>300000</v>
      </c>
      <c r="Q204" s="12">
        <v>6464.51</v>
      </c>
      <c r="R204" s="5">
        <v>0</v>
      </c>
      <c r="S204" s="12">
        <v>300000</v>
      </c>
      <c r="T204" s="2"/>
      <c r="U204" s="12">
        <v>6464.51</v>
      </c>
    </row>
    <row r="205" spans="1:21" ht="10.9" customHeight="1" x14ac:dyDescent="0.25">
      <c r="A205" s="11" t="s">
        <v>194</v>
      </c>
      <c r="B205" s="11" t="s">
        <v>34</v>
      </c>
      <c r="C205" s="11" t="s">
        <v>630</v>
      </c>
      <c r="D205" s="11" t="s">
        <v>631</v>
      </c>
      <c r="E205" s="11">
        <v>1026099</v>
      </c>
      <c r="F205" s="11" t="s">
        <v>632</v>
      </c>
      <c r="G205" s="11" t="s">
        <v>50</v>
      </c>
      <c r="H205" s="5" t="s">
        <v>604</v>
      </c>
      <c r="I205" s="5">
        <v>0</v>
      </c>
      <c r="J205" s="5">
        <v>0</v>
      </c>
      <c r="K205" s="5">
        <v>0</v>
      </c>
      <c r="L205" s="12">
        <v>150000</v>
      </c>
      <c r="M205" s="2"/>
      <c r="N205" s="12">
        <v>53278.879999999997</v>
      </c>
      <c r="O205" s="5">
        <v>0</v>
      </c>
      <c r="P205" s="12">
        <v>121678.44</v>
      </c>
      <c r="Q205" s="12">
        <v>35329.879999999997</v>
      </c>
      <c r="R205" s="5">
        <v>0</v>
      </c>
      <c r="S205" s="12">
        <v>150000</v>
      </c>
      <c r="T205" s="2"/>
      <c r="U205" s="12">
        <v>63651.44</v>
      </c>
    </row>
    <row r="206" spans="1:21" ht="10.9" customHeight="1" x14ac:dyDescent="0.25">
      <c r="A206" s="11" t="s">
        <v>194</v>
      </c>
      <c r="B206" s="11" t="s">
        <v>34</v>
      </c>
      <c r="C206" s="11" t="s">
        <v>633</v>
      </c>
      <c r="D206" s="11" t="s">
        <v>634</v>
      </c>
      <c r="E206" s="11">
        <v>1026101</v>
      </c>
      <c r="F206" s="11" t="s">
        <v>635</v>
      </c>
      <c r="G206" s="11" t="s">
        <v>50</v>
      </c>
      <c r="H206" s="5" t="s">
        <v>604</v>
      </c>
      <c r="I206" s="5">
        <v>0</v>
      </c>
      <c r="J206" s="5">
        <v>0</v>
      </c>
      <c r="K206" s="5">
        <v>0</v>
      </c>
      <c r="L206" s="12">
        <v>1750000</v>
      </c>
      <c r="M206" s="2"/>
      <c r="N206" s="12">
        <v>82557.600000000006</v>
      </c>
      <c r="O206" s="5">
        <v>0</v>
      </c>
      <c r="P206" s="12">
        <v>1679424.35</v>
      </c>
      <c r="Q206" s="12">
        <v>25136.22</v>
      </c>
      <c r="R206" s="5">
        <v>0</v>
      </c>
      <c r="S206" s="12">
        <v>1750000</v>
      </c>
      <c r="T206" s="2"/>
      <c r="U206" s="12">
        <v>95711.87</v>
      </c>
    </row>
    <row r="207" spans="1:21" ht="10.9" customHeight="1" x14ac:dyDescent="0.25">
      <c r="A207" s="11" t="s">
        <v>194</v>
      </c>
      <c r="B207" s="11" t="s">
        <v>34</v>
      </c>
      <c r="C207" s="11" t="s">
        <v>636</v>
      </c>
      <c r="D207" s="11" t="s">
        <v>637</v>
      </c>
      <c r="E207" s="11">
        <v>1026102</v>
      </c>
      <c r="F207" s="11" t="s">
        <v>638</v>
      </c>
      <c r="G207" s="11" t="s">
        <v>50</v>
      </c>
      <c r="H207" s="5" t="s">
        <v>604</v>
      </c>
      <c r="I207" s="5">
        <v>0</v>
      </c>
      <c r="J207" s="5">
        <v>0</v>
      </c>
      <c r="K207" s="5">
        <v>0</v>
      </c>
      <c r="L207" s="12">
        <v>2500000</v>
      </c>
      <c r="M207" s="2"/>
      <c r="N207" s="12">
        <v>313647.37</v>
      </c>
      <c r="O207" s="5">
        <v>0</v>
      </c>
      <c r="P207" s="12">
        <v>2500000</v>
      </c>
      <c r="Q207" s="12">
        <v>379746.51</v>
      </c>
      <c r="R207" s="5">
        <v>0</v>
      </c>
      <c r="S207" s="12">
        <v>2500000</v>
      </c>
      <c r="T207" s="2"/>
      <c r="U207" s="12">
        <v>379746.51</v>
      </c>
    </row>
    <row r="208" spans="1:21" ht="10.9" customHeight="1" x14ac:dyDescent="0.25">
      <c r="A208" s="11" t="s">
        <v>194</v>
      </c>
      <c r="B208" s="11" t="s">
        <v>34</v>
      </c>
      <c r="C208" s="11" t="s">
        <v>639</v>
      </c>
      <c r="D208" s="11" t="s">
        <v>640</v>
      </c>
      <c r="E208" s="11">
        <v>1026104</v>
      </c>
      <c r="F208" s="11" t="s">
        <v>641</v>
      </c>
      <c r="G208" s="11" t="s">
        <v>50</v>
      </c>
      <c r="H208" s="5" t="s">
        <v>604</v>
      </c>
      <c r="I208" s="5">
        <v>0</v>
      </c>
      <c r="J208" s="5">
        <v>0</v>
      </c>
      <c r="K208" s="5">
        <v>0</v>
      </c>
      <c r="L208" s="12">
        <v>154700</v>
      </c>
      <c r="M208" s="2"/>
      <c r="N208" s="12">
        <v>141196.95000000001</v>
      </c>
      <c r="O208" s="5">
        <v>0</v>
      </c>
      <c r="P208" s="12">
        <v>119120.93</v>
      </c>
      <c r="Q208" s="12">
        <v>105617.88</v>
      </c>
      <c r="R208" s="5">
        <v>0</v>
      </c>
      <c r="S208" s="12">
        <v>154700</v>
      </c>
      <c r="T208" s="2"/>
      <c r="U208" s="12">
        <v>141196.95000000001</v>
      </c>
    </row>
    <row r="209" spans="1:21" ht="10.9" customHeight="1" x14ac:dyDescent="0.25">
      <c r="A209" s="11" t="s">
        <v>194</v>
      </c>
      <c r="B209" s="11" t="s">
        <v>34</v>
      </c>
      <c r="C209" s="11" t="s">
        <v>642</v>
      </c>
      <c r="D209" s="11" t="s">
        <v>643</v>
      </c>
      <c r="E209" s="11">
        <v>1026105</v>
      </c>
      <c r="F209" s="11" t="s">
        <v>644</v>
      </c>
      <c r="G209" s="11" t="s">
        <v>50</v>
      </c>
      <c r="H209" s="5" t="s">
        <v>604</v>
      </c>
      <c r="I209" s="5">
        <v>0</v>
      </c>
      <c r="J209" s="5">
        <v>0</v>
      </c>
      <c r="K209" s="5">
        <v>0</v>
      </c>
      <c r="L209" s="12">
        <v>600000</v>
      </c>
      <c r="M209" s="2"/>
      <c r="N209" s="12">
        <v>19402.61</v>
      </c>
      <c r="O209" s="5">
        <v>0</v>
      </c>
      <c r="P209" s="12">
        <v>600000</v>
      </c>
      <c r="Q209" s="12">
        <v>23738.06</v>
      </c>
      <c r="R209" s="5">
        <v>0</v>
      </c>
      <c r="S209" s="12">
        <v>600000</v>
      </c>
      <c r="T209" s="2"/>
      <c r="U209" s="12">
        <v>23738.06</v>
      </c>
    </row>
    <row r="210" spans="1:21" ht="10.9" customHeight="1" x14ac:dyDescent="0.25">
      <c r="A210" s="11" t="s">
        <v>194</v>
      </c>
      <c r="B210" s="11" t="s">
        <v>34</v>
      </c>
      <c r="C210" s="11" t="s">
        <v>645</v>
      </c>
      <c r="D210" s="11" t="s">
        <v>646</v>
      </c>
      <c r="E210" s="11">
        <v>1026106</v>
      </c>
      <c r="F210" s="11" t="s">
        <v>647</v>
      </c>
      <c r="G210" s="11" t="s">
        <v>50</v>
      </c>
      <c r="H210" s="5" t="s">
        <v>604</v>
      </c>
      <c r="I210" s="5">
        <v>0</v>
      </c>
      <c r="J210" s="5">
        <v>0</v>
      </c>
      <c r="K210" s="5">
        <v>0</v>
      </c>
      <c r="L210" s="12">
        <v>240000</v>
      </c>
      <c r="M210" s="2"/>
      <c r="N210" s="5">
        <v>0</v>
      </c>
      <c r="O210" s="5">
        <v>0</v>
      </c>
      <c r="P210" s="12">
        <v>240000</v>
      </c>
      <c r="Q210" s="5">
        <v>0</v>
      </c>
      <c r="R210" s="5">
        <v>0</v>
      </c>
      <c r="S210" s="12">
        <v>240000</v>
      </c>
      <c r="T210" s="2"/>
      <c r="U210" s="5">
        <v>0</v>
      </c>
    </row>
    <row r="211" spans="1:21" ht="10.9" customHeight="1" x14ac:dyDescent="0.25">
      <c r="A211" s="11" t="s">
        <v>194</v>
      </c>
      <c r="B211" s="11" t="s">
        <v>34</v>
      </c>
      <c r="C211" s="11" t="s">
        <v>648</v>
      </c>
      <c r="D211" s="11" t="s">
        <v>649</v>
      </c>
      <c r="E211" s="11">
        <v>1026107</v>
      </c>
      <c r="F211" s="11" t="s">
        <v>650</v>
      </c>
      <c r="G211" s="11" t="s">
        <v>50</v>
      </c>
      <c r="H211" s="5" t="s">
        <v>604</v>
      </c>
      <c r="I211" s="5">
        <v>0</v>
      </c>
      <c r="J211" s="5">
        <v>0</v>
      </c>
      <c r="K211" s="5">
        <v>0</v>
      </c>
      <c r="L211" s="12">
        <v>300000</v>
      </c>
      <c r="M211" s="2"/>
      <c r="N211" s="12">
        <v>157435.68</v>
      </c>
      <c r="O211" s="5">
        <v>0</v>
      </c>
      <c r="P211" s="12">
        <v>184778.33</v>
      </c>
      <c r="Q211" s="12">
        <v>46510.02</v>
      </c>
      <c r="R211" s="5">
        <v>0</v>
      </c>
      <c r="S211" s="12">
        <v>300000</v>
      </c>
      <c r="T211" s="2"/>
      <c r="U211" s="12">
        <v>161731.69</v>
      </c>
    </row>
    <row r="212" spans="1:21" ht="10.9" customHeight="1" x14ac:dyDescent="0.25">
      <c r="A212" s="11" t="s">
        <v>194</v>
      </c>
      <c r="B212" s="11" t="s">
        <v>89</v>
      </c>
      <c r="C212" s="11" t="s">
        <v>651</v>
      </c>
      <c r="D212" s="11" t="s">
        <v>652</v>
      </c>
      <c r="E212" s="11">
        <v>1026108</v>
      </c>
      <c r="F212" s="11" t="s">
        <v>653</v>
      </c>
      <c r="G212" s="11" t="s">
        <v>50</v>
      </c>
      <c r="H212" s="5" t="s">
        <v>604</v>
      </c>
      <c r="I212" s="5">
        <v>0</v>
      </c>
      <c r="J212" s="5">
        <v>0</v>
      </c>
      <c r="K212" s="5">
        <v>0</v>
      </c>
      <c r="L212" s="12">
        <v>335000</v>
      </c>
      <c r="M212" s="2"/>
      <c r="N212" s="12">
        <v>28791.66</v>
      </c>
      <c r="O212" s="5">
        <v>0</v>
      </c>
      <c r="P212" s="12">
        <v>331194.90000000002</v>
      </c>
      <c r="Q212" s="12">
        <v>26241.71</v>
      </c>
      <c r="R212" s="5">
        <v>0</v>
      </c>
      <c r="S212" s="12">
        <v>335000</v>
      </c>
      <c r="T212" s="2"/>
      <c r="U212" s="12">
        <v>30046.81</v>
      </c>
    </row>
    <row r="213" spans="1:21" ht="10.9" customHeight="1" x14ac:dyDescent="0.25">
      <c r="A213" s="11" t="s">
        <v>194</v>
      </c>
      <c r="B213" s="11" t="s">
        <v>89</v>
      </c>
      <c r="C213" s="11" t="s">
        <v>654</v>
      </c>
      <c r="D213" s="11" t="s">
        <v>655</v>
      </c>
      <c r="E213" s="11">
        <v>1026110</v>
      </c>
      <c r="F213" s="11" t="s">
        <v>656</v>
      </c>
      <c r="G213" s="11" t="s">
        <v>50</v>
      </c>
      <c r="H213" s="5" t="s">
        <v>604</v>
      </c>
      <c r="I213" s="5">
        <v>0</v>
      </c>
      <c r="J213" s="5">
        <v>0</v>
      </c>
      <c r="K213" s="5">
        <v>0</v>
      </c>
      <c r="L213" s="12">
        <v>335000</v>
      </c>
      <c r="M213" s="2"/>
      <c r="N213" s="12">
        <v>29203.35</v>
      </c>
      <c r="O213" s="5">
        <v>0</v>
      </c>
      <c r="P213" s="12">
        <v>331156.40000000002</v>
      </c>
      <c r="Q213" s="12">
        <v>28483.32</v>
      </c>
      <c r="R213" s="5">
        <v>0</v>
      </c>
      <c r="S213" s="12">
        <v>335000</v>
      </c>
      <c r="T213" s="2"/>
      <c r="U213" s="12">
        <v>32326.92</v>
      </c>
    </row>
    <row r="214" spans="1:21" ht="10.9" customHeight="1" x14ac:dyDescent="0.25">
      <c r="A214" s="11" t="s">
        <v>194</v>
      </c>
      <c r="B214" s="11" t="s">
        <v>89</v>
      </c>
      <c r="C214" s="11" t="s">
        <v>657</v>
      </c>
      <c r="D214" s="11" t="s">
        <v>658</v>
      </c>
      <c r="E214" s="11">
        <v>1026111</v>
      </c>
      <c r="F214" s="11" t="s">
        <v>659</v>
      </c>
      <c r="G214" s="11" t="s">
        <v>50</v>
      </c>
      <c r="H214" s="5" t="s">
        <v>604</v>
      </c>
      <c r="I214" s="5">
        <v>0</v>
      </c>
      <c r="J214" s="5">
        <v>0</v>
      </c>
      <c r="K214" s="5">
        <v>0</v>
      </c>
      <c r="L214" s="12">
        <v>345000</v>
      </c>
      <c r="M214" s="2"/>
      <c r="N214" s="12">
        <v>34181.97</v>
      </c>
      <c r="O214" s="5">
        <v>0</v>
      </c>
      <c r="P214" s="12">
        <v>336803.18</v>
      </c>
      <c r="Q214" s="12">
        <v>27240.3</v>
      </c>
      <c r="R214" s="5">
        <v>0</v>
      </c>
      <c r="S214" s="12">
        <v>345000</v>
      </c>
      <c r="T214" s="2"/>
      <c r="U214" s="12">
        <v>35437.120000000003</v>
      </c>
    </row>
    <row r="215" spans="1:21" ht="10.9" customHeight="1" x14ac:dyDescent="0.25">
      <c r="A215" s="11" t="s">
        <v>194</v>
      </c>
      <c r="B215" s="11" t="s">
        <v>89</v>
      </c>
      <c r="C215" s="11" t="s">
        <v>660</v>
      </c>
      <c r="D215" s="11" t="s">
        <v>661</v>
      </c>
      <c r="E215" s="11">
        <v>1026112</v>
      </c>
      <c r="F215" s="11" t="s">
        <v>662</v>
      </c>
      <c r="G215" s="11" t="s">
        <v>50</v>
      </c>
      <c r="H215" s="5" t="s">
        <v>604</v>
      </c>
      <c r="I215" s="5">
        <v>0</v>
      </c>
      <c r="J215" s="5">
        <v>0</v>
      </c>
      <c r="K215" s="5">
        <v>0</v>
      </c>
      <c r="L215" s="12">
        <v>90000</v>
      </c>
      <c r="M215" s="2"/>
      <c r="N215" s="12">
        <v>29307.26</v>
      </c>
      <c r="O215" s="5">
        <v>0</v>
      </c>
      <c r="P215" s="12">
        <v>79367.34</v>
      </c>
      <c r="Q215" s="12">
        <v>19929.75</v>
      </c>
      <c r="R215" s="5">
        <v>0</v>
      </c>
      <c r="S215" s="12">
        <v>90000</v>
      </c>
      <c r="T215" s="2"/>
      <c r="U215" s="12">
        <v>30562.41</v>
      </c>
    </row>
    <row r="216" spans="1:21" ht="10.9" customHeight="1" x14ac:dyDescent="0.25">
      <c r="A216" s="11" t="s">
        <v>194</v>
      </c>
      <c r="B216" s="11" t="s">
        <v>89</v>
      </c>
      <c r="C216" s="11" t="s">
        <v>663</v>
      </c>
      <c r="D216" s="11" t="s">
        <v>664</v>
      </c>
      <c r="E216" s="11">
        <v>1026113</v>
      </c>
      <c r="F216" s="11" t="s">
        <v>665</v>
      </c>
      <c r="G216" s="11" t="s">
        <v>50</v>
      </c>
      <c r="H216" s="5" t="s">
        <v>604</v>
      </c>
      <c r="I216" s="5">
        <v>0</v>
      </c>
      <c r="J216" s="5">
        <v>0</v>
      </c>
      <c r="K216" s="5">
        <v>0</v>
      </c>
      <c r="L216" s="12">
        <v>335000</v>
      </c>
      <c r="M216" s="2"/>
      <c r="N216" s="12">
        <v>29286.39</v>
      </c>
      <c r="O216" s="5">
        <v>0</v>
      </c>
      <c r="P216" s="12">
        <v>328024.56</v>
      </c>
      <c r="Q216" s="12">
        <v>23566.1</v>
      </c>
      <c r="R216" s="5">
        <v>0</v>
      </c>
      <c r="S216" s="12">
        <v>335000</v>
      </c>
      <c r="T216" s="2"/>
      <c r="U216" s="12">
        <v>30541.54</v>
      </c>
    </row>
    <row r="217" spans="1:21" ht="10.9" customHeight="1" x14ac:dyDescent="0.25">
      <c r="A217" s="11" t="s">
        <v>194</v>
      </c>
      <c r="B217" s="11" t="s">
        <v>84</v>
      </c>
      <c r="C217" s="11" t="s">
        <v>666</v>
      </c>
      <c r="D217" s="11" t="s">
        <v>667</v>
      </c>
      <c r="E217" s="11">
        <v>1026116</v>
      </c>
      <c r="F217" s="11" t="s">
        <v>668</v>
      </c>
      <c r="G217" s="11" t="s">
        <v>50</v>
      </c>
      <c r="H217" s="5" t="s">
        <v>604</v>
      </c>
      <c r="I217" s="5">
        <v>0</v>
      </c>
      <c r="J217" s="5">
        <v>0</v>
      </c>
      <c r="K217" s="5">
        <v>0</v>
      </c>
      <c r="L217" s="12">
        <v>12014.92</v>
      </c>
      <c r="M217" s="2"/>
      <c r="N217" s="12">
        <v>12014.92</v>
      </c>
      <c r="O217" s="5">
        <v>0</v>
      </c>
      <c r="P217" s="12">
        <v>-1286.7</v>
      </c>
      <c r="Q217" s="12">
        <v>-1286.7</v>
      </c>
      <c r="R217" s="5">
        <v>0</v>
      </c>
      <c r="S217" s="12">
        <v>12014.92</v>
      </c>
      <c r="T217" s="2"/>
      <c r="U217" s="12">
        <v>12014.92</v>
      </c>
    </row>
    <row r="218" spans="1:21" ht="10.9" customHeight="1" x14ac:dyDescent="0.25">
      <c r="A218" s="11" t="s">
        <v>194</v>
      </c>
      <c r="B218" s="11" t="s">
        <v>84</v>
      </c>
      <c r="C218" s="11" t="s">
        <v>669</v>
      </c>
      <c r="D218" s="11" t="s">
        <v>670</v>
      </c>
      <c r="E218" s="11">
        <v>1026117</v>
      </c>
      <c r="F218" s="11" t="s">
        <v>671</v>
      </c>
      <c r="G218" s="11" t="s">
        <v>50</v>
      </c>
      <c r="H218" s="5" t="s">
        <v>604</v>
      </c>
      <c r="I218" s="5">
        <v>0</v>
      </c>
      <c r="J218" s="5">
        <v>0</v>
      </c>
      <c r="K218" s="5">
        <v>0</v>
      </c>
      <c r="L218" s="12">
        <v>800000</v>
      </c>
      <c r="M218" s="2"/>
      <c r="N218" s="12">
        <v>49130.18</v>
      </c>
      <c r="O218" s="5">
        <v>0</v>
      </c>
      <c r="P218" s="12">
        <v>772493.55</v>
      </c>
      <c r="Q218" s="12">
        <v>241614.94</v>
      </c>
      <c r="R218" s="5">
        <v>0</v>
      </c>
      <c r="S218" s="12">
        <v>800000</v>
      </c>
      <c r="T218" s="2"/>
      <c r="U218" s="12">
        <v>269121.39</v>
      </c>
    </row>
    <row r="219" spans="1:21" ht="10.9" customHeight="1" x14ac:dyDescent="0.25">
      <c r="A219" s="11" t="s">
        <v>194</v>
      </c>
      <c r="B219" s="11" t="s">
        <v>57</v>
      </c>
      <c r="C219" s="11" t="s">
        <v>672</v>
      </c>
      <c r="D219" s="11" t="s">
        <v>673</v>
      </c>
      <c r="E219" s="11">
        <v>1026118</v>
      </c>
      <c r="F219" s="11" t="s">
        <v>674</v>
      </c>
      <c r="G219" s="11" t="s">
        <v>50</v>
      </c>
      <c r="H219" s="5" t="s">
        <v>446</v>
      </c>
      <c r="I219" s="5">
        <v>0</v>
      </c>
      <c r="J219" s="5">
        <v>0</v>
      </c>
      <c r="K219" s="5">
        <v>0</v>
      </c>
      <c r="L219" s="12">
        <v>170000</v>
      </c>
      <c r="M219" s="2"/>
      <c r="N219" s="12">
        <v>141473.57999999999</v>
      </c>
      <c r="O219" s="5">
        <v>0</v>
      </c>
      <c r="P219" s="12">
        <v>146044.49</v>
      </c>
      <c r="Q219" s="12">
        <v>123461.69</v>
      </c>
      <c r="R219" s="5">
        <v>0</v>
      </c>
      <c r="S219" s="12">
        <v>170000</v>
      </c>
      <c r="T219" s="2"/>
      <c r="U219" s="12">
        <v>147417.20000000001</v>
      </c>
    </row>
    <row r="220" spans="1:21" ht="10.9" customHeight="1" x14ac:dyDescent="0.25">
      <c r="A220" s="11" t="s">
        <v>194</v>
      </c>
      <c r="B220" s="11" t="s">
        <v>57</v>
      </c>
      <c r="C220" s="11" t="s">
        <v>675</v>
      </c>
      <c r="D220" s="11" t="s">
        <v>676</v>
      </c>
      <c r="E220" s="11">
        <v>1026119</v>
      </c>
      <c r="F220" s="11" t="s">
        <v>677</v>
      </c>
      <c r="G220" s="11" t="s">
        <v>50</v>
      </c>
      <c r="H220" s="5" t="s">
        <v>446</v>
      </c>
      <c r="I220" s="5">
        <v>0</v>
      </c>
      <c r="J220" s="5">
        <v>0</v>
      </c>
      <c r="K220" s="5">
        <v>0</v>
      </c>
      <c r="L220" s="12">
        <v>100000</v>
      </c>
      <c r="M220" s="2"/>
      <c r="N220" s="12">
        <v>9781.43</v>
      </c>
      <c r="O220" s="5">
        <v>0</v>
      </c>
      <c r="P220" s="12">
        <v>183728.64000000001</v>
      </c>
      <c r="Q220" s="12">
        <v>172625.81</v>
      </c>
      <c r="R220" s="5">
        <v>0</v>
      </c>
      <c r="S220" s="12">
        <v>185000</v>
      </c>
      <c r="T220" s="2"/>
      <c r="U220" s="12">
        <v>173897.17</v>
      </c>
    </row>
    <row r="221" spans="1:21" ht="10.9" customHeight="1" x14ac:dyDescent="0.25">
      <c r="A221" s="11" t="s">
        <v>194</v>
      </c>
      <c r="B221" s="11" t="s">
        <v>57</v>
      </c>
      <c r="C221" s="11" t="s">
        <v>678</v>
      </c>
      <c r="D221" s="11" t="s">
        <v>679</v>
      </c>
      <c r="E221" s="11">
        <v>1026120</v>
      </c>
      <c r="F221" s="11" t="s">
        <v>680</v>
      </c>
      <c r="G221" s="11" t="s">
        <v>50</v>
      </c>
      <c r="H221" s="5" t="s">
        <v>446</v>
      </c>
      <c r="I221" s="5">
        <v>0</v>
      </c>
      <c r="J221" s="5">
        <v>0</v>
      </c>
      <c r="K221" s="5">
        <v>0</v>
      </c>
      <c r="L221" s="12">
        <v>95000</v>
      </c>
      <c r="M221" s="2"/>
      <c r="N221" s="12">
        <v>84991.63</v>
      </c>
      <c r="O221" s="5">
        <v>0</v>
      </c>
      <c r="P221" s="12">
        <v>3482.43</v>
      </c>
      <c r="Q221" s="12">
        <v>3482.43</v>
      </c>
      <c r="R221" s="5">
        <v>0</v>
      </c>
      <c r="S221" s="12">
        <v>85067.19</v>
      </c>
      <c r="T221" s="2"/>
      <c r="U221" s="12">
        <v>85067.19</v>
      </c>
    </row>
    <row r="222" spans="1:21" ht="10.9" customHeight="1" x14ac:dyDescent="0.25">
      <c r="A222" s="11" t="s">
        <v>194</v>
      </c>
      <c r="B222" s="11" t="s">
        <v>57</v>
      </c>
      <c r="C222" s="11" t="s">
        <v>681</v>
      </c>
      <c r="D222" s="11" t="s">
        <v>682</v>
      </c>
      <c r="E222" s="11">
        <v>1026121</v>
      </c>
      <c r="F222" s="11" t="s">
        <v>683</v>
      </c>
      <c r="G222" s="11" t="s">
        <v>50</v>
      </c>
      <c r="H222" s="5" t="s">
        <v>446</v>
      </c>
      <c r="I222" s="5">
        <v>0</v>
      </c>
      <c r="J222" s="5">
        <v>0</v>
      </c>
      <c r="K222" s="5">
        <v>0</v>
      </c>
      <c r="L222" s="12">
        <v>100000</v>
      </c>
      <c r="M222" s="2"/>
      <c r="N222" s="12">
        <v>44197.65</v>
      </c>
      <c r="O222" s="5">
        <v>0</v>
      </c>
      <c r="P222" s="5">
        <v>0</v>
      </c>
      <c r="Q222" s="5">
        <v>0</v>
      </c>
      <c r="R222" s="5">
        <v>0</v>
      </c>
      <c r="S222" s="12">
        <v>44197.65</v>
      </c>
      <c r="T222" s="2"/>
      <c r="U222" s="12">
        <v>44197.65</v>
      </c>
    </row>
    <row r="223" spans="1:21" ht="10.9" customHeight="1" x14ac:dyDescent="0.25">
      <c r="A223" s="11" t="s">
        <v>194</v>
      </c>
      <c r="B223" s="11" t="s">
        <v>57</v>
      </c>
      <c r="C223" s="11" t="s">
        <v>684</v>
      </c>
      <c r="D223" s="11" t="s">
        <v>685</v>
      </c>
      <c r="E223" s="11">
        <v>1026122</v>
      </c>
      <c r="F223" s="11" t="s">
        <v>686</v>
      </c>
      <c r="G223" s="11" t="s">
        <v>50</v>
      </c>
      <c r="H223" s="5" t="s">
        <v>446</v>
      </c>
      <c r="I223" s="5">
        <v>0</v>
      </c>
      <c r="J223" s="5">
        <v>0</v>
      </c>
      <c r="K223" s="5">
        <v>0</v>
      </c>
      <c r="L223" s="12">
        <v>95000</v>
      </c>
      <c r="M223" s="2"/>
      <c r="N223" s="12">
        <v>81075.02</v>
      </c>
      <c r="O223" s="5">
        <v>0</v>
      </c>
      <c r="P223" s="5">
        <v>0</v>
      </c>
      <c r="Q223" s="5">
        <v>0</v>
      </c>
      <c r="R223" s="5">
        <v>0</v>
      </c>
      <c r="S223" s="12">
        <v>81075.02</v>
      </c>
      <c r="T223" s="2"/>
      <c r="U223" s="12">
        <v>81075.02</v>
      </c>
    </row>
    <row r="224" spans="1:21" ht="10.9" customHeight="1" x14ac:dyDescent="0.25">
      <c r="A224" s="11" t="s">
        <v>194</v>
      </c>
      <c r="B224" s="11" t="s">
        <v>57</v>
      </c>
      <c r="C224" s="11" t="s">
        <v>687</v>
      </c>
      <c r="D224" s="11" t="s">
        <v>688</v>
      </c>
      <c r="E224" s="11">
        <v>1026123</v>
      </c>
      <c r="F224" s="11" t="s">
        <v>689</v>
      </c>
      <c r="G224" s="11" t="s">
        <v>50</v>
      </c>
      <c r="H224" s="5" t="s">
        <v>446</v>
      </c>
      <c r="I224" s="5">
        <v>0</v>
      </c>
      <c r="J224" s="5">
        <v>0</v>
      </c>
      <c r="K224" s="5">
        <v>0</v>
      </c>
      <c r="L224" s="12">
        <v>80000</v>
      </c>
      <c r="M224" s="2"/>
      <c r="N224" s="12">
        <v>16129.71</v>
      </c>
      <c r="O224" s="5">
        <v>0</v>
      </c>
      <c r="P224" s="12">
        <v>131641.56</v>
      </c>
      <c r="Q224" s="12">
        <v>66955.960000000006</v>
      </c>
      <c r="R224" s="5">
        <v>0</v>
      </c>
      <c r="S224" s="12">
        <v>135802.35</v>
      </c>
      <c r="T224" s="2"/>
      <c r="U224" s="12">
        <v>71116.75</v>
      </c>
    </row>
    <row r="225" spans="1:21" ht="10.9" customHeight="1" x14ac:dyDescent="0.25">
      <c r="A225" s="11" t="s">
        <v>33</v>
      </c>
      <c r="B225" s="11" t="s">
        <v>89</v>
      </c>
      <c r="C225" s="11" t="s">
        <v>690</v>
      </c>
      <c r="D225" s="11" t="s">
        <v>691</v>
      </c>
      <c r="E225" s="11">
        <v>1026153</v>
      </c>
      <c r="F225" s="11" t="s">
        <v>692</v>
      </c>
      <c r="G225" s="11" t="s">
        <v>50</v>
      </c>
      <c r="H225" s="5" t="s">
        <v>604</v>
      </c>
      <c r="I225" s="5">
        <v>0</v>
      </c>
      <c r="J225" s="5">
        <v>0</v>
      </c>
      <c r="K225" s="5">
        <v>0</v>
      </c>
      <c r="L225" s="12">
        <v>500000</v>
      </c>
      <c r="M225" s="2"/>
      <c r="N225" s="12">
        <v>499717.27</v>
      </c>
      <c r="O225" s="5">
        <v>0</v>
      </c>
      <c r="P225" s="12">
        <v>114447.91</v>
      </c>
      <c r="Q225" s="12">
        <v>114165.18</v>
      </c>
      <c r="R225" s="5">
        <v>0</v>
      </c>
      <c r="S225" s="12">
        <v>500000</v>
      </c>
      <c r="T225" s="2"/>
      <c r="U225" s="12">
        <v>499717.27</v>
      </c>
    </row>
    <row r="226" spans="1:21" ht="10.9" customHeight="1" x14ac:dyDescent="0.25">
      <c r="A226" s="11" t="s">
        <v>33</v>
      </c>
      <c r="B226" s="11" t="s">
        <v>34</v>
      </c>
      <c r="C226" s="11" t="s">
        <v>693</v>
      </c>
      <c r="D226" s="11" t="s">
        <v>694</v>
      </c>
      <c r="E226" s="11">
        <v>1026154</v>
      </c>
      <c r="F226" s="11" t="s">
        <v>695</v>
      </c>
      <c r="G226" s="11" t="s">
        <v>93</v>
      </c>
      <c r="H226" s="5" t="s">
        <v>604</v>
      </c>
      <c r="I226" s="12">
        <v>4400000</v>
      </c>
      <c r="J226" s="5">
        <v>0</v>
      </c>
      <c r="K226" s="5">
        <v>-100</v>
      </c>
      <c r="L226" s="12">
        <v>4500000</v>
      </c>
      <c r="M226" s="2"/>
      <c r="N226" s="12">
        <v>95950.65</v>
      </c>
      <c r="O226" s="12">
        <v>4400000</v>
      </c>
      <c r="P226" s="12">
        <v>4498103.2</v>
      </c>
      <c r="Q226" s="12">
        <v>94352.89</v>
      </c>
      <c r="R226" s="5">
        <v>0</v>
      </c>
      <c r="S226" s="12">
        <v>4500000</v>
      </c>
      <c r="T226" s="2"/>
      <c r="U226" s="12">
        <v>96249.69</v>
      </c>
    </row>
    <row r="227" spans="1:21" ht="10.9" customHeight="1" x14ac:dyDescent="0.25">
      <c r="A227" s="11" t="s">
        <v>33</v>
      </c>
      <c r="B227" s="11" t="s">
        <v>34</v>
      </c>
      <c r="C227" s="11" t="s">
        <v>696</v>
      </c>
      <c r="D227" s="11" t="s">
        <v>697</v>
      </c>
      <c r="E227" s="11">
        <v>1026155</v>
      </c>
      <c r="F227" s="11" t="s">
        <v>698</v>
      </c>
      <c r="G227" s="11" t="s">
        <v>50</v>
      </c>
      <c r="H227" s="5" t="s">
        <v>604</v>
      </c>
      <c r="I227" s="5">
        <v>0</v>
      </c>
      <c r="J227" s="5">
        <v>0</v>
      </c>
      <c r="K227" s="5">
        <v>0</v>
      </c>
      <c r="L227" s="12">
        <v>1000000</v>
      </c>
      <c r="M227" s="2"/>
      <c r="N227" s="12">
        <v>114505.5</v>
      </c>
      <c r="O227" s="5">
        <v>0</v>
      </c>
      <c r="P227" s="12">
        <v>992752.9</v>
      </c>
      <c r="Q227" s="12">
        <v>227558.13</v>
      </c>
      <c r="R227" s="5">
        <v>0</v>
      </c>
      <c r="S227" s="12">
        <v>1000000</v>
      </c>
      <c r="T227" s="2"/>
      <c r="U227" s="12">
        <v>234805.23</v>
      </c>
    </row>
    <row r="228" spans="1:21" ht="10.9" customHeight="1" x14ac:dyDescent="0.25">
      <c r="A228" s="11" t="s">
        <v>33</v>
      </c>
      <c r="B228" s="11" t="s">
        <v>34</v>
      </c>
      <c r="C228" s="11" t="s">
        <v>699</v>
      </c>
      <c r="D228" s="11" t="s">
        <v>700</v>
      </c>
      <c r="E228" s="11">
        <v>1026156</v>
      </c>
      <c r="F228" s="11" t="s">
        <v>701</v>
      </c>
      <c r="G228" s="11" t="s">
        <v>50</v>
      </c>
      <c r="H228" s="5" t="s">
        <v>604</v>
      </c>
      <c r="I228" s="5">
        <v>0</v>
      </c>
      <c r="J228" s="5">
        <v>0</v>
      </c>
      <c r="K228" s="5">
        <v>0</v>
      </c>
      <c r="L228" s="12">
        <v>2000000</v>
      </c>
      <c r="M228" s="2"/>
      <c r="N228" s="5">
        <v>0</v>
      </c>
      <c r="O228" s="5">
        <v>0</v>
      </c>
      <c r="P228" s="12">
        <v>2000000</v>
      </c>
      <c r="Q228" s="5">
        <v>0</v>
      </c>
      <c r="R228" s="5">
        <v>0</v>
      </c>
      <c r="S228" s="12">
        <v>2000000</v>
      </c>
      <c r="T228" s="2"/>
      <c r="U228" s="5">
        <v>0</v>
      </c>
    </row>
    <row r="229" spans="1:21" ht="10.9" customHeight="1" x14ac:dyDescent="0.25">
      <c r="A229" s="11" t="s">
        <v>33</v>
      </c>
      <c r="B229" s="11" t="s">
        <v>34</v>
      </c>
      <c r="C229" s="11" t="s">
        <v>702</v>
      </c>
      <c r="D229" s="11" t="s">
        <v>703</v>
      </c>
      <c r="E229" s="11">
        <v>1026157</v>
      </c>
      <c r="F229" s="11" t="s">
        <v>704</v>
      </c>
      <c r="G229" s="11" t="s">
        <v>50</v>
      </c>
      <c r="H229" s="5" t="s">
        <v>604</v>
      </c>
      <c r="I229" s="12">
        <v>1080000</v>
      </c>
      <c r="J229" s="5">
        <v>0</v>
      </c>
      <c r="K229" s="5">
        <v>-100</v>
      </c>
      <c r="L229" s="12">
        <v>2400000</v>
      </c>
      <c r="M229" s="2"/>
      <c r="N229" s="12">
        <v>126027.38</v>
      </c>
      <c r="O229" s="12">
        <v>1080000</v>
      </c>
      <c r="P229" s="12">
        <v>2371864.3199999998</v>
      </c>
      <c r="Q229" s="12">
        <v>139180.89000000001</v>
      </c>
      <c r="R229" s="5">
        <v>0</v>
      </c>
      <c r="S229" s="12">
        <v>2400000</v>
      </c>
      <c r="T229" s="2"/>
      <c r="U229" s="12">
        <v>167316.57</v>
      </c>
    </row>
    <row r="230" spans="1:21" ht="10.9" customHeight="1" x14ac:dyDescent="0.25">
      <c r="A230" s="11" t="s">
        <v>56</v>
      </c>
      <c r="B230" s="11" t="s">
        <v>57</v>
      </c>
      <c r="C230" s="11" t="s">
        <v>705</v>
      </c>
      <c r="D230" s="11" t="s">
        <v>706</v>
      </c>
      <c r="E230" s="11">
        <v>1026160</v>
      </c>
      <c r="F230" s="11" t="s">
        <v>707</v>
      </c>
      <c r="G230" s="11" t="s">
        <v>50</v>
      </c>
      <c r="H230" s="5" t="s">
        <v>604</v>
      </c>
      <c r="I230" s="12">
        <v>5000000</v>
      </c>
      <c r="J230" s="12">
        <v>3000000</v>
      </c>
      <c r="K230" s="5">
        <v>-40</v>
      </c>
      <c r="L230" s="12">
        <v>7000000</v>
      </c>
      <c r="M230" s="2"/>
      <c r="N230" s="12">
        <v>336396.64</v>
      </c>
      <c r="O230" s="12">
        <v>5000000</v>
      </c>
      <c r="P230" s="12">
        <v>6712250.21</v>
      </c>
      <c r="Q230" s="12">
        <v>106133.37</v>
      </c>
      <c r="R230" s="12">
        <v>3000000</v>
      </c>
      <c r="S230" s="12">
        <v>7000000</v>
      </c>
      <c r="T230" s="2"/>
      <c r="U230" s="12">
        <v>393883.16</v>
      </c>
    </row>
    <row r="231" spans="1:21" ht="10.9" customHeight="1" x14ac:dyDescent="0.25">
      <c r="A231" s="11" t="s">
        <v>56</v>
      </c>
      <c r="B231" s="11" t="s">
        <v>57</v>
      </c>
      <c r="C231" s="11" t="s">
        <v>708</v>
      </c>
      <c r="D231" s="11" t="s">
        <v>709</v>
      </c>
      <c r="E231" s="11">
        <v>1026161</v>
      </c>
      <c r="F231" s="11" t="s">
        <v>710</v>
      </c>
      <c r="G231" s="11" t="s">
        <v>50</v>
      </c>
      <c r="H231" s="5" t="s">
        <v>604</v>
      </c>
      <c r="I231" s="12">
        <v>500000</v>
      </c>
      <c r="J231" s="5">
        <v>0</v>
      </c>
      <c r="K231" s="5">
        <v>-100</v>
      </c>
      <c r="L231" s="12">
        <v>2000000</v>
      </c>
      <c r="M231" s="2"/>
      <c r="N231" s="12">
        <v>616993.32999999996</v>
      </c>
      <c r="O231" s="12">
        <v>500000</v>
      </c>
      <c r="P231" s="12">
        <v>1678309.4</v>
      </c>
      <c r="Q231" s="12">
        <v>445063.74</v>
      </c>
      <c r="R231" s="5">
        <v>0</v>
      </c>
      <c r="S231" s="12">
        <v>2000000</v>
      </c>
      <c r="T231" s="2"/>
      <c r="U231" s="12">
        <v>766754.34</v>
      </c>
    </row>
    <row r="232" spans="1:21" ht="10.9" customHeight="1" x14ac:dyDescent="0.25">
      <c r="A232" s="11" t="s">
        <v>194</v>
      </c>
      <c r="B232" s="11" t="s">
        <v>89</v>
      </c>
      <c r="C232" s="11" t="s">
        <v>711</v>
      </c>
      <c r="D232" s="11" t="s">
        <v>712</v>
      </c>
      <c r="E232" s="11">
        <v>1026220</v>
      </c>
      <c r="F232" s="11" t="s">
        <v>713</v>
      </c>
      <c r="G232" s="11" t="s">
        <v>50</v>
      </c>
      <c r="H232" s="5" t="s">
        <v>604</v>
      </c>
      <c r="I232" s="5">
        <v>0</v>
      </c>
      <c r="J232" s="5">
        <v>0</v>
      </c>
      <c r="K232" s="5">
        <v>0</v>
      </c>
      <c r="L232" s="12">
        <v>475000</v>
      </c>
      <c r="M232" s="2"/>
      <c r="N232" s="12">
        <v>74225.67</v>
      </c>
      <c r="O232" s="5">
        <v>0</v>
      </c>
      <c r="P232" s="12">
        <v>460368.57</v>
      </c>
      <c r="Q232" s="12">
        <v>63076.97</v>
      </c>
      <c r="R232" s="5">
        <v>0</v>
      </c>
      <c r="S232" s="12">
        <v>475000</v>
      </c>
      <c r="T232" s="2"/>
      <c r="U232" s="12">
        <v>77708.399999999994</v>
      </c>
    </row>
    <row r="233" spans="1:21" ht="10.9" customHeight="1" x14ac:dyDescent="0.25">
      <c r="A233" s="11" t="s">
        <v>194</v>
      </c>
      <c r="B233" s="11" t="s">
        <v>98</v>
      </c>
      <c r="C233" s="11" t="s">
        <v>714</v>
      </c>
      <c r="D233" s="11" t="s">
        <v>715</v>
      </c>
      <c r="E233" s="11">
        <v>1026221</v>
      </c>
      <c r="F233" s="11" t="s">
        <v>716</v>
      </c>
      <c r="G233" s="11" t="s">
        <v>50</v>
      </c>
      <c r="H233" s="5" t="s">
        <v>604</v>
      </c>
      <c r="I233" s="5">
        <v>0</v>
      </c>
      <c r="J233" s="5">
        <v>0</v>
      </c>
      <c r="K233" s="5">
        <v>0</v>
      </c>
      <c r="L233" s="12">
        <v>5163963.79</v>
      </c>
      <c r="M233" s="2"/>
      <c r="N233" s="12">
        <v>110806.64</v>
      </c>
      <c r="O233" s="5">
        <v>0</v>
      </c>
      <c r="P233" s="12">
        <v>5064752.7</v>
      </c>
      <c r="Q233" s="12">
        <v>28486.81</v>
      </c>
      <c r="R233" s="5">
        <v>0</v>
      </c>
      <c r="S233" s="12">
        <v>5163963.79</v>
      </c>
      <c r="T233" s="2"/>
      <c r="U233" s="12">
        <v>127697.9</v>
      </c>
    </row>
    <row r="234" spans="1:21" ht="14.45" customHeight="1" x14ac:dyDescent="0.25">
      <c r="A234" s="11" t="s">
        <v>194</v>
      </c>
      <c r="B234" s="11" t="s">
        <v>442</v>
      </c>
      <c r="C234" s="11" t="s">
        <v>717</v>
      </c>
      <c r="D234" s="11" t="s">
        <v>718</v>
      </c>
      <c r="E234" s="11">
        <v>1026222</v>
      </c>
      <c r="F234" s="11" t="s">
        <v>719</v>
      </c>
      <c r="G234" s="11" t="s">
        <v>50</v>
      </c>
      <c r="H234" s="5" t="s">
        <v>604</v>
      </c>
      <c r="I234" s="5">
        <v>0</v>
      </c>
      <c r="J234" s="5">
        <v>0</v>
      </c>
      <c r="K234" s="5">
        <v>0</v>
      </c>
      <c r="L234" s="12">
        <v>250000</v>
      </c>
      <c r="M234" s="13" t="s">
        <v>46</v>
      </c>
      <c r="N234" s="12">
        <v>169071.88</v>
      </c>
      <c r="O234" s="5">
        <v>0</v>
      </c>
      <c r="P234" s="12">
        <v>233757.91</v>
      </c>
      <c r="Q234" s="12">
        <v>232756.35</v>
      </c>
      <c r="R234" s="5">
        <v>0</v>
      </c>
      <c r="S234" s="12">
        <v>250000</v>
      </c>
      <c r="T234" s="13" t="s">
        <v>46</v>
      </c>
      <c r="U234" s="12">
        <v>248998.44</v>
      </c>
    </row>
    <row r="235" spans="1:21" ht="10.9" customHeight="1" x14ac:dyDescent="0.25">
      <c r="A235" s="11" t="s">
        <v>194</v>
      </c>
      <c r="B235" s="11" t="s">
        <v>89</v>
      </c>
      <c r="C235" s="11" t="s">
        <v>720</v>
      </c>
      <c r="D235" s="11" t="s">
        <v>721</v>
      </c>
      <c r="E235" s="11">
        <v>1026240</v>
      </c>
      <c r="F235" s="11" t="s">
        <v>722</v>
      </c>
      <c r="G235" s="11" t="s">
        <v>50</v>
      </c>
      <c r="H235" s="5" t="s">
        <v>446</v>
      </c>
      <c r="I235" s="5">
        <v>0</v>
      </c>
      <c r="J235" s="5">
        <v>0</v>
      </c>
      <c r="K235" s="5">
        <v>0</v>
      </c>
      <c r="L235" s="12">
        <v>142005.01999999999</v>
      </c>
      <c r="M235" s="2"/>
      <c r="N235" s="12">
        <v>142005.01999999999</v>
      </c>
      <c r="O235" s="5">
        <v>0</v>
      </c>
      <c r="P235" s="5">
        <v>0</v>
      </c>
      <c r="Q235" s="5">
        <v>0</v>
      </c>
      <c r="R235" s="5">
        <v>0</v>
      </c>
      <c r="S235" s="12">
        <v>142005.01999999999</v>
      </c>
      <c r="T235" s="2"/>
      <c r="U235" s="12">
        <v>142005.01999999999</v>
      </c>
    </row>
    <row r="236" spans="1:21" ht="10.9" customHeight="1" x14ac:dyDescent="0.25">
      <c r="A236" s="11" t="s">
        <v>194</v>
      </c>
      <c r="B236" s="11" t="s">
        <v>65</v>
      </c>
      <c r="C236" s="11" t="s">
        <v>723</v>
      </c>
      <c r="D236" s="11" t="s">
        <v>724</v>
      </c>
      <c r="E236" s="11">
        <v>1026241</v>
      </c>
      <c r="F236" s="11" t="s">
        <v>725</v>
      </c>
      <c r="G236" s="11" t="s">
        <v>50</v>
      </c>
      <c r="H236" s="5" t="s">
        <v>446</v>
      </c>
      <c r="I236" s="5">
        <v>0</v>
      </c>
      <c r="J236" s="5">
        <v>0</v>
      </c>
      <c r="K236" s="5">
        <v>0</v>
      </c>
      <c r="L236" s="12">
        <v>43659.95</v>
      </c>
      <c r="M236" s="2"/>
      <c r="N236" s="12">
        <v>43659.95</v>
      </c>
      <c r="O236" s="5">
        <v>0</v>
      </c>
      <c r="P236" s="5">
        <v>0</v>
      </c>
      <c r="Q236" s="5">
        <v>0</v>
      </c>
      <c r="R236" s="5">
        <v>0</v>
      </c>
      <c r="S236" s="12">
        <v>43659.95</v>
      </c>
      <c r="T236" s="2"/>
      <c r="U236" s="12">
        <v>43659.95</v>
      </c>
    </row>
    <row r="237" spans="1:21" ht="10.9" customHeight="1" x14ac:dyDescent="0.25">
      <c r="A237" s="11" t="s">
        <v>194</v>
      </c>
      <c r="B237" s="11" t="s">
        <v>442</v>
      </c>
      <c r="C237" s="11" t="s">
        <v>726</v>
      </c>
      <c r="D237" s="11" t="s">
        <v>727</v>
      </c>
      <c r="E237" s="11">
        <v>1026243</v>
      </c>
      <c r="F237" s="11" t="s">
        <v>728</v>
      </c>
      <c r="G237" s="11" t="s">
        <v>50</v>
      </c>
      <c r="H237" s="5" t="s">
        <v>446</v>
      </c>
      <c r="I237" s="5">
        <v>0</v>
      </c>
      <c r="J237" s="5">
        <v>0</v>
      </c>
      <c r="K237" s="5">
        <v>0</v>
      </c>
      <c r="L237" s="12">
        <v>400000</v>
      </c>
      <c r="M237" s="2"/>
      <c r="N237" s="12">
        <v>19921.03</v>
      </c>
      <c r="O237" s="5">
        <v>0</v>
      </c>
      <c r="P237" s="12">
        <v>439367.08</v>
      </c>
      <c r="Q237" s="12">
        <v>31629.759999999998</v>
      </c>
      <c r="R237" s="5">
        <v>0</v>
      </c>
      <c r="S237" s="12">
        <v>450000</v>
      </c>
      <c r="T237" s="2"/>
      <c r="U237" s="12">
        <v>42262.68</v>
      </c>
    </row>
    <row r="238" spans="1:21" ht="10.9" customHeight="1" x14ac:dyDescent="0.25">
      <c r="A238" s="11" t="s">
        <v>194</v>
      </c>
      <c r="B238" s="11" t="s">
        <v>442</v>
      </c>
      <c r="C238" s="11" t="s">
        <v>729</v>
      </c>
      <c r="D238" s="11" t="s">
        <v>730</v>
      </c>
      <c r="E238" s="11">
        <v>1026245</v>
      </c>
      <c r="F238" s="11" t="s">
        <v>731</v>
      </c>
      <c r="G238" s="11" t="s">
        <v>50</v>
      </c>
      <c r="H238" s="5" t="s">
        <v>446</v>
      </c>
      <c r="I238" s="5">
        <v>0</v>
      </c>
      <c r="J238" s="5">
        <v>0</v>
      </c>
      <c r="K238" s="5">
        <v>0</v>
      </c>
      <c r="L238" s="12">
        <v>1190000</v>
      </c>
      <c r="M238" s="2"/>
      <c r="N238" s="12">
        <v>175027.20000000001</v>
      </c>
      <c r="O238" s="5">
        <v>0</v>
      </c>
      <c r="P238" s="12">
        <v>1056733.45</v>
      </c>
      <c r="Q238" s="12">
        <v>45515.69</v>
      </c>
      <c r="R238" s="5">
        <v>0</v>
      </c>
      <c r="S238" s="12">
        <v>1190000</v>
      </c>
      <c r="T238" s="2"/>
      <c r="U238" s="12">
        <v>178782.24</v>
      </c>
    </row>
    <row r="239" spans="1:21" ht="10.9" customHeight="1" x14ac:dyDescent="0.25">
      <c r="A239" s="11" t="s">
        <v>194</v>
      </c>
      <c r="B239" s="11" t="s">
        <v>442</v>
      </c>
      <c r="C239" s="11" t="s">
        <v>732</v>
      </c>
      <c r="D239" s="11" t="s">
        <v>733</v>
      </c>
      <c r="E239" s="11">
        <v>1026246</v>
      </c>
      <c r="F239" s="11" t="s">
        <v>734</v>
      </c>
      <c r="G239" s="11" t="s">
        <v>50</v>
      </c>
      <c r="H239" s="5" t="s">
        <v>446</v>
      </c>
      <c r="I239" s="5">
        <v>0</v>
      </c>
      <c r="J239" s="5">
        <v>0</v>
      </c>
      <c r="K239" s="5">
        <v>0</v>
      </c>
      <c r="L239" s="12">
        <v>200000</v>
      </c>
      <c r="M239" s="2"/>
      <c r="N239" s="12">
        <v>9154.09</v>
      </c>
      <c r="O239" s="5">
        <v>0</v>
      </c>
      <c r="P239" s="12">
        <v>242603.12</v>
      </c>
      <c r="Q239" s="12">
        <v>3514.42</v>
      </c>
      <c r="R239" s="5">
        <v>0</v>
      </c>
      <c r="S239" s="12">
        <v>250000</v>
      </c>
      <c r="T239" s="2"/>
      <c r="U239" s="12">
        <v>10911.3</v>
      </c>
    </row>
    <row r="240" spans="1:21" ht="10.9" customHeight="1" x14ac:dyDescent="0.25">
      <c r="A240" s="11" t="s">
        <v>194</v>
      </c>
      <c r="B240" s="11" t="s">
        <v>98</v>
      </c>
      <c r="C240" s="11" t="s">
        <v>735</v>
      </c>
      <c r="D240" s="11" t="s">
        <v>736</v>
      </c>
      <c r="E240" s="11">
        <v>1026247</v>
      </c>
      <c r="F240" s="11" t="s">
        <v>737</v>
      </c>
      <c r="G240" s="11" t="s">
        <v>50</v>
      </c>
      <c r="H240" s="5" t="s">
        <v>446</v>
      </c>
      <c r="I240" s="5">
        <v>0</v>
      </c>
      <c r="J240" s="5">
        <v>0</v>
      </c>
      <c r="K240" s="5">
        <v>0</v>
      </c>
      <c r="L240" s="12">
        <v>4300000</v>
      </c>
      <c r="M240" s="2"/>
      <c r="N240" s="12">
        <v>3195155.74</v>
      </c>
      <c r="O240" s="5">
        <v>0</v>
      </c>
      <c r="P240" s="12">
        <v>4067992.24</v>
      </c>
      <c r="Q240" s="12">
        <v>3161737.28</v>
      </c>
      <c r="R240" s="5">
        <v>0</v>
      </c>
      <c r="S240" s="12">
        <v>4300000</v>
      </c>
      <c r="T240" s="2"/>
      <c r="U240" s="12">
        <v>3393745.04</v>
      </c>
    </row>
    <row r="241" spans="1:21" ht="10.9" customHeight="1" x14ac:dyDescent="0.25">
      <c r="A241" s="11" t="s">
        <v>194</v>
      </c>
      <c r="B241" s="11" t="s">
        <v>442</v>
      </c>
      <c r="C241" s="11" t="s">
        <v>738</v>
      </c>
      <c r="D241" s="11" t="s">
        <v>739</v>
      </c>
      <c r="E241" s="11">
        <v>1026248</v>
      </c>
      <c r="F241" s="11" t="s">
        <v>740</v>
      </c>
      <c r="G241" s="11" t="s">
        <v>50</v>
      </c>
      <c r="H241" s="5" t="s">
        <v>446</v>
      </c>
      <c r="I241" s="5">
        <v>0</v>
      </c>
      <c r="J241" s="5">
        <v>0</v>
      </c>
      <c r="K241" s="5">
        <v>0</v>
      </c>
      <c r="L241" s="12">
        <v>357847.37</v>
      </c>
      <c r="M241" s="2"/>
      <c r="N241" s="12">
        <v>9606.36</v>
      </c>
      <c r="O241" s="5">
        <v>0</v>
      </c>
      <c r="P241" s="12">
        <v>353512.64</v>
      </c>
      <c r="Q241" s="12">
        <v>32884.92</v>
      </c>
      <c r="R241" s="5">
        <v>0</v>
      </c>
      <c r="S241" s="12">
        <v>357847.37</v>
      </c>
      <c r="T241" s="2"/>
      <c r="U241" s="12">
        <v>37219.65</v>
      </c>
    </row>
    <row r="242" spans="1:21" ht="10.9" customHeight="1" x14ac:dyDescent="0.25">
      <c r="A242" s="11" t="s">
        <v>33</v>
      </c>
      <c r="B242" s="11" t="s">
        <v>34</v>
      </c>
      <c r="C242" s="11" t="s">
        <v>741</v>
      </c>
      <c r="D242" s="11" t="s">
        <v>742</v>
      </c>
      <c r="E242" s="11">
        <v>1026477</v>
      </c>
      <c r="F242" s="11" t="s">
        <v>743</v>
      </c>
      <c r="G242" s="11" t="s">
        <v>50</v>
      </c>
      <c r="H242" s="5" t="s">
        <v>446</v>
      </c>
      <c r="I242" s="12">
        <v>1000000</v>
      </c>
      <c r="J242" s="5">
        <v>0</v>
      </c>
      <c r="K242" s="5">
        <v>-100</v>
      </c>
      <c r="L242" s="12">
        <v>4015961.91</v>
      </c>
      <c r="M242" s="2"/>
      <c r="N242" s="12">
        <v>3015461.91</v>
      </c>
      <c r="O242" s="12">
        <v>1000000</v>
      </c>
      <c r="P242" s="12">
        <v>1000500</v>
      </c>
      <c r="Q242" s="5">
        <v>0</v>
      </c>
      <c r="R242" s="5">
        <v>0</v>
      </c>
      <c r="S242" s="12">
        <v>4015961.91</v>
      </c>
      <c r="T242" s="2"/>
      <c r="U242" s="12">
        <v>3015461.91</v>
      </c>
    </row>
    <row r="243" spans="1:21" ht="10.9" customHeight="1" x14ac:dyDescent="0.25">
      <c r="A243" s="11" t="s">
        <v>194</v>
      </c>
      <c r="B243" s="11" t="s">
        <v>442</v>
      </c>
      <c r="C243" s="11" t="s">
        <v>744</v>
      </c>
      <c r="D243" s="11" t="s">
        <v>745</v>
      </c>
      <c r="E243" s="11">
        <v>1026763</v>
      </c>
      <c r="F243" s="11" t="s">
        <v>746</v>
      </c>
      <c r="G243" s="11" t="s">
        <v>50</v>
      </c>
      <c r="H243" s="5" t="s">
        <v>604</v>
      </c>
      <c r="I243" s="5">
        <v>0</v>
      </c>
      <c r="J243" s="5">
        <v>0</v>
      </c>
      <c r="K243" s="5">
        <v>0</v>
      </c>
      <c r="L243" s="12">
        <v>200000</v>
      </c>
      <c r="M243" s="2"/>
      <c r="N243" s="5">
        <v>502.06</v>
      </c>
      <c r="O243" s="5">
        <v>0</v>
      </c>
      <c r="P243" s="12">
        <v>200000</v>
      </c>
      <c r="Q243" s="12">
        <v>3012.36</v>
      </c>
      <c r="R243" s="5">
        <v>0</v>
      </c>
      <c r="S243" s="12">
        <v>200000</v>
      </c>
      <c r="T243" s="2"/>
      <c r="U243" s="12">
        <v>3012.36</v>
      </c>
    </row>
    <row r="244" spans="1:21" ht="10.9" customHeight="1" x14ac:dyDescent="0.25">
      <c r="A244" s="11" t="s">
        <v>194</v>
      </c>
      <c r="B244" s="11" t="s">
        <v>442</v>
      </c>
      <c r="C244" s="11" t="s">
        <v>747</v>
      </c>
      <c r="D244" s="11" t="s">
        <v>748</v>
      </c>
      <c r="E244" s="11">
        <v>1026764</v>
      </c>
      <c r="F244" s="11" t="s">
        <v>749</v>
      </c>
      <c r="G244" s="11" t="s">
        <v>50</v>
      </c>
      <c r="H244" s="5" t="s">
        <v>604</v>
      </c>
      <c r="I244" s="5">
        <v>0</v>
      </c>
      <c r="J244" s="5">
        <v>0</v>
      </c>
      <c r="K244" s="5">
        <v>0</v>
      </c>
      <c r="L244" s="12">
        <v>200000</v>
      </c>
      <c r="M244" s="2"/>
      <c r="N244" s="12">
        <v>1506.18</v>
      </c>
      <c r="O244" s="5">
        <v>0</v>
      </c>
      <c r="P244" s="12">
        <v>200000</v>
      </c>
      <c r="Q244" s="12">
        <v>3263.39</v>
      </c>
      <c r="R244" s="5">
        <v>0</v>
      </c>
      <c r="S244" s="12">
        <v>200000</v>
      </c>
      <c r="T244" s="2"/>
      <c r="U244" s="12">
        <v>3263.39</v>
      </c>
    </row>
    <row r="245" spans="1:21" ht="10.9" customHeight="1" x14ac:dyDescent="0.25">
      <c r="A245" s="11" t="s">
        <v>194</v>
      </c>
      <c r="B245" s="11" t="s">
        <v>98</v>
      </c>
      <c r="C245" s="11" t="s">
        <v>750</v>
      </c>
      <c r="D245" s="11" t="s">
        <v>751</v>
      </c>
      <c r="E245" s="11">
        <v>1026799</v>
      </c>
      <c r="F245" s="11" t="s">
        <v>752</v>
      </c>
      <c r="G245" s="11" t="s">
        <v>50</v>
      </c>
      <c r="H245" s="5" t="s">
        <v>190</v>
      </c>
      <c r="I245" s="5">
        <v>0</v>
      </c>
      <c r="J245" s="5">
        <v>0</v>
      </c>
      <c r="K245" s="5">
        <v>0</v>
      </c>
      <c r="L245" s="12">
        <v>4600000</v>
      </c>
      <c r="M245" s="2"/>
      <c r="N245" s="12">
        <v>343033.93</v>
      </c>
      <c r="O245" s="5">
        <v>0</v>
      </c>
      <c r="P245" s="12">
        <v>326214.38</v>
      </c>
      <c r="Q245" s="12">
        <v>326214.38</v>
      </c>
      <c r="R245" s="5">
        <v>0</v>
      </c>
      <c r="S245" s="12">
        <v>343033.93</v>
      </c>
      <c r="T245" s="2"/>
      <c r="U245" s="12">
        <v>343033.93</v>
      </c>
    </row>
    <row r="246" spans="1:21" ht="10.9" customHeight="1" x14ac:dyDescent="0.25">
      <c r="A246" s="11" t="s">
        <v>194</v>
      </c>
      <c r="B246" s="11" t="s">
        <v>98</v>
      </c>
      <c r="C246" s="11" t="s">
        <v>753</v>
      </c>
      <c r="D246" s="11" t="s">
        <v>754</v>
      </c>
      <c r="E246" s="11">
        <v>1026800</v>
      </c>
      <c r="F246" s="11" t="s">
        <v>755</v>
      </c>
      <c r="G246" s="11" t="s">
        <v>50</v>
      </c>
      <c r="H246" s="5" t="s">
        <v>190</v>
      </c>
      <c r="I246" s="5">
        <v>0</v>
      </c>
      <c r="J246" s="5">
        <v>0</v>
      </c>
      <c r="K246" s="5">
        <v>0</v>
      </c>
      <c r="L246" s="5">
        <v>0</v>
      </c>
      <c r="M246" s="2"/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2"/>
      <c r="U246" s="5">
        <v>0</v>
      </c>
    </row>
    <row r="247" spans="1:21" ht="10.9" customHeight="1" x14ac:dyDescent="0.25">
      <c r="A247" s="11" t="s">
        <v>33</v>
      </c>
      <c r="B247" s="11" t="s">
        <v>34</v>
      </c>
      <c r="C247" s="11" t="s">
        <v>756</v>
      </c>
      <c r="D247" s="11" t="s">
        <v>756</v>
      </c>
      <c r="E247" s="11">
        <v>1026819</v>
      </c>
      <c r="F247" s="11" t="s">
        <v>757</v>
      </c>
      <c r="G247" s="11" t="s">
        <v>50</v>
      </c>
      <c r="H247" s="5" t="s">
        <v>758</v>
      </c>
      <c r="I247" s="12">
        <v>880000</v>
      </c>
      <c r="J247" s="5">
        <v>0</v>
      </c>
      <c r="K247" s="5">
        <v>-100</v>
      </c>
      <c r="L247" s="12">
        <v>880000</v>
      </c>
      <c r="M247" s="2"/>
      <c r="N247" s="12">
        <v>34811.43</v>
      </c>
      <c r="O247" s="12">
        <v>880000</v>
      </c>
      <c r="P247" s="12">
        <v>880000</v>
      </c>
      <c r="Q247" s="12">
        <v>111632.68</v>
      </c>
      <c r="R247" s="5">
        <v>0</v>
      </c>
      <c r="S247" s="12">
        <v>880000</v>
      </c>
      <c r="T247" s="2"/>
      <c r="U247" s="12">
        <v>111632.68</v>
      </c>
    </row>
    <row r="248" spans="1:21" ht="10.9" customHeight="1" x14ac:dyDescent="0.25">
      <c r="A248" s="11" t="s">
        <v>33</v>
      </c>
      <c r="B248" s="11" t="s">
        <v>34</v>
      </c>
      <c r="C248" s="11" t="s">
        <v>759</v>
      </c>
      <c r="D248" s="11" t="s">
        <v>760</v>
      </c>
      <c r="E248" s="11">
        <v>1026820</v>
      </c>
      <c r="F248" s="11" t="s">
        <v>761</v>
      </c>
      <c r="G248" s="11" t="s">
        <v>50</v>
      </c>
      <c r="H248" s="5" t="s">
        <v>758</v>
      </c>
      <c r="I248" s="12">
        <v>1000000</v>
      </c>
      <c r="J248" s="5">
        <v>0</v>
      </c>
      <c r="K248" s="5">
        <v>-100</v>
      </c>
      <c r="L248" s="12">
        <v>1000000</v>
      </c>
      <c r="M248" s="2"/>
      <c r="N248" s="5">
        <v>0</v>
      </c>
      <c r="O248" s="12">
        <v>1000000</v>
      </c>
      <c r="P248" s="12">
        <v>1000000</v>
      </c>
      <c r="Q248" s="5">
        <v>0</v>
      </c>
      <c r="R248" s="5">
        <v>0</v>
      </c>
      <c r="S248" s="12">
        <v>1000000</v>
      </c>
      <c r="T248" s="2"/>
      <c r="U248" s="5">
        <v>0</v>
      </c>
    </row>
    <row r="249" spans="1:21" ht="10.9" customHeight="1" x14ac:dyDescent="0.25">
      <c r="A249" s="11" t="s">
        <v>56</v>
      </c>
      <c r="B249" s="11" t="s">
        <v>89</v>
      </c>
      <c r="C249" s="11" t="s">
        <v>762</v>
      </c>
      <c r="D249" s="11" t="s">
        <v>762</v>
      </c>
      <c r="E249" s="11">
        <v>1026821</v>
      </c>
      <c r="F249" s="11" t="s">
        <v>763</v>
      </c>
      <c r="G249" s="11" t="s">
        <v>50</v>
      </c>
      <c r="H249" s="5" t="s">
        <v>758</v>
      </c>
      <c r="I249" s="12">
        <v>250000</v>
      </c>
      <c r="J249" s="5">
        <v>0</v>
      </c>
      <c r="K249" s="5">
        <v>-100</v>
      </c>
      <c r="L249" s="12">
        <v>250000</v>
      </c>
      <c r="M249" s="2"/>
      <c r="N249" s="12">
        <v>86261.9</v>
      </c>
      <c r="O249" s="12">
        <v>250000</v>
      </c>
      <c r="P249" s="12">
        <v>250000</v>
      </c>
      <c r="Q249" s="12">
        <v>90063.78</v>
      </c>
      <c r="R249" s="5">
        <v>0</v>
      </c>
      <c r="S249" s="12">
        <v>250000</v>
      </c>
      <c r="T249" s="2"/>
      <c r="U249" s="12">
        <v>90063.78</v>
      </c>
    </row>
    <row r="250" spans="1:21" ht="10.9" customHeight="1" x14ac:dyDescent="0.25">
      <c r="A250" s="11" t="s">
        <v>56</v>
      </c>
      <c r="B250" s="11" t="s">
        <v>89</v>
      </c>
      <c r="C250" s="11" t="s">
        <v>764</v>
      </c>
      <c r="D250" s="11" t="s">
        <v>765</v>
      </c>
      <c r="E250" s="11">
        <v>1026822</v>
      </c>
      <c r="F250" s="11" t="s">
        <v>766</v>
      </c>
      <c r="G250" s="11" t="s">
        <v>50</v>
      </c>
      <c r="H250" s="5" t="s">
        <v>758</v>
      </c>
      <c r="I250" s="12">
        <v>150000</v>
      </c>
      <c r="J250" s="12">
        <v>1500000</v>
      </c>
      <c r="K250" s="5">
        <v>900</v>
      </c>
      <c r="L250" s="12">
        <v>150000</v>
      </c>
      <c r="M250" s="2"/>
      <c r="N250" s="5">
        <v>0</v>
      </c>
      <c r="O250" s="12">
        <v>150000</v>
      </c>
      <c r="P250" s="12">
        <v>150000</v>
      </c>
      <c r="Q250" s="12">
        <v>16869.87</v>
      </c>
      <c r="R250" s="12">
        <v>1500000</v>
      </c>
      <c r="S250" s="12">
        <v>150000</v>
      </c>
      <c r="T250" s="2"/>
      <c r="U250" s="12">
        <v>16869.87</v>
      </c>
    </row>
    <row r="251" spans="1:21" ht="10.9" customHeight="1" x14ac:dyDescent="0.25">
      <c r="A251" s="11" t="s">
        <v>194</v>
      </c>
      <c r="B251" s="11" t="s">
        <v>442</v>
      </c>
      <c r="C251" s="11" t="s">
        <v>767</v>
      </c>
      <c r="D251" s="11" t="s">
        <v>768</v>
      </c>
      <c r="E251" s="11">
        <v>1026823</v>
      </c>
      <c r="F251" s="11" t="s">
        <v>769</v>
      </c>
      <c r="G251" s="11" t="s">
        <v>50</v>
      </c>
      <c r="H251" s="5" t="s">
        <v>758</v>
      </c>
      <c r="I251" s="12">
        <v>250000</v>
      </c>
      <c r="J251" s="5">
        <v>0</v>
      </c>
      <c r="K251" s="5">
        <v>-100</v>
      </c>
      <c r="L251" s="5">
        <v>0</v>
      </c>
      <c r="M251" s="2"/>
      <c r="N251" s="5">
        <v>0</v>
      </c>
      <c r="O251" s="12">
        <v>250000</v>
      </c>
      <c r="P251" s="5">
        <v>0</v>
      </c>
      <c r="Q251" s="5">
        <v>0</v>
      </c>
      <c r="R251" s="5">
        <v>0</v>
      </c>
      <c r="S251" s="5">
        <v>0</v>
      </c>
      <c r="T251" s="2"/>
      <c r="U251" s="5">
        <v>0</v>
      </c>
    </row>
    <row r="252" spans="1:21" ht="10.9" customHeight="1" x14ac:dyDescent="0.25">
      <c r="A252" s="11" t="s">
        <v>194</v>
      </c>
      <c r="B252" s="11" t="s">
        <v>442</v>
      </c>
      <c r="C252" s="11" t="s">
        <v>770</v>
      </c>
      <c r="D252" s="11" t="s">
        <v>771</v>
      </c>
      <c r="E252" s="11">
        <v>1026824</v>
      </c>
      <c r="F252" s="11" t="s">
        <v>772</v>
      </c>
      <c r="G252" s="11" t="s">
        <v>50</v>
      </c>
      <c r="H252" s="5" t="s">
        <v>758</v>
      </c>
      <c r="I252" s="12">
        <v>400000</v>
      </c>
      <c r="J252" s="5">
        <v>0</v>
      </c>
      <c r="K252" s="5">
        <v>-100</v>
      </c>
      <c r="L252" s="12">
        <v>400000</v>
      </c>
      <c r="M252" s="2"/>
      <c r="N252" s="5">
        <v>251.03</v>
      </c>
      <c r="O252" s="12">
        <v>400000</v>
      </c>
      <c r="P252" s="12">
        <v>850000</v>
      </c>
      <c r="Q252" s="12">
        <v>22908.93</v>
      </c>
      <c r="R252" s="5">
        <v>0</v>
      </c>
      <c r="S252" s="12">
        <v>850000</v>
      </c>
      <c r="T252" s="2"/>
      <c r="U252" s="12">
        <v>22908.93</v>
      </c>
    </row>
    <row r="253" spans="1:21" ht="10.9" customHeight="1" x14ac:dyDescent="0.25">
      <c r="A253" s="11" t="s">
        <v>194</v>
      </c>
      <c r="B253" s="11" t="s">
        <v>442</v>
      </c>
      <c r="C253" s="11" t="s">
        <v>773</v>
      </c>
      <c r="D253" s="11" t="s">
        <v>774</v>
      </c>
      <c r="E253" s="11">
        <v>1026825</v>
      </c>
      <c r="F253" s="11" t="s">
        <v>775</v>
      </c>
      <c r="G253" s="11" t="s">
        <v>50</v>
      </c>
      <c r="H253" s="5" t="s">
        <v>758</v>
      </c>
      <c r="I253" s="12">
        <v>1930000</v>
      </c>
      <c r="J253" s="5">
        <v>0</v>
      </c>
      <c r="K253" s="5">
        <v>-100</v>
      </c>
      <c r="L253" s="12">
        <v>1930000</v>
      </c>
      <c r="M253" s="2"/>
      <c r="N253" s="5">
        <v>0</v>
      </c>
      <c r="O253" s="12">
        <v>1930000</v>
      </c>
      <c r="P253" s="12">
        <v>630000</v>
      </c>
      <c r="Q253" s="12">
        <v>106761.07</v>
      </c>
      <c r="R253" s="5">
        <v>0</v>
      </c>
      <c r="S253" s="12">
        <v>630000</v>
      </c>
      <c r="T253" s="2"/>
      <c r="U253" s="12">
        <v>106761.07</v>
      </c>
    </row>
    <row r="254" spans="1:21" ht="10.9" customHeight="1" x14ac:dyDescent="0.25">
      <c r="A254" s="11" t="s">
        <v>194</v>
      </c>
      <c r="B254" s="11" t="s">
        <v>98</v>
      </c>
      <c r="C254" s="11" t="s">
        <v>776</v>
      </c>
      <c r="D254" s="11" t="s">
        <v>777</v>
      </c>
      <c r="E254" s="11">
        <v>1026826</v>
      </c>
      <c r="F254" s="11" t="s">
        <v>778</v>
      </c>
      <c r="G254" s="11" t="s">
        <v>50</v>
      </c>
      <c r="H254" s="5" t="s">
        <v>758</v>
      </c>
      <c r="I254" s="12">
        <v>300000</v>
      </c>
      <c r="J254" s="5">
        <v>0</v>
      </c>
      <c r="K254" s="5">
        <v>-100</v>
      </c>
      <c r="L254" s="5">
        <v>0</v>
      </c>
      <c r="M254" s="2"/>
      <c r="N254" s="5">
        <v>0</v>
      </c>
      <c r="O254" s="12">
        <v>300000</v>
      </c>
      <c r="P254" s="5">
        <v>0</v>
      </c>
      <c r="Q254" s="5">
        <v>0</v>
      </c>
      <c r="R254" s="5">
        <v>0</v>
      </c>
      <c r="S254" s="5">
        <v>0</v>
      </c>
      <c r="T254" s="2"/>
      <c r="U254" s="5">
        <v>0</v>
      </c>
    </row>
    <row r="255" spans="1:21" ht="10.9" customHeight="1" x14ac:dyDescent="0.25">
      <c r="A255" s="11" t="s">
        <v>194</v>
      </c>
      <c r="B255" s="11" t="s">
        <v>98</v>
      </c>
      <c r="C255" s="11" t="s">
        <v>779</v>
      </c>
      <c r="D255" s="11" t="s">
        <v>780</v>
      </c>
      <c r="E255" s="11">
        <v>1026827</v>
      </c>
      <c r="F255" s="11" t="s">
        <v>781</v>
      </c>
      <c r="G255" s="11" t="s">
        <v>50</v>
      </c>
      <c r="H255" s="5" t="s">
        <v>758</v>
      </c>
      <c r="I255" s="12">
        <v>500000</v>
      </c>
      <c r="J255" s="5">
        <v>0</v>
      </c>
      <c r="K255" s="5">
        <v>-100</v>
      </c>
      <c r="L255" s="5">
        <v>0</v>
      </c>
      <c r="M255" s="2"/>
      <c r="N255" s="5">
        <v>0</v>
      </c>
      <c r="O255" s="12">
        <v>500000</v>
      </c>
      <c r="P255" s="5">
        <v>0</v>
      </c>
      <c r="Q255" s="5">
        <v>0</v>
      </c>
      <c r="R255" s="5">
        <v>0</v>
      </c>
      <c r="S255" s="5">
        <v>0</v>
      </c>
      <c r="T255" s="2"/>
      <c r="U255" s="5">
        <v>0</v>
      </c>
    </row>
    <row r="256" spans="1:21" ht="10.9" customHeight="1" x14ac:dyDescent="0.25">
      <c r="A256" s="11" t="s">
        <v>194</v>
      </c>
      <c r="B256" s="11" t="s">
        <v>98</v>
      </c>
      <c r="C256" s="11" t="s">
        <v>782</v>
      </c>
      <c r="D256" s="11" t="s">
        <v>783</v>
      </c>
      <c r="E256" s="11">
        <v>1026828</v>
      </c>
      <c r="F256" s="11" t="s">
        <v>784</v>
      </c>
      <c r="G256" s="11" t="s">
        <v>50</v>
      </c>
      <c r="H256" s="5" t="s">
        <v>758</v>
      </c>
      <c r="I256" s="12">
        <v>500000</v>
      </c>
      <c r="J256" s="5">
        <v>0</v>
      </c>
      <c r="K256" s="5">
        <v>-100</v>
      </c>
      <c r="L256" s="12">
        <v>500000</v>
      </c>
      <c r="M256" s="2"/>
      <c r="N256" s="5">
        <v>0</v>
      </c>
      <c r="O256" s="12">
        <v>500000</v>
      </c>
      <c r="P256" s="12">
        <v>500000</v>
      </c>
      <c r="Q256" s="12">
        <v>5020.55</v>
      </c>
      <c r="R256" s="5">
        <v>0</v>
      </c>
      <c r="S256" s="12">
        <v>500000</v>
      </c>
      <c r="T256" s="2"/>
      <c r="U256" s="12">
        <v>5020.55</v>
      </c>
    </row>
    <row r="257" spans="1:21" ht="10.9" customHeight="1" x14ac:dyDescent="0.25">
      <c r="A257" s="11" t="s">
        <v>194</v>
      </c>
      <c r="B257" s="11" t="s">
        <v>65</v>
      </c>
      <c r="C257" s="11" t="s">
        <v>785</v>
      </c>
      <c r="D257" s="11" t="s">
        <v>786</v>
      </c>
      <c r="E257" s="11">
        <v>1026829</v>
      </c>
      <c r="F257" s="11" t="s">
        <v>787</v>
      </c>
      <c r="G257" s="11" t="s">
        <v>50</v>
      </c>
      <c r="H257" s="5" t="s">
        <v>758</v>
      </c>
      <c r="I257" s="12">
        <v>100000</v>
      </c>
      <c r="J257" s="5">
        <v>0</v>
      </c>
      <c r="K257" s="5">
        <v>-100</v>
      </c>
      <c r="L257" s="12">
        <v>100000</v>
      </c>
      <c r="M257" s="2"/>
      <c r="N257" s="12">
        <v>15460.68</v>
      </c>
      <c r="O257" s="12">
        <v>100000</v>
      </c>
      <c r="P257" s="12">
        <v>100000</v>
      </c>
      <c r="Q257" s="12">
        <v>22185.9</v>
      </c>
      <c r="R257" s="5">
        <v>0</v>
      </c>
      <c r="S257" s="12">
        <v>100000</v>
      </c>
      <c r="T257" s="2"/>
      <c r="U257" s="12">
        <v>22185.9</v>
      </c>
    </row>
    <row r="258" spans="1:21" ht="10.9" customHeight="1" x14ac:dyDescent="0.25">
      <c r="A258" s="11" t="s">
        <v>194</v>
      </c>
      <c r="B258" s="11" t="s">
        <v>34</v>
      </c>
      <c r="C258" s="11" t="s">
        <v>788</v>
      </c>
      <c r="D258" s="11" t="s">
        <v>789</v>
      </c>
      <c r="E258" s="11">
        <v>1026830</v>
      </c>
      <c r="F258" s="11" t="s">
        <v>790</v>
      </c>
      <c r="G258" s="11" t="s">
        <v>50</v>
      </c>
      <c r="H258" s="5" t="s">
        <v>758</v>
      </c>
      <c r="I258" s="12">
        <v>600000</v>
      </c>
      <c r="J258" s="5">
        <v>0</v>
      </c>
      <c r="K258" s="5">
        <v>-100</v>
      </c>
      <c r="L258" s="12">
        <v>600000</v>
      </c>
      <c r="M258" s="2"/>
      <c r="N258" s="5">
        <v>0</v>
      </c>
      <c r="O258" s="12">
        <v>600000</v>
      </c>
      <c r="P258" s="12">
        <v>600000</v>
      </c>
      <c r="Q258" s="12">
        <v>65326.7</v>
      </c>
      <c r="R258" s="5">
        <v>0</v>
      </c>
      <c r="S258" s="12">
        <v>600000</v>
      </c>
      <c r="T258" s="2"/>
      <c r="U258" s="12">
        <v>65326.7</v>
      </c>
    </row>
    <row r="259" spans="1:21" ht="10.9" customHeight="1" x14ac:dyDescent="0.25">
      <c r="A259" s="11" t="s">
        <v>194</v>
      </c>
      <c r="B259" s="11" t="s">
        <v>34</v>
      </c>
      <c r="C259" s="11" t="s">
        <v>791</v>
      </c>
      <c r="D259" s="11" t="s">
        <v>792</v>
      </c>
      <c r="E259" s="11">
        <v>1026833</v>
      </c>
      <c r="F259" s="11" t="s">
        <v>793</v>
      </c>
      <c r="G259" s="11" t="s">
        <v>50</v>
      </c>
      <c r="H259" s="5" t="s">
        <v>758</v>
      </c>
      <c r="I259" s="12">
        <v>250000</v>
      </c>
      <c r="J259" s="5">
        <v>0</v>
      </c>
      <c r="K259" s="5">
        <v>-100</v>
      </c>
      <c r="L259" s="5">
        <v>0</v>
      </c>
      <c r="M259" s="2"/>
      <c r="N259" s="5">
        <v>0</v>
      </c>
      <c r="O259" s="12">
        <v>250000</v>
      </c>
      <c r="P259" s="5">
        <v>0</v>
      </c>
      <c r="Q259" s="5">
        <v>0</v>
      </c>
      <c r="R259" s="5">
        <v>0</v>
      </c>
      <c r="S259" s="5">
        <v>0</v>
      </c>
      <c r="T259" s="2"/>
      <c r="U259" s="5">
        <v>0</v>
      </c>
    </row>
    <row r="260" spans="1:21" ht="10.9" customHeight="1" x14ac:dyDescent="0.25">
      <c r="A260" s="11" t="s">
        <v>194</v>
      </c>
      <c r="B260" s="11" t="s">
        <v>34</v>
      </c>
      <c r="C260" s="11" t="s">
        <v>794</v>
      </c>
      <c r="D260" s="11" t="s">
        <v>795</v>
      </c>
      <c r="E260" s="11">
        <v>1026837</v>
      </c>
      <c r="F260" s="11" t="s">
        <v>796</v>
      </c>
      <c r="G260" s="11" t="s">
        <v>50</v>
      </c>
      <c r="H260" s="5" t="s">
        <v>758</v>
      </c>
      <c r="I260" s="12">
        <v>600000</v>
      </c>
      <c r="J260" s="5">
        <v>0</v>
      </c>
      <c r="K260" s="5">
        <v>-100</v>
      </c>
      <c r="L260" s="12">
        <v>600000</v>
      </c>
      <c r="M260" s="2"/>
      <c r="N260" s="12">
        <v>7052.96</v>
      </c>
      <c r="O260" s="12">
        <v>600000</v>
      </c>
      <c r="P260" s="12">
        <v>600000</v>
      </c>
      <c r="Q260" s="12">
        <v>34431.660000000003</v>
      </c>
      <c r="R260" s="5">
        <v>0</v>
      </c>
      <c r="S260" s="12">
        <v>600000</v>
      </c>
      <c r="T260" s="2"/>
      <c r="U260" s="12">
        <v>34431.660000000003</v>
      </c>
    </row>
    <row r="261" spans="1:21" ht="10.9" customHeight="1" x14ac:dyDescent="0.25">
      <c r="A261" s="11" t="s">
        <v>194</v>
      </c>
      <c r="B261" s="11" t="s">
        <v>34</v>
      </c>
      <c r="C261" s="11" t="s">
        <v>797</v>
      </c>
      <c r="D261" s="11" t="s">
        <v>798</v>
      </c>
      <c r="E261" s="11">
        <v>1026838</v>
      </c>
      <c r="F261" s="11" t="s">
        <v>799</v>
      </c>
      <c r="G261" s="11" t="s">
        <v>50</v>
      </c>
      <c r="H261" s="5" t="s">
        <v>758</v>
      </c>
      <c r="I261" s="12">
        <v>600000</v>
      </c>
      <c r="J261" s="5">
        <v>0</v>
      </c>
      <c r="K261" s="5">
        <v>-100</v>
      </c>
      <c r="L261" s="12">
        <v>600000</v>
      </c>
      <c r="M261" s="2"/>
      <c r="N261" s="12">
        <v>1713.37</v>
      </c>
      <c r="O261" s="12">
        <v>600000</v>
      </c>
      <c r="P261" s="12">
        <v>600000</v>
      </c>
      <c r="Q261" s="12">
        <v>26638.23</v>
      </c>
      <c r="R261" s="5">
        <v>0</v>
      </c>
      <c r="S261" s="12">
        <v>600000</v>
      </c>
      <c r="T261" s="2"/>
      <c r="U261" s="12">
        <v>26638.23</v>
      </c>
    </row>
    <row r="262" spans="1:21" ht="10.9" customHeight="1" x14ac:dyDescent="0.25">
      <c r="A262" s="11" t="s">
        <v>194</v>
      </c>
      <c r="B262" s="11" t="s">
        <v>34</v>
      </c>
      <c r="C262" s="11" t="s">
        <v>800</v>
      </c>
      <c r="D262" s="11" t="s">
        <v>801</v>
      </c>
      <c r="E262" s="11">
        <v>1026840</v>
      </c>
      <c r="F262" s="11" t="s">
        <v>802</v>
      </c>
      <c r="G262" s="11" t="s">
        <v>50</v>
      </c>
      <c r="H262" s="5" t="s">
        <v>758</v>
      </c>
      <c r="I262" s="12">
        <v>200000</v>
      </c>
      <c r="J262" s="5">
        <v>0</v>
      </c>
      <c r="K262" s="5">
        <v>-100</v>
      </c>
      <c r="L262" s="12">
        <v>200000</v>
      </c>
      <c r="M262" s="2"/>
      <c r="N262" s="12">
        <v>3012.36</v>
      </c>
      <c r="O262" s="12">
        <v>200000</v>
      </c>
      <c r="P262" s="12">
        <v>200000</v>
      </c>
      <c r="Q262" s="12">
        <v>3012.36</v>
      </c>
      <c r="R262" s="5">
        <v>0</v>
      </c>
      <c r="S262" s="12">
        <v>200000</v>
      </c>
      <c r="T262" s="2"/>
      <c r="U262" s="12">
        <v>3012.36</v>
      </c>
    </row>
    <row r="263" spans="1:21" ht="10.9" customHeight="1" x14ac:dyDescent="0.25">
      <c r="A263" s="11" t="s">
        <v>194</v>
      </c>
      <c r="B263" s="11" t="s">
        <v>34</v>
      </c>
      <c r="C263" s="11" t="s">
        <v>803</v>
      </c>
      <c r="D263" s="11" t="s">
        <v>804</v>
      </c>
      <c r="E263" s="11">
        <v>1026841</v>
      </c>
      <c r="F263" s="11" t="s">
        <v>805</v>
      </c>
      <c r="G263" s="11" t="s">
        <v>50</v>
      </c>
      <c r="H263" s="5" t="s">
        <v>758</v>
      </c>
      <c r="I263" s="12">
        <v>450000</v>
      </c>
      <c r="J263" s="5">
        <v>0</v>
      </c>
      <c r="K263" s="5">
        <v>-100</v>
      </c>
      <c r="L263" s="12">
        <v>450000</v>
      </c>
      <c r="M263" s="2"/>
      <c r="N263" s="12">
        <v>8916.23</v>
      </c>
      <c r="O263" s="12">
        <v>450000</v>
      </c>
      <c r="P263" s="12">
        <v>450000</v>
      </c>
      <c r="Q263" s="12">
        <v>15781.17</v>
      </c>
      <c r="R263" s="5">
        <v>0</v>
      </c>
      <c r="S263" s="12">
        <v>450000</v>
      </c>
      <c r="T263" s="2"/>
      <c r="U263" s="12">
        <v>15781.17</v>
      </c>
    </row>
    <row r="264" spans="1:21" ht="10.9" customHeight="1" x14ac:dyDescent="0.25">
      <c r="A264" s="11" t="s">
        <v>194</v>
      </c>
      <c r="B264" s="11" t="s">
        <v>34</v>
      </c>
      <c r="C264" s="11" t="s">
        <v>806</v>
      </c>
      <c r="D264" s="11" t="s">
        <v>807</v>
      </c>
      <c r="E264" s="11">
        <v>1026847</v>
      </c>
      <c r="F264" s="11" t="s">
        <v>808</v>
      </c>
      <c r="G264" s="11" t="s">
        <v>50</v>
      </c>
      <c r="H264" s="5" t="s">
        <v>758</v>
      </c>
      <c r="I264" s="12">
        <v>150000</v>
      </c>
      <c r="J264" s="5">
        <v>0</v>
      </c>
      <c r="K264" s="5">
        <v>-100</v>
      </c>
      <c r="L264" s="12">
        <v>150000</v>
      </c>
      <c r="M264" s="2"/>
      <c r="N264" s="12">
        <v>11175.62</v>
      </c>
      <c r="O264" s="12">
        <v>150000</v>
      </c>
      <c r="P264" s="12">
        <v>150000</v>
      </c>
      <c r="Q264" s="12">
        <v>137145.72</v>
      </c>
      <c r="R264" s="5">
        <v>0</v>
      </c>
      <c r="S264" s="12">
        <v>150000</v>
      </c>
      <c r="T264" s="2"/>
      <c r="U264" s="12">
        <v>137145.72</v>
      </c>
    </row>
    <row r="265" spans="1:21" ht="10.9" customHeight="1" x14ac:dyDescent="0.25">
      <c r="A265" s="11" t="s">
        <v>194</v>
      </c>
      <c r="B265" s="11" t="s">
        <v>34</v>
      </c>
      <c r="C265" s="11" t="s">
        <v>809</v>
      </c>
      <c r="D265" s="11" t="s">
        <v>810</v>
      </c>
      <c r="E265" s="11">
        <v>1026848</v>
      </c>
      <c r="F265" s="11" t="s">
        <v>811</v>
      </c>
      <c r="G265" s="11" t="s">
        <v>50</v>
      </c>
      <c r="H265" s="5" t="s">
        <v>758</v>
      </c>
      <c r="I265" s="12">
        <v>150000</v>
      </c>
      <c r="J265" s="5">
        <v>0</v>
      </c>
      <c r="K265" s="5">
        <v>-100</v>
      </c>
      <c r="L265" s="12">
        <v>150000</v>
      </c>
      <c r="M265" s="2"/>
      <c r="N265" s="12">
        <v>6024.68</v>
      </c>
      <c r="O265" s="12">
        <v>150000</v>
      </c>
      <c r="P265" s="12">
        <v>6024.68</v>
      </c>
      <c r="Q265" s="12">
        <v>6024.68</v>
      </c>
      <c r="R265" s="5">
        <v>0</v>
      </c>
      <c r="S265" s="12">
        <v>6024.68</v>
      </c>
      <c r="T265" s="2"/>
      <c r="U265" s="12">
        <v>6024.68</v>
      </c>
    </row>
    <row r="266" spans="1:21" ht="10.9" customHeight="1" x14ac:dyDescent="0.25">
      <c r="A266" s="11" t="s">
        <v>194</v>
      </c>
      <c r="B266" s="11" t="s">
        <v>34</v>
      </c>
      <c r="C266" s="11" t="s">
        <v>812</v>
      </c>
      <c r="D266" s="11" t="s">
        <v>813</v>
      </c>
      <c r="E266" s="11">
        <v>1026849</v>
      </c>
      <c r="F266" s="11" t="s">
        <v>814</v>
      </c>
      <c r="G266" s="11" t="s">
        <v>50</v>
      </c>
      <c r="H266" s="5" t="s">
        <v>758</v>
      </c>
      <c r="I266" s="12">
        <v>250000</v>
      </c>
      <c r="J266" s="5">
        <v>0</v>
      </c>
      <c r="K266" s="5">
        <v>-100</v>
      </c>
      <c r="L266" s="12">
        <v>250000</v>
      </c>
      <c r="M266" s="2"/>
      <c r="N266" s="12">
        <v>12551.5</v>
      </c>
      <c r="O266" s="12">
        <v>250000</v>
      </c>
      <c r="P266" s="12">
        <v>500975.32</v>
      </c>
      <c r="Q266" s="12">
        <v>17321.07</v>
      </c>
      <c r="R266" s="5">
        <v>0</v>
      </c>
      <c r="S266" s="12">
        <v>500975.32</v>
      </c>
      <c r="T266" s="2"/>
      <c r="U266" s="12">
        <v>17321.07</v>
      </c>
    </row>
    <row r="267" spans="1:21" ht="10.9" customHeight="1" x14ac:dyDescent="0.25">
      <c r="A267" s="11" t="s">
        <v>194</v>
      </c>
      <c r="B267" s="11" t="s">
        <v>34</v>
      </c>
      <c r="C267" s="11" t="s">
        <v>815</v>
      </c>
      <c r="D267" s="11" t="s">
        <v>816</v>
      </c>
      <c r="E267" s="11">
        <v>1026850</v>
      </c>
      <c r="F267" s="11" t="s">
        <v>817</v>
      </c>
      <c r="G267" s="11" t="s">
        <v>50</v>
      </c>
      <c r="H267" s="5" t="s">
        <v>758</v>
      </c>
      <c r="I267" s="12">
        <v>150000</v>
      </c>
      <c r="J267" s="5">
        <v>0</v>
      </c>
      <c r="K267" s="5">
        <v>-100</v>
      </c>
      <c r="L267" s="12">
        <v>150000</v>
      </c>
      <c r="M267" s="2"/>
      <c r="N267" s="5">
        <v>0</v>
      </c>
      <c r="O267" s="12">
        <v>150000</v>
      </c>
      <c r="P267" s="12">
        <v>43000</v>
      </c>
      <c r="Q267" s="5">
        <v>0</v>
      </c>
      <c r="R267" s="5">
        <v>0</v>
      </c>
      <c r="S267" s="12">
        <v>43000</v>
      </c>
      <c r="T267" s="2"/>
      <c r="U267" s="5">
        <v>0</v>
      </c>
    </row>
    <row r="268" spans="1:21" ht="10.9" customHeight="1" x14ac:dyDescent="0.25">
      <c r="A268" s="11" t="s">
        <v>194</v>
      </c>
      <c r="B268" s="11" t="s">
        <v>34</v>
      </c>
      <c r="C268" s="11" t="s">
        <v>818</v>
      </c>
      <c r="D268" s="11" t="s">
        <v>819</v>
      </c>
      <c r="E268" s="11">
        <v>1026852</v>
      </c>
      <c r="F268" s="11" t="s">
        <v>820</v>
      </c>
      <c r="G268" s="11" t="s">
        <v>50</v>
      </c>
      <c r="H268" s="5" t="s">
        <v>758</v>
      </c>
      <c r="I268" s="12">
        <v>500000</v>
      </c>
      <c r="J268" s="5">
        <v>0</v>
      </c>
      <c r="K268" s="5">
        <v>-100</v>
      </c>
      <c r="L268" s="12">
        <v>500000</v>
      </c>
      <c r="M268" s="2"/>
      <c r="N268" s="5">
        <v>0</v>
      </c>
      <c r="O268" s="12">
        <v>500000</v>
      </c>
      <c r="P268" s="12">
        <v>500000</v>
      </c>
      <c r="Q268" s="5">
        <v>0</v>
      </c>
      <c r="R268" s="5">
        <v>0</v>
      </c>
      <c r="S268" s="12">
        <v>500000</v>
      </c>
      <c r="T268" s="2"/>
      <c r="U268" s="5">
        <v>0</v>
      </c>
    </row>
    <row r="269" spans="1:21" ht="10.9" customHeight="1" x14ac:dyDescent="0.25">
      <c r="A269" s="11" t="s">
        <v>194</v>
      </c>
      <c r="B269" s="11" t="s">
        <v>34</v>
      </c>
      <c r="C269" s="11" t="s">
        <v>821</v>
      </c>
      <c r="D269" s="11" t="s">
        <v>822</v>
      </c>
      <c r="E269" s="11">
        <v>1026854</v>
      </c>
      <c r="F269" s="11" t="s">
        <v>823</v>
      </c>
      <c r="G269" s="11" t="s">
        <v>50</v>
      </c>
      <c r="H269" s="5" t="s">
        <v>758</v>
      </c>
      <c r="I269" s="12">
        <v>1000000</v>
      </c>
      <c r="J269" s="5">
        <v>0</v>
      </c>
      <c r="K269" s="5">
        <v>-100</v>
      </c>
      <c r="L269" s="12">
        <v>1000000</v>
      </c>
      <c r="M269" s="2"/>
      <c r="N269" s="5">
        <v>0</v>
      </c>
      <c r="O269" s="12">
        <v>1000000</v>
      </c>
      <c r="P269" s="12">
        <v>1000000</v>
      </c>
      <c r="Q269" s="5">
        <v>0</v>
      </c>
      <c r="R269" s="5">
        <v>0</v>
      </c>
      <c r="S269" s="12">
        <v>1000000</v>
      </c>
      <c r="T269" s="2"/>
      <c r="U269" s="5">
        <v>0</v>
      </c>
    </row>
    <row r="270" spans="1:21" ht="10.9" customHeight="1" x14ac:dyDescent="0.25">
      <c r="A270" s="11" t="s">
        <v>194</v>
      </c>
      <c r="B270" s="11" t="s">
        <v>89</v>
      </c>
      <c r="C270" s="11" t="s">
        <v>824</v>
      </c>
      <c r="D270" s="11" t="s">
        <v>825</v>
      </c>
      <c r="E270" s="11">
        <v>1026856</v>
      </c>
      <c r="F270" s="11" t="s">
        <v>826</v>
      </c>
      <c r="G270" s="11" t="s">
        <v>50</v>
      </c>
      <c r="H270" s="5" t="s">
        <v>758</v>
      </c>
      <c r="I270" s="12">
        <v>200000</v>
      </c>
      <c r="J270" s="5">
        <v>0</v>
      </c>
      <c r="K270" s="5">
        <v>-100</v>
      </c>
      <c r="L270" s="12">
        <v>305000</v>
      </c>
      <c r="M270" s="2"/>
      <c r="N270" s="12">
        <v>7198.53</v>
      </c>
      <c r="O270" s="12">
        <v>200000</v>
      </c>
      <c r="P270" s="12">
        <v>305000</v>
      </c>
      <c r="Q270" s="12">
        <v>11927.14</v>
      </c>
      <c r="R270" s="5">
        <v>0</v>
      </c>
      <c r="S270" s="12">
        <v>305000</v>
      </c>
      <c r="T270" s="2"/>
      <c r="U270" s="12">
        <v>11927.14</v>
      </c>
    </row>
    <row r="271" spans="1:21" ht="10.9" customHeight="1" x14ac:dyDescent="0.25">
      <c r="A271" s="11" t="s">
        <v>194</v>
      </c>
      <c r="B271" s="11" t="s">
        <v>84</v>
      </c>
      <c r="C271" s="11" t="s">
        <v>827</v>
      </c>
      <c r="D271" s="11" t="s">
        <v>828</v>
      </c>
      <c r="E271" s="11">
        <v>1026857</v>
      </c>
      <c r="F271" s="11" t="s">
        <v>829</v>
      </c>
      <c r="G271" s="11" t="s">
        <v>50</v>
      </c>
      <c r="H271" s="5" t="s">
        <v>758</v>
      </c>
      <c r="I271" s="12">
        <v>5165000</v>
      </c>
      <c r="J271" s="5">
        <v>0</v>
      </c>
      <c r="K271" s="5">
        <v>-100</v>
      </c>
      <c r="L271" s="12">
        <v>5165000</v>
      </c>
      <c r="M271" s="2"/>
      <c r="N271" s="5">
        <v>0</v>
      </c>
      <c r="O271" s="12">
        <v>5165000</v>
      </c>
      <c r="P271" s="12">
        <v>5165000</v>
      </c>
      <c r="Q271" s="12">
        <v>155830.12</v>
      </c>
      <c r="R271" s="5">
        <v>0</v>
      </c>
      <c r="S271" s="12">
        <v>5165000</v>
      </c>
      <c r="T271" s="2"/>
      <c r="U271" s="12">
        <v>155830.12</v>
      </c>
    </row>
    <row r="272" spans="1:21" ht="10.9" customHeight="1" x14ac:dyDescent="0.25">
      <c r="A272" s="11" t="s">
        <v>194</v>
      </c>
      <c r="B272" s="11" t="s">
        <v>57</v>
      </c>
      <c r="C272" s="11" t="s">
        <v>830</v>
      </c>
      <c r="D272" s="11" t="s">
        <v>831</v>
      </c>
      <c r="E272" s="11">
        <v>1026858</v>
      </c>
      <c r="F272" s="11" t="s">
        <v>832</v>
      </c>
      <c r="G272" s="11" t="s">
        <v>50</v>
      </c>
      <c r="H272" s="5" t="s">
        <v>758</v>
      </c>
      <c r="I272" s="12">
        <v>800000</v>
      </c>
      <c r="J272" s="5">
        <v>0</v>
      </c>
      <c r="K272" s="5">
        <v>-100</v>
      </c>
      <c r="L272" s="12">
        <v>800000</v>
      </c>
      <c r="M272" s="2"/>
      <c r="N272" s="12">
        <v>10578.27</v>
      </c>
      <c r="O272" s="12">
        <v>800000</v>
      </c>
      <c r="P272" s="12">
        <v>800000</v>
      </c>
      <c r="Q272" s="12">
        <v>57915.31</v>
      </c>
      <c r="R272" s="5">
        <v>0</v>
      </c>
      <c r="S272" s="12">
        <v>800000</v>
      </c>
      <c r="T272" s="2"/>
      <c r="U272" s="12">
        <v>57915.31</v>
      </c>
    </row>
    <row r="273" spans="1:21" ht="10.9" customHeight="1" x14ac:dyDescent="0.25">
      <c r="A273" s="11" t="s">
        <v>194</v>
      </c>
      <c r="B273" s="11" t="s">
        <v>57</v>
      </c>
      <c r="C273" s="11" t="s">
        <v>833</v>
      </c>
      <c r="D273" s="11" t="s">
        <v>834</v>
      </c>
      <c r="E273" s="11">
        <v>1026859</v>
      </c>
      <c r="F273" s="11" t="s">
        <v>835</v>
      </c>
      <c r="G273" s="11" t="s">
        <v>50</v>
      </c>
      <c r="H273" s="5" t="s">
        <v>758</v>
      </c>
      <c r="I273" s="12">
        <v>150000</v>
      </c>
      <c r="J273" s="5">
        <v>0</v>
      </c>
      <c r="K273" s="5">
        <v>-100</v>
      </c>
      <c r="L273" s="12">
        <v>150000</v>
      </c>
      <c r="M273" s="2"/>
      <c r="N273" s="5">
        <v>0</v>
      </c>
      <c r="O273" s="12">
        <v>150000</v>
      </c>
      <c r="P273" s="5">
        <v>0</v>
      </c>
      <c r="Q273" s="5">
        <v>0</v>
      </c>
      <c r="R273" s="5">
        <v>0</v>
      </c>
      <c r="S273" s="5">
        <v>0</v>
      </c>
      <c r="T273" s="2"/>
      <c r="U273" s="5">
        <v>0</v>
      </c>
    </row>
    <row r="274" spans="1:21" ht="10.9" customHeight="1" x14ac:dyDescent="0.25">
      <c r="A274" s="11" t="s">
        <v>194</v>
      </c>
      <c r="B274" s="11" t="s">
        <v>57</v>
      </c>
      <c r="C274" s="11" t="s">
        <v>836</v>
      </c>
      <c r="D274" s="11" t="s">
        <v>837</v>
      </c>
      <c r="E274" s="11">
        <v>1026860</v>
      </c>
      <c r="F274" s="11" t="s">
        <v>838</v>
      </c>
      <c r="G274" s="11" t="s">
        <v>50</v>
      </c>
      <c r="H274" s="5" t="s">
        <v>758</v>
      </c>
      <c r="I274" s="12">
        <v>1450000</v>
      </c>
      <c r="J274" s="12">
        <v>14000000</v>
      </c>
      <c r="K274" s="5">
        <v>866</v>
      </c>
      <c r="L274" s="12">
        <v>450000</v>
      </c>
      <c r="M274" s="2"/>
      <c r="N274" s="12">
        <v>17486.96</v>
      </c>
      <c r="O274" s="12">
        <v>1450000</v>
      </c>
      <c r="P274" s="12">
        <v>450000</v>
      </c>
      <c r="Q274" s="12">
        <v>201493.52</v>
      </c>
      <c r="R274" s="12">
        <v>14000000</v>
      </c>
      <c r="S274" s="12">
        <v>450000</v>
      </c>
      <c r="T274" s="2"/>
      <c r="U274" s="12">
        <v>201493.52</v>
      </c>
    </row>
    <row r="275" spans="1:21" ht="10.9" customHeight="1" x14ac:dyDescent="0.25">
      <c r="A275" s="11" t="s">
        <v>194</v>
      </c>
      <c r="B275" s="11" t="s">
        <v>57</v>
      </c>
      <c r="C275" s="11" t="s">
        <v>839</v>
      </c>
      <c r="D275" s="11" t="s">
        <v>840</v>
      </c>
      <c r="E275" s="11">
        <v>1026861</v>
      </c>
      <c r="F275" s="11" t="s">
        <v>841</v>
      </c>
      <c r="G275" s="11" t="s">
        <v>50</v>
      </c>
      <c r="H275" s="5" t="s">
        <v>758</v>
      </c>
      <c r="I275" s="12">
        <v>4500000</v>
      </c>
      <c r="J275" s="5">
        <v>0</v>
      </c>
      <c r="K275" s="5">
        <v>-100</v>
      </c>
      <c r="L275" s="12">
        <v>4500000</v>
      </c>
      <c r="M275" s="2"/>
      <c r="N275" s="5">
        <v>0</v>
      </c>
      <c r="O275" s="12">
        <v>4500000</v>
      </c>
      <c r="P275" s="12">
        <v>4500000</v>
      </c>
      <c r="Q275" s="5">
        <v>0</v>
      </c>
      <c r="R275" s="5">
        <v>0</v>
      </c>
      <c r="S275" s="12">
        <v>4500000</v>
      </c>
      <c r="T275" s="2"/>
      <c r="U275" s="5">
        <v>0</v>
      </c>
    </row>
    <row r="276" spans="1:21" ht="10.9" customHeight="1" x14ac:dyDescent="0.25">
      <c r="A276" s="11" t="s">
        <v>194</v>
      </c>
      <c r="B276" s="11" t="s">
        <v>57</v>
      </c>
      <c r="C276" s="11" t="s">
        <v>842</v>
      </c>
      <c r="D276" s="11" t="s">
        <v>843</v>
      </c>
      <c r="E276" s="11">
        <v>1026862</v>
      </c>
      <c r="F276" s="11" t="s">
        <v>844</v>
      </c>
      <c r="G276" s="11" t="s">
        <v>50</v>
      </c>
      <c r="H276" s="5" t="s">
        <v>758</v>
      </c>
      <c r="I276" s="12">
        <v>250000</v>
      </c>
      <c r="J276" s="5">
        <v>0</v>
      </c>
      <c r="K276" s="5">
        <v>-100</v>
      </c>
      <c r="L276" s="12">
        <v>250000</v>
      </c>
      <c r="M276" s="2"/>
      <c r="N276" s="12">
        <v>24811.3</v>
      </c>
      <c r="O276" s="12">
        <v>250000</v>
      </c>
      <c r="P276" s="12">
        <v>260630.09</v>
      </c>
      <c r="Q276" s="12">
        <v>246698.08</v>
      </c>
      <c r="R276" s="5">
        <v>0</v>
      </c>
      <c r="S276" s="12">
        <v>260630.09</v>
      </c>
      <c r="T276" s="2"/>
      <c r="U276" s="12">
        <v>246698.08</v>
      </c>
    </row>
    <row r="277" spans="1:21" ht="10.9" customHeight="1" x14ac:dyDescent="0.25">
      <c r="A277" s="11" t="s">
        <v>194</v>
      </c>
      <c r="B277" s="11" t="s">
        <v>57</v>
      </c>
      <c r="C277" s="11" t="s">
        <v>845</v>
      </c>
      <c r="D277" s="11" t="s">
        <v>846</v>
      </c>
      <c r="E277" s="11">
        <v>1026863</v>
      </c>
      <c r="F277" s="11" t="s">
        <v>847</v>
      </c>
      <c r="G277" s="11" t="s">
        <v>50</v>
      </c>
      <c r="H277" s="5" t="s">
        <v>758</v>
      </c>
      <c r="I277" s="12">
        <v>110000</v>
      </c>
      <c r="J277" s="5">
        <v>0</v>
      </c>
      <c r="K277" s="5">
        <v>-100</v>
      </c>
      <c r="L277" s="12">
        <v>110000</v>
      </c>
      <c r="M277" s="2"/>
      <c r="N277" s="12">
        <v>3801.68</v>
      </c>
      <c r="O277" s="12">
        <v>110000</v>
      </c>
      <c r="P277" s="12">
        <v>110000</v>
      </c>
      <c r="Q277" s="12">
        <v>18016.07</v>
      </c>
      <c r="R277" s="5">
        <v>0</v>
      </c>
      <c r="S277" s="12">
        <v>110000</v>
      </c>
      <c r="T277" s="2"/>
      <c r="U277" s="12">
        <v>18016.07</v>
      </c>
    </row>
    <row r="278" spans="1:21" ht="10.9" customHeight="1" x14ac:dyDescent="0.25">
      <c r="A278" s="11" t="s">
        <v>194</v>
      </c>
      <c r="B278" s="11" t="s">
        <v>57</v>
      </c>
      <c r="C278" s="11" t="s">
        <v>848</v>
      </c>
      <c r="D278" s="11" t="s">
        <v>849</v>
      </c>
      <c r="E278" s="11">
        <v>1026864</v>
      </c>
      <c r="F278" s="11" t="s">
        <v>850</v>
      </c>
      <c r="G278" s="11" t="s">
        <v>50</v>
      </c>
      <c r="H278" s="5" t="s">
        <v>758</v>
      </c>
      <c r="I278" s="12">
        <v>100000</v>
      </c>
      <c r="J278" s="5">
        <v>0</v>
      </c>
      <c r="K278" s="5">
        <v>-100</v>
      </c>
      <c r="L278" s="12">
        <v>100000</v>
      </c>
      <c r="M278" s="2"/>
      <c r="N278" s="12">
        <v>6526.78</v>
      </c>
      <c r="O278" s="12">
        <v>100000</v>
      </c>
      <c r="P278" s="12">
        <v>100000</v>
      </c>
      <c r="Q278" s="12">
        <v>18483.38</v>
      </c>
      <c r="R278" s="5">
        <v>0</v>
      </c>
      <c r="S278" s="12">
        <v>100000</v>
      </c>
      <c r="T278" s="2"/>
      <c r="U278" s="12">
        <v>18483.38</v>
      </c>
    </row>
    <row r="279" spans="1:21" ht="10.9" customHeight="1" x14ac:dyDescent="0.25">
      <c r="A279" s="11" t="s">
        <v>194</v>
      </c>
      <c r="B279" s="11" t="s">
        <v>57</v>
      </c>
      <c r="C279" s="11" t="s">
        <v>851</v>
      </c>
      <c r="D279" s="11" t="s">
        <v>852</v>
      </c>
      <c r="E279" s="11">
        <v>1026865</v>
      </c>
      <c r="F279" s="11" t="s">
        <v>853</v>
      </c>
      <c r="G279" s="11" t="s">
        <v>50</v>
      </c>
      <c r="H279" s="5" t="s">
        <v>758</v>
      </c>
      <c r="I279" s="12">
        <v>75000</v>
      </c>
      <c r="J279" s="5">
        <v>0</v>
      </c>
      <c r="K279" s="5">
        <v>-100</v>
      </c>
      <c r="L279" s="12">
        <v>75000</v>
      </c>
      <c r="M279" s="2"/>
      <c r="N279" s="12">
        <v>4942.49</v>
      </c>
      <c r="O279" s="12">
        <v>75000</v>
      </c>
      <c r="P279" s="12">
        <v>75000</v>
      </c>
      <c r="Q279" s="12">
        <v>7248.45</v>
      </c>
      <c r="R279" s="5">
        <v>0</v>
      </c>
      <c r="S279" s="12">
        <v>75000</v>
      </c>
      <c r="T279" s="2"/>
      <c r="U279" s="12">
        <v>7248.45</v>
      </c>
    </row>
    <row r="280" spans="1:21" ht="10.9" customHeight="1" x14ac:dyDescent="0.25">
      <c r="A280" s="11" t="s">
        <v>194</v>
      </c>
      <c r="B280" s="11" t="s">
        <v>74</v>
      </c>
      <c r="C280" s="11" t="s">
        <v>854</v>
      </c>
      <c r="D280" s="11" t="s">
        <v>855</v>
      </c>
      <c r="E280" s="11">
        <v>1026866</v>
      </c>
      <c r="F280" s="11" t="s">
        <v>856</v>
      </c>
      <c r="G280" s="11" t="s">
        <v>50</v>
      </c>
      <c r="H280" s="5" t="s">
        <v>758</v>
      </c>
      <c r="I280" s="12">
        <v>1000000</v>
      </c>
      <c r="J280" s="5">
        <v>0</v>
      </c>
      <c r="K280" s="5">
        <v>-100</v>
      </c>
      <c r="L280" s="12">
        <v>1000000</v>
      </c>
      <c r="M280" s="2"/>
      <c r="N280" s="5">
        <v>0</v>
      </c>
      <c r="O280" s="12">
        <v>1000000</v>
      </c>
      <c r="P280" s="12">
        <v>1000000</v>
      </c>
      <c r="Q280" s="12">
        <v>14559.64</v>
      </c>
      <c r="R280" s="5">
        <v>0</v>
      </c>
      <c r="S280" s="12">
        <v>1000000</v>
      </c>
      <c r="T280" s="2"/>
      <c r="U280" s="12">
        <v>14559.64</v>
      </c>
    </row>
    <row r="281" spans="1:21" ht="10.9" customHeight="1" x14ac:dyDescent="0.25">
      <c r="A281" s="11" t="s">
        <v>194</v>
      </c>
      <c r="B281" s="11" t="s">
        <v>57</v>
      </c>
      <c r="C281" s="11" t="s">
        <v>857</v>
      </c>
      <c r="D281" s="11" t="s">
        <v>858</v>
      </c>
      <c r="E281" s="11">
        <v>1026872</v>
      </c>
      <c r="F281" s="11" t="s">
        <v>859</v>
      </c>
      <c r="G281" s="11" t="s">
        <v>50</v>
      </c>
      <c r="H281" s="5" t="s">
        <v>758</v>
      </c>
      <c r="I281" s="12">
        <v>6500000</v>
      </c>
      <c r="J281" s="5">
        <v>0</v>
      </c>
      <c r="K281" s="5">
        <v>-100</v>
      </c>
      <c r="L281" s="12">
        <v>6500000</v>
      </c>
      <c r="M281" s="2"/>
      <c r="N281" s="12">
        <v>22196.98</v>
      </c>
      <c r="O281" s="12">
        <v>6500000</v>
      </c>
      <c r="P281" s="12">
        <v>9485189.25</v>
      </c>
      <c r="Q281" s="12">
        <v>112478.54</v>
      </c>
      <c r="R281" s="5">
        <v>0</v>
      </c>
      <c r="S281" s="12">
        <v>9485189.25</v>
      </c>
      <c r="T281" s="2"/>
      <c r="U281" s="12">
        <v>112478.54</v>
      </c>
    </row>
    <row r="282" spans="1:21" ht="10.9" customHeight="1" x14ac:dyDescent="0.25">
      <c r="A282" s="11" t="s">
        <v>194</v>
      </c>
      <c r="B282" s="11" t="s">
        <v>98</v>
      </c>
      <c r="C282" s="11" t="s">
        <v>860</v>
      </c>
      <c r="D282" s="11" t="s">
        <v>861</v>
      </c>
      <c r="E282" s="11">
        <v>1026953</v>
      </c>
      <c r="F282" s="11" t="s">
        <v>862</v>
      </c>
      <c r="G282" s="11" t="s">
        <v>50</v>
      </c>
      <c r="H282" s="5" t="s">
        <v>604</v>
      </c>
      <c r="I282" s="5">
        <v>0</v>
      </c>
      <c r="J282" s="5">
        <v>0</v>
      </c>
      <c r="K282" s="5">
        <v>0</v>
      </c>
      <c r="L282" s="12">
        <v>400000</v>
      </c>
      <c r="M282" s="2"/>
      <c r="N282" s="12">
        <v>192174.29</v>
      </c>
      <c r="O282" s="5">
        <v>0</v>
      </c>
      <c r="P282" s="12">
        <v>650000</v>
      </c>
      <c r="Q282" s="12">
        <v>335423.03000000003</v>
      </c>
      <c r="R282" s="5">
        <v>0</v>
      </c>
      <c r="S282" s="12">
        <v>650000</v>
      </c>
      <c r="T282" s="2"/>
      <c r="U282" s="12">
        <v>335423.03000000003</v>
      </c>
    </row>
    <row r="283" spans="1:21" ht="10.9" customHeight="1" x14ac:dyDescent="0.25">
      <c r="A283" s="11" t="s">
        <v>194</v>
      </c>
      <c r="B283" s="11" t="s">
        <v>74</v>
      </c>
      <c r="C283" s="11" t="s">
        <v>863</v>
      </c>
      <c r="D283" s="11" t="s">
        <v>864</v>
      </c>
      <c r="E283" s="11">
        <v>1026954</v>
      </c>
      <c r="F283" s="11" t="s">
        <v>865</v>
      </c>
      <c r="G283" s="11" t="s">
        <v>50</v>
      </c>
      <c r="H283" s="5" t="s">
        <v>604</v>
      </c>
      <c r="I283" s="5">
        <v>0</v>
      </c>
      <c r="J283" s="5">
        <v>0</v>
      </c>
      <c r="K283" s="5">
        <v>0</v>
      </c>
      <c r="L283" s="12">
        <v>920000</v>
      </c>
      <c r="M283" s="2"/>
      <c r="N283" s="12">
        <v>12802.44</v>
      </c>
      <c r="O283" s="5">
        <v>0</v>
      </c>
      <c r="P283" s="12">
        <v>920000</v>
      </c>
      <c r="Q283" s="12">
        <v>396864.27</v>
      </c>
      <c r="R283" s="5">
        <v>0</v>
      </c>
      <c r="S283" s="12">
        <v>920000</v>
      </c>
      <c r="T283" s="2"/>
      <c r="U283" s="12">
        <v>396864.27</v>
      </c>
    </row>
    <row r="284" spans="1:21" ht="10.9" customHeight="1" x14ac:dyDescent="0.25">
      <c r="A284" s="11" t="s">
        <v>194</v>
      </c>
      <c r="B284" s="11" t="s">
        <v>84</v>
      </c>
      <c r="C284" s="11" t="s">
        <v>866</v>
      </c>
      <c r="D284" s="11" t="s">
        <v>867</v>
      </c>
      <c r="E284" s="11">
        <v>1026962</v>
      </c>
      <c r="F284" s="11" t="s">
        <v>868</v>
      </c>
      <c r="G284" s="11" t="s">
        <v>50</v>
      </c>
      <c r="H284" s="5" t="s">
        <v>604</v>
      </c>
      <c r="I284" s="5">
        <v>0</v>
      </c>
      <c r="J284" s="5">
        <v>0</v>
      </c>
      <c r="K284" s="5">
        <v>0</v>
      </c>
      <c r="L284" s="12">
        <v>3087985.08</v>
      </c>
      <c r="M284" s="2"/>
      <c r="N284" s="12">
        <v>539948.67000000004</v>
      </c>
      <c r="O284" s="5">
        <v>0</v>
      </c>
      <c r="P284" s="12">
        <v>3087522.77</v>
      </c>
      <c r="Q284" s="12">
        <v>891362.12</v>
      </c>
      <c r="R284" s="5">
        <v>0</v>
      </c>
      <c r="S284" s="12">
        <v>3087985.08</v>
      </c>
      <c r="T284" s="2"/>
      <c r="U284" s="12">
        <v>891824.43</v>
      </c>
    </row>
    <row r="285" spans="1:21" ht="10.9" customHeight="1" x14ac:dyDescent="0.25">
      <c r="A285" s="11" t="s">
        <v>33</v>
      </c>
      <c r="B285" s="11" t="s">
        <v>34</v>
      </c>
      <c r="C285" s="11" t="s">
        <v>869</v>
      </c>
      <c r="D285" s="11" t="s">
        <v>870</v>
      </c>
      <c r="E285" s="11">
        <v>1027068</v>
      </c>
      <c r="F285" s="11" t="s">
        <v>871</v>
      </c>
      <c r="G285" s="11" t="s">
        <v>50</v>
      </c>
      <c r="H285" s="5" t="s">
        <v>190</v>
      </c>
      <c r="I285" s="5">
        <v>0</v>
      </c>
      <c r="J285" s="5">
        <v>0</v>
      </c>
      <c r="K285" s="5">
        <v>0</v>
      </c>
      <c r="L285" s="12">
        <v>1748970</v>
      </c>
      <c r="M285" s="2"/>
      <c r="N285" s="12">
        <v>42189.279999999999</v>
      </c>
      <c r="O285" s="5">
        <v>0</v>
      </c>
      <c r="P285" s="12">
        <v>1766370</v>
      </c>
      <c r="Q285" s="12">
        <v>67149.08</v>
      </c>
      <c r="R285" s="5">
        <v>0</v>
      </c>
      <c r="S285" s="12">
        <v>1766370</v>
      </c>
      <c r="T285" s="2"/>
      <c r="U285" s="12">
        <v>67149.08</v>
      </c>
    </row>
    <row r="286" spans="1:21" ht="10.9" customHeight="1" x14ac:dyDescent="0.25">
      <c r="A286" s="11" t="s">
        <v>194</v>
      </c>
      <c r="B286" s="11" t="s">
        <v>98</v>
      </c>
      <c r="C286" s="11" t="s">
        <v>872</v>
      </c>
      <c r="D286" s="11" t="s">
        <v>873</v>
      </c>
      <c r="E286" s="11">
        <v>1027096</v>
      </c>
      <c r="F286" s="11" t="s">
        <v>874</v>
      </c>
      <c r="G286" s="11" t="s">
        <v>50</v>
      </c>
      <c r="H286" s="5" t="s">
        <v>190</v>
      </c>
      <c r="I286" s="5">
        <v>0</v>
      </c>
      <c r="J286" s="5">
        <v>0</v>
      </c>
      <c r="K286" s="5">
        <v>0</v>
      </c>
      <c r="L286" s="12">
        <v>11100000</v>
      </c>
      <c r="M286" s="2"/>
      <c r="N286" s="12">
        <v>398601.27</v>
      </c>
      <c r="O286" s="5">
        <v>0</v>
      </c>
      <c r="P286" s="12">
        <v>11100000</v>
      </c>
      <c r="Q286" s="12">
        <v>1037499.26</v>
      </c>
      <c r="R286" s="5">
        <v>0</v>
      </c>
      <c r="S286" s="12">
        <v>11100000</v>
      </c>
      <c r="T286" s="2"/>
      <c r="U286" s="12">
        <v>1037499.26</v>
      </c>
    </row>
    <row r="287" spans="1:21" ht="10.9" customHeight="1" x14ac:dyDescent="0.25">
      <c r="A287" s="11" t="s">
        <v>194</v>
      </c>
      <c r="B287" s="11" t="s">
        <v>98</v>
      </c>
      <c r="C287" s="11" t="s">
        <v>875</v>
      </c>
      <c r="D287" s="11" t="s">
        <v>875</v>
      </c>
      <c r="E287" s="11">
        <v>1027411</v>
      </c>
      <c r="F287" s="11" t="s">
        <v>876</v>
      </c>
      <c r="G287" s="11" t="s">
        <v>50</v>
      </c>
      <c r="H287" s="5" t="s">
        <v>758</v>
      </c>
      <c r="I287" s="5">
        <v>0</v>
      </c>
      <c r="J287" s="5">
        <v>0</v>
      </c>
      <c r="K287" s="5">
        <v>0</v>
      </c>
      <c r="L287" s="12">
        <v>500000</v>
      </c>
      <c r="M287" s="2"/>
      <c r="N287" s="12">
        <v>6024.72</v>
      </c>
      <c r="O287" s="5">
        <v>0</v>
      </c>
      <c r="P287" s="12">
        <v>500000</v>
      </c>
      <c r="Q287" s="12">
        <v>30156.34</v>
      </c>
      <c r="R287" s="5">
        <v>0</v>
      </c>
      <c r="S287" s="12">
        <v>500000</v>
      </c>
      <c r="T287" s="2"/>
      <c r="U287" s="12">
        <v>30156.34</v>
      </c>
    </row>
    <row r="288" spans="1:21" ht="10.9" customHeight="1" x14ac:dyDescent="0.25">
      <c r="A288" s="11" t="s">
        <v>194</v>
      </c>
      <c r="B288" s="11" t="s">
        <v>442</v>
      </c>
      <c r="C288" s="11" t="s">
        <v>877</v>
      </c>
      <c r="D288" s="11" t="s">
        <v>878</v>
      </c>
      <c r="E288" s="11">
        <v>1027412</v>
      </c>
      <c r="F288" s="11" t="s">
        <v>879</v>
      </c>
      <c r="G288" s="11" t="s">
        <v>50</v>
      </c>
      <c r="H288" s="5" t="s">
        <v>758</v>
      </c>
      <c r="I288" s="5">
        <v>0</v>
      </c>
      <c r="J288" s="5">
        <v>0</v>
      </c>
      <c r="K288" s="5">
        <v>0</v>
      </c>
      <c r="L288" s="12">
        <v>246241.94</v>
      </c>
      <c r="M288" s="2"/>
      <c r="N288" s="12">
        <v>4267.51</v>
      </c>
      <c r="O288" s="5">
        <v>0</v>
      </c>
      <c r="P288" s="12">
        <v>542009.15</v>
      </c>
      <c r="Q288" s="12">
        <v>68634.240000000005</v>
      </c>
      <c r="R288" s="5">
        <v>0</v>
      </c>
      <c r="S288" s="12">
        <v>542009.15</v>
      </c>
      <c r="T288" s="2"/>
      <c r="U288" s="12">
        <v>68634.240000000005</v>
      </c>
    </row>
    <row r="289" spans="1:21" ht="10.9" customHeight="1" x14ac:dyDescent="0.25">
      <c r="A289" s="11" t="s">
        <v>194</v>
      </c>
      <c r="B289" s="11" t="s">
        <v>442</v>
      </c>
      <c r="C289" s="11" t="s">
        <v>880</v>
      </c>
      <c r="D289" s="11" t="s">
        <v>881</v>
      </c>
      <c r="E289" s="11">
        <v>1027413</v>
      </c>
      <c r="F289" s="11" t="s">
        <v>882</v>
      </c>
      <c r="G289" s="11" t="s">
        <v>50</v>
      </c>
      <c r="H289" s="5" t="s">
        <v>758</v>
      </c>
      <c r="I289" s="5">
        <v>0</v>
      </c>
      <c r="J289" s="5">
        <v>0</v>
      </c>
      <c r="K289" s="5">
        <v>0</v>
      </c>
      <c r="L289" s="12">
        <v>848807.2</v>
      </c>
      <c r="M289" s="2"/>
      <c r="N289" s="12">
        <v>61597.18</v>
      </c>
      <c r="O289" s="5">
        <v>0</v>
      </c>
      <c r="P289" s="12">
        <v>848807.2</v>
      </c>
      <c r="Q289" s="12">
        <v>78339.98</v>
      </c>
      <c r="R289" s="5">
        <v>0</v>
      </c>
      <c r="S289" s="12">
        <v>848807.2</v>
      </c>
      <c r="T289" s="2"/>
      <c r="U289" s="12">
        <v>78339.98</v>
      </c>
    </row>
    <row r="290" spans="1:21" ht="10.9" customHeight="1" x14ac:dyDescent="0.25">
      <c r="A290" s="11" t="s">
        <v>194</v>
      </c>
      <c r="B290" s="11" t="s">
        <v>57</v>
      </c>
      <c r="C290" s="11" t="s">
        <v>883</v>
      </c>
      <c r="D290" s="11" t="s">
        <v>884</v>
      </c>
      <c r="E290" s="11">
        <v>1027416</v>
      </c>
      <c r="F290" s="11" t="s">
        <v>885</v>
      </c>
      <c r="G290" s="11" t="s">
        <v>50</v>
      </c>
      <c r="H290" s="5" t="s">
        <v>758</v>
      </c>
      <c r="I290" s="5">
        <v>0</v>
      </c>
      <c r="J290" s="5">
        <v>0</v>
      </c>
      <c r="K290" s="5">
        <v>0</v>
      </c>
      <c r="L290" s="12">
        <v>1000000</v>
      </c>
      <c r="M290" s="2"/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2"/>
      <c r="U290" s="5">
        <v>0</v>
      </c>
    </row>
    <row r="291" spans="1:21" ht="10.9" customHeight="1" x14ac:dyDescent="0.25">
      <c r="A291" s="11" t="s">
        <v>194</v>
      </c>
      <c r="B291" s="11" t="s">
        <v>435</v>
      </c>
      <c r="C291" s="11" t="s">
        <v>886</v>
      </c>
      <c r="D291" s="11" t="s">
        <v>887</v>
      </c>
      <c r="E291" s="11">
        <v>1027417</v>
      </c>
      <c r="F291" s="11" t="s">
        <v>888</v>
      </c>
      <c r="G291" s="11" t="s">
        <v>50</v>
      </c>
      <c r="H291" s="5" t="s">
        <v>758</v>
      </c>
      <c r="I291" s="5">
        <v>0</v>
      </c>
      <c r="J291" s="5">
        <v>0</v>
      </c>
      <c r="K291" s="5">
        <v>0</v>
      </c>
      <c r="L291" s="12">
        <v>1500000</v>
      </c>
      <c r="M291" s="2"/>
      <c r="N291" s="5">
        <v>0</v>
      </c>
      <c r="O291" s="5">
        <v>0</v>
      </c>
      <c r="P291" s="12">
        <v>1500000</v>
      </c>
      <c r="Q291" s="12">
        <v>2496.91</v>
      </c>
      <c r="R291" s="5">
        <v>0</v>
      </c>
      <c r="S291" s="12">
        <v>1500000</v>
      </c>
      <c r="T291" s="2"/>
      <c r="U291" s="12">
        <v>2496.91</v>
      </c>
    </row>
    <row r="292" spans="1:21" ht="10.9" customHeight="1" x14ac:dyDescent="0.25">
      <c r="A292" s="11" t="s">
        <v>194</v>
      </c>
      <c r="B292" s="11" t="s">
        <v>74</v>
      </c>
      <c r="C292" s="11" t="s">
        <v>889</v>
      </c>
      <c r="D292" s="11" t="s">
        <v>890</v>
      </c>
      <c r="E292" s="11">
        <v>1027420</v>
      </c>
      <c r="F292" s="11" t="s">
        <v>891</v>
      </c>
      <c r="G292" s="11" t="s">
        <v>50</v>
      </c>
      <c r="H292" s="5" t="s">
        <v>758</v>
      </c>
      <c r="I292" s="5">
        <v>0</v>
      </c>
      <c r="J292" s="5">
        <v>0</v>
      </c>
      <c r="K292" s="5">
        <v>0</v>
      </c>
      <c r="L292" s="12">
        <v>350000</v>
      </c>
      <c r="M292" s="2"/>
      <c r="N292" s="5">
        <v>0</v>
      </c>
      <c r="O292" s="5">
        <v>0</v>
      </c>
      <c r="P292" s="12">
        <v>350000</v>
      </c>
      <c r="Q292" s="12">
        <v>12748.81</v>
      </c>
      <c r="R292" s="5">
        <v>0</v>
      </c>
      <c r="S292" s="12">
        <v>350000</v>
      </c>
      <c r="T292" s="2"/>
      <c r="U292" s="12">
        <v>12748.81</v>
      </c>
    </row>
    <row r="293" spans="1:21" ht="10.9" customHeight="1" x14ac:dyDescent="0.25">
      <c r="A293" s="11" t="s">
        <v>33</v>
      </c>
      <c r="B293" s="11" t="s">
        <v>34</v>
      </c>
      <c r="C293" s="11" t="s">
        <v>892</v>
      </c>
      <c r="D293" s="11" t="s">
        <v>893</v>
      </c>
      <c r="E293" s="11">
        <v>1027585</v>
      </c>
      <c r="F293" s="11" t="s">
        <v>894</v>
      </c>
      <c r="G293" s="11" t="s">
        <v>50</v>
      </c>
      <c r="H293" s="5" t="s">
        <v>758</v>
      </c>
      <c r="I293" s="5">
        <v>0</v>
      </c>
      <c r="J293" s="5">
        <v>0</v>
      </c>
      <c r="K293" s="5">
        <v>0</v>
      </c>
      <c r="L293" s="5">
        <v>0</v>
      </c>
      <c r="M293" s="2"/>
      <c r="N293" s="5">
        <v>0</v>
      </c>
      <c r="O293" s="5">
        <v>0</v>
      </c>
      <c r="P293" s="12">
        <v>425000</v>
      </c>
      <c r="Q293" s="12">
        <v>8658</v>
      </c>
      <c r="R293" s="5">
        <v>0</v>
      </c>
      <c r="S293" s="12">
        <v>425000</v>
      </c>
      <c r="T293" s="2"/>
      <c r="U293" s="12">
        <v>8658</v>
      </c>
    </row>
    <row r="294" spans="1:21" ht="10.9" customHeight="1" x14ac:dyDescent="0.25">
      <c r="A294" s="11" t="s">
        <v>33</v>
      </c>
      <c r="B294" s="11" t="s">
        <v>34</v>
      </c>
      <c r="C294" s="11" t="s">
        <v>895</v>
      </c>
      <c r="D294" s="11" t="s">
        <v>896</v>
      </c>
      <c r="E294" s="11">
        <v>1027586</v>
      </c>
      <c r="F294" s="11" t="s">
        <v>897</v>
      </c>
      <c r="G294" s="11" t="s">
        <v>50</v>
      </c>
      <c r="H294" s="5" t="s">
        <v>758</v>
      </c>
      <c r="I294" s="5">
        <v>0</v>
      </c>
      <c r="J294" s="5">
        <v>0</v>
      </c>
      <c r="K294" s="5">
        <v>0</v>
      </c>
      <c r="L294" s="5">
        <v>0</v>
      </c>
      <c r="M294" s="2"/>
      <c r="N294" s="5">
        <v>0</v>
      </c>
      <c r="O294" s="5">
        <v>0</v>
      </c>
      <c r="P294" s="12">
        <v>2350000</v>
      </c>
      <c r="Q294" s="5">
        <v>0</v>
      </c>
      <c r="R294" s="5">
        <v>0</v>
      </c>
      <c r="S294" s="12">
        <v>2350000</v>
      </c>
      <c r="T294" s="2"/>
      <c r="U294" s="5">
        <v>0</v>
      </c>
    </row>
    <row r="295" spans="1:21" ht="10.9" customHeight="1" x14ac:dyDescent="0.25">
      <c r="A295" s="11" t="s">
        <v>194</v>
      </c>
      <c r="B295" s="11" t="s">
        <v>442</v>
      </c>
      <c r="C295" s="11" t="s">
        <v>898</v>
      </c>
      <c r="D295" s="11" t="s">
        <v>899</v>
      </c>
      <c r="E295" s="11">
        <v>1027661</v>
      </c>
      <c r="F295" s="11" t="s">
        <v>900</v>
      </c>
      <c r="G295" s="11" t="s">
        <v>50</v>
      </c>
      <c r="H295" s="5" t="s">
        <v>758</v>
      </c>
      <c r="I295" s="5">
        <v>0</v>
      </c>
      <c r="J295" s="5">
        <v>0</v>
      </c>
      <c r="K295" s="5">
        <v>0</v>
      </c>
      <c r="L295" s="5">
        <v>0</v>
      </c>
      <c r="M295" s="2"/>
      <c r="N295" s="5">
        <v>0</v>
      </c>
      <c r="O295" s="5">
        <v>0</v>
      </c>
      <c r="P295" s="12">
        <v>500000</v>
      </c>
      <c r="Q295" s="5">
        <v>0</v>
      </c>
      <c r="R295" s="5">
        <v>0</v>
      </c>
      <c r="S295" s="12">
        <v>500000</v>
      </c>
      <c r="T295" s="2"/>
      <c r="U295" s="5">
        <v>0</v>
      </c>
    </row>
    <row r="296" spans="1:21" ht="10.9" customHeight="1" x14ac:dyDescent="0.25">
      <c r="A296" s="11" t="s">
        <v>194</v>
      </c>
      <c r="B296" s="11" t="s">
        <v>442</v>
      </c>
      <c r="C296" s="11" t="s">
        <v>901</v>
      </c>
      <c r="D296" s="11" t="s">
        <v>902</v>
      </c>
      <c r="E296" s="11">
        <v>1027662</v>
      </c>
      <c r="F296" s="11" t="s">
        <v>903</v>
      </c>
      <c r="G296" s="11" t="s">
        <v>50</v>
      </c>
      <c r="H296" s="5" t="s">
        <v>758</v>
      </c>
      <c r="I296" s="5">
        <v>0</v>
      </c>
      <c r="J296" s="5">
        <v>0</v>
      </c>
      <c r="K296" s="5">
        <v>0</v>
      </c>
      <c r="L296" s="5">
        <v>0</v>
      </c>
      <c r="M296" s="2"/>
      <c r="N296" s="5">
        <v>0</v>
      </c>
      <c r="O296" s="5">
        <v>0</v>
      </c>
      <c r="P296" s="12">
        <v>500000</v>
      </c>
      <c r="Q296" s="5">
        <v>0</v>
      </c>
      <c r="R296" s="5">
        <v>0</v>
      </c>
      <c r="S296" s="12">
        <v>500000</v>
      </c>
      <c r="T296" s="2"/>
      <c r="U296" s="5">
        <v>0</v>
      </c>
    </row>
    <row r="299" spans="1:21" ht="15.75" x14ac:dyDescent="0.25">
      <c r="A299" s="14" t="s">
        <v>904</v>
      </c>
    </row>
    <row r="301" spans="1:21" ht="15.75" x14ac:dyDescent="0.25">
      <c r="A301" s="1" t="s">
        <v>905</v>
      </c>
    </row>
    <row r="304" spans="1:21" ht="18.75" x14ac:dyDescent="0.3">
      <c r="A304" s="15" t="s">
        <v>906</v>
      </c>
    </row>
  </sheetData>
  <autoFilter ref="A13:U296" xr:uid="{098ED913-1029-4537-B673-CD828963AF59}"/>
  <mergeCells count="2">
    <mergeCell ref="I12:N12"/>
    <mergeCell ref="O12:U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Working</vt:lpstr>
      <vt:lpstr>GL085</vt:lpstr>
      <vt:lpstr>GL014</vt:lpstr>
      <vt:lpstr>7312M</vt:lpstr>
      <vt:lpstr>RAW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XML Publisher Template</dc:title>
  <dc:creator>Manaloto, Jeric</dc:creator>
  <cp:lastModifiedBy>Wong, Dianson</cp:lastModifiedBy>
  <dcterms:created xsi:type="dcterms:W3CDTF">2025-08-15T17:25:10Z</dcterms:created>
  <dcterms:modified xsi:type="dcterms:W3CDTF">2025-08-22T23:41:13Z</dcterms:modified>
</cp:coreProperties>
</file>