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4.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5.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showInkAnnotation="0" defaultThemeVersion="124226"/>
  <mc:AlternateContent xmlns:mc="http://schemas.openxmlformats.org/markup-compatibility/2006">
    <mc:Choice Requires="x15">
      <x15ac:absPath xmlns:x15ac="http://schemas.microsoft.com/office/spreadsheetml/2010/11/ac" url="C:\Users\npage1.COSD\Desktop\"/>
    </mc:Choice>
  </mc:AlternateContent>
  <xr:revisionPtr revIDLastSave="0" documentId="8_{BBDAE422-6172-4DA3-8574-E590DFD36C69}" xr6:coauthVersionLast="40" xr6:coauthVersionMax="40" xr10:uidLastSave="{00000000-0000-0000-0000-000000000000}"/>
  <bookViews>
    <workbookView xWindow="28680" yWindow="-120" windowWidth="29040" windowHeight="16440" tabRatio="884" firstSheet="1" activeTab="4" xr2:uid="{00000000-000D-0000-FFFF-FFFF00000000}"/>
  </bookViews>
  <sheets>
    <sheet name="Instructions" sheetId="9" r:id="rId1"/>
    <sheet name="AAR" sheetId="8" r:id="rId2"/>
    <sheet name="Budget Summ Amt" sheetId="4" r:id="rId3"/>
    <sheet name="MH Units &amp; Cost Center Data" sheetId="17" r:id="rId4"/>
    <sheet name="SUD Units &amp; Cost Center Dat" sheetId="24" r:id="rId5"/>
    <sheet name="Sch I S&amp;B FINAL" sheetId="10" r:id="rId6"/>
    <sheet name="Sch II OE FINAL" sheetId="12" r:id="rId7"/>
    <sheet name="Sch III Indirect FINAL" sheetId="21" r:id="rId8"/>
    <sheet name="Suppl A Fixed Assets" sheetId="5" r:id="rId9"/>
    <sheet name="Suppl B Subcontract" sheetId="16" r:id="rId10"/>
    <sheet name="Suppl C Gift Card Preapproval" sheetId="15" r:id="rId11"/>
    <sheet name="Line Item Justification" sheetId="7" r:id="rId12"/>
    <sheet name="MH Adult Productivity" sheetId="22" r:id="rId13"/>
    <sheet name="MH Child Productivity" sheetId="23" r:id="rId14"/>
  </sheets>
  <definedNames>
    <definedName name="ACT">'MH Adult Productivity'!$F$30</definedName>
    <definedName name="contractFTE">'MH Adult Productivity'!$F$28</definedName>
    <definedName name="directFTE">'MH Adult Productivity'!$F$26</definedName>
    <definedName name="EXCLUDEfte">'MH Adult Productivity'!$F$43</definedName>
    <definedName name="LOC_dropdown" localSheetId="4">LOC[LOC]</definedName>
    <definedName name="PRINT" localSheetId="7">#REF!</definedName>
    <definedName name="_xlnm.Print_Area" localSheetId="1">AAR!$A$1:$S$54</definedName>
    <definedName name="_xlnm.Print_Area" localSheetId="2">'Budget Summ Amt'!$A$1:$Q$38</definedName>
    <definedName name="_xlnm.Print_Area" localSheetId="11">'Line Item Justification'!$A$1:$I$213</definedName>
    <definedName name="_xlnm.Print_Area" localSheetId="12">'MH Adult Productivity'!$A$1:$L$692</definedName>
    <definedName name="_xlnm.Print_Area" localSheetId="5">'Sch I S&amp;B FINAL'!$A$1:$P$936</definedName>
    <definedName name="_xlnm.Print_Area" localSheetId="6">'Sch II OE FINAL'!$A$1:$AW$54</definedName>
    <definedName name="_xlnm.Print_Area" localSheetId="7">'Sch III Indirect FINAL'!$A$1:$Q$36</definedName>
    <definedName name="_xlnm.Print_Titles" localSheetId="0">Instructions!$1:$3</definedName>
    <definedName name="_xlnm.Print_Titles" localSheetId="11">'Line Item Justification'!$1:$8</definedName>
    <definedName name="_xlnm.Print_Titles" localSheetId="3">'MH Units &amp; Cost Center Data'!$1:$9</definedName>
    <definedName name="_xlnm.Print_Titles" localSheetId="6">'Sch II OE FINAL'!$A:$D,'Sch II OE FINAL'!$1:$6</definedName>
    <definedName name="_xlnm.Print_Titles" localSheetId="7">'Sch III Indirect FINAL'!$A:$C,'Sch III Indirect FINAL'!$1:$4</definedName>
    <definedName name="_xlnm.Print_Titles" localSheetId="4">'SUD Units &amp; Cost Center Dat'!$8:$8</definedName>
    <definedName name="_xlnm.Print_Titles" localSheetId="8">'Suppl A Fixed Assets'!$A:$H</definedName>
    <definedName name="_xlnm.Print_Titles" localSheetId="10">'Suppl C Gift Card Preapproval'!$A:$E</definedName>
    <definedName name="Service_Dropdown">Service[Service]</definedName>
    <definedName name="TOTALBILLINGUNITS">'MH Adult Productivity'!$F$24</definedName>
    <definedName name="Z_49CD4E9F_394A_4EF1_AD60_5A3179C6B605_.wvu.Rows" localSheetId="13" hidden="1">'MH Child Productivity'!$8:$8,'MH Child Productivity'!$35:$35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5" i="24" l="1"/>
  <c r="G5" i="24"/>
  <c r="D5" i="24"/>
  <c r="D6" i="24"/>
  <c r="Q209" i="24"/>
  <c r="R209" i="24" s="1"/>
  <c r="P209" i="24"/>
  <c r="I209" i="24"/>
  <c r="H209" i="24"/>
  <c r="F209" i="24"/>
  <c r="E209" i="24"/>
  <c r="T208" i="24"/>
  <c r="S208" i="24"/>
  <c r="R208" i="24"/>
  <c r="L208" i="24"/>
  <c r="J208" i="24"/>
  <c r="G208" i="24"/>
  <c r="M208" i="24" s="1"/>
  <c r="N208" i="24" s="1"/>
  <c r="T207" i="24"/>
  <c r="S207" i="24"/>
  <c r="R207" i="24"/>
  <c r="L207" i="24"/>
  <c r="J207" i="24"/>
  <c r="G207" i="24"/>
  <c r="M207" i="24" s="1"/>
  <c r="T206" i="24"/>
  <c r="S206" i="24"/>
  <c r="R206" i="24"/>
  <c r="L206" i="24"/>
  <c r="J206" i="24"/>
  <c r="G206" i="24"/>
  <c r="M206" i="24" s="1"/>
  <c r="T205" i="24"/>
  <c r="S205" i="24"/>
  <c r="R205" i="24"/>
  <c r="L205" i="24"/>
  <c r="J205" i="24"/>
  <c r="G205" i="24"/>
  <c r="M205" i="24" s="1"/>
  <c r="T204" i="24"/>
  <c r="S204" i="24"/>
  <c r="R204" i="24"/>
  <c r="L204" i="24"/>
  <c r="J204" i="24"/>
  <c r="G204" i="24"/>
  <c r="M204" i="24" s="1"/>
  <c r="N204" i="24" s="1"/>
  <c r="T203" i="24"/>
  <c r="S203" i="24"/>
  <c r="R203" i="24"/>
  <c r="L203" i="24"/>
  <c r="J203" i="24"/>
  <c r="G203" i="24"/>
  <c r="M203" i="24" s="1"/>
  <c r="T202" i="24"/>
  <c r="S202" i="24"/>
  <c r="R202" i="24"/>
  <c r="L202" i="24"/>
  <c r="J202" i="24"/>
  <c r="G202" i="24"/>
  <c r="M202" i="24" s="1"/>
  <c r="T201" i="24"/>
  <c r="S201" i="24"/>
  <c r="R201" i="24"/>
  <c r="L201" i="24"/>
  <c r="J201" i="24"/>
  <c r="G201" i="24"/>
  <c r="M201" i="24" s="1"/>
  <c r="T200" i="24"/>
  <c r="S200" i="24"/>
  <c r="R200" i="24"/>
  <c r="L200" i="24"/>
  <c r="J200" i="24"/>
  <c r="G200" i="24"/>
  <c r="M200" i="24" s="1"/>
  <c r="N200" i="24" s="1"/>
  <c r="T199" i="24"/>
  <c r="S199" i="24"/>
  <c r="R199" i="24"/>
  <c r="L199" i="24"/>
  <c r="J199" i="24"/>
  <c r="G199" i="24"/>
  <c r="M199" i="24" s="1"/>
  <c r="T198" i="24"/>
  <c r="S198" i="24"/>
  <c r="R198" i="24"/>
  <c r="L198" i="24"/>
  <c r="J198" i="24"/>
  <c r="G198" i="24"/>
  <c r="M198" i="24" s="1"/>
  <c r="T197" i="24"/>
  <c r="S197" i="24"/>
  <c r="R197" i="24"/>
  <c r="L197" i="24"/>
  <c r="J197" i="24"/>
  <c r="G197" i="24"/>
  <c r="M197" i="24" s="1"/>
  <c r="T196" i="24"/>
  <c r="S196" i="24"/>
  <c r="R196" i="24"/>
  <c r="L196" i="24"/>
  <c r="J196" i="24"/>
  <c r="G196" i="24"/>
  <c r="M196" i="24" s="1"/>
  <c r="T195" i="24"/>
  <c r="S195" i="24"/>
  <c r="R195" i="24"/>
  <c r="L195" i="24"/>
  <c r="J195" i="24"/>
  <c r="G195" i="24"/>
  <c r="M195" i="24" s="1"/>
  <c r="O195" i="24" s="1"/>
  <c r="T194" i="24"/>
  <c r="S194" i="24"/>
  <c r="R194" i="24"/>
  <c r="L194" i="24"/>
  <c r="J194" i="24"/>
  <c r="G194" i="24"/>
  <c r="M194" i="24" s="1"/>
  <c r="T193" i="24"/>
  <c r="S193" i="24"/>
  <c r="R193" i="24"/>
  <c r="L193" i="24"/>
  <c r="J193" i="24"/>
  <c r="G193" i="24"/>
  <c r="M193" i="24" s="1"/>
  <c r="T192" i="24"/>
  <c r="S192" i="24"/>
  <c r="R192" i="24"/>
  <c r="L192" i="24"/>
  <c r="J192" i="24"/>
  <c r="G192" i="24"/>
  <c r="M192" i="24" s="1"/>
  <c r="T191" i="24"/>
  <c r="S191" i="24"/>
  <c r="R191" i="24"/>
  <c r="L191" i="24"/>
  <c r="J191" i="24"/>
  <c r="G191" i="24"/>
  <c r="M191" i="24" s="1"/>
  <c r="O191" i="24" s="1"/>
  <c r="T190" i="24"/>
  <c r="S190" i="24"/>
  <c r="R190" i="24"/>
  <c r="L190" i="24"/>
  <c r="J190" i="24"/>
  <c r="G190" i="24"/>
  <c r="M190" i="24" s="1"/>
  <c r="T189" i="24"/>
  <c r="S189" i="24"/>
  <c r="R189" i="24"/>
  <c r="L189" i="24"/>
  <c r="J189" i="24"/>
  <c r="G189" i="24"/>
  <c r="M189" i="24" s="1"/>
  <c r="T188" i="24"/>
  <c r="S188" i="24"/>
  <c r="R188" i="24"/>
  <c r="L188" i="24"/>
  <c r="J188" i="24"/>
  <c r="G188" i="24"/>
  <c r="M188" i="24" s="1"/>
  <c r="T187" i="24"/>
  <c r="S187" i="24"/>
  <c r="R187" i="24"/>
  <c r="L187" i="24"/>
  <c r="J187" i="24"/>
  <c r="G187" i="24"/>
  <c r="M187" i="24" s="1"/>
  <c r="O187" i="24" s="1"/>
  <c r="T186" i="24"/>
  <c r="S186" i="24"/>
  <c r="R186" i="24"/>
  <c r="M186" i="24"/>
  <c r="L186" i="24"/>
  <c r="J186" i="24"/>
  <c r="G186" i="24"/>
  <c r="T185" i="24"/>
  <c r="S185" i="24"/>
  <c r="R185" i="24"/>
  <c r="L185" i="24"/>
  <c r="J185" i="24"/>
  <c r="G185" i="24"/>
  <c r="M185" i="24" s="1"/>
  <c r="T184" i="24"/>
  <c r="S184" i="24"/>
  <c r="R184" i="24"/>
  <c r="L184" i="24"/>
  <c r="J184" i="24"/>
  <c r="G184" i="24"/>
  <c r="M184" i="24" s="1"/>
  <c r="O184" i="24" s="1"/>
  <c r="T183" i="24"/>
  <c r="S183" i="24"/>
  <c r="R183" i="24"/>
  <c r="L183" i="24"/>
  <c r="J183" i="24"/>
  <c r="G183" i="24"/>
  <c r="M183" i="24" s="1"/>
  <c r="O183" i="24" s="1"/>
  <c r="T182" i="24"/>
  <c r="S182" i="24"/>
  <c r="R182" i="24"/>
  <c r="L182" i="24"/>
  <c r="J182" i="24"/>
  <c r="G182" i="24"/>
  <c r="M182" i="24" s="1"/>
  <c r="T181" i="24"/>
  <c r="S181" i="24"/>
  <c r="R181" i="24"/>
  <c r="L181" i="24"/>
  <c r="J181" i="24"/>
  <c r="G181" i="24"/>
  <c r="M181" i="24" s="1"/>
  <c r="T180" i="24"/>
  <c r="S180" i="24"/>
  <c r="R180" i="24"/>
  <c r="L180" i="24"/>
  <c r="J180" i="24"/>
  <c r="G180" i="24"/>
  <c r="M180" i="24" s="1"/>
  <c r="O180" i="24" s="1"/>
  <c r="T179" i="24"/>
  <c r="S179" i="24"/>
  <c r="R179" i="24"/>
  <c r="O179" i="24"/>
  <c r="L179" i="24"/>
  <c r="N179" i="24" s="1"/>
  <c r="J179" i="24"/>
  <c r="G179" i="24"/>
  <c r="M179" i="24" s="1"/>
  <c r="T178" i="24"/>
  <c r="S178" i="24"/>
  <c r="R178" i="24"/>
  <c r="L178" i="24"/>
  <c r="J178" i="24"/>
  <c r="G178" i="24"/>
  <c r="M178" i="24" s="1"/>
  <c r="T177" i="24"/>
  <c r="S177" i="24"/>
  <c r="R177" i="24"/>
  <c r="L177" i="24"/>
  <c r="J177" i="24"/>
  <c r="G177" i="24"/>
  <c r="M177" i="24" s="1"/>
  <c r="T176" i="24"/>
  <c r="S176" i="24"/>
  <c r="R176" i="24"/>
  <c r="L176" i="24"/>
  <c r="J176" i="24"/>
  <c r="G176" i="24"/>
  <c r="M176" i="24" s="1"/>
  <c r="T175" i="24"/>
  <c r="S175" i="24"/>
  <c r="R175" i="24"/>
  <c r="O175" i="24"/>
  <c r="L175" i="24"/>
  <c r="N175" i="24" s="1"/>
  <c r="J175" i="24"/>
  <c r="G175" i="24"/>
  <c r="M175" i="24" s="1"/>
  <c r="T174" i="24"/>
  <c r="S174" i="24"/>
  <c r="R174" i="24"/>
  <c r="L174" i="24"/>
  <c r="J174" i="24"/>
  <c r="G174" i="24"/>
  <c r="M174" i="24" s="1"/>
  <c r="T173" i="24"/>
  <c r="S173" i="24"/>
  <c r="R173" i="24"/>
  <c r="L173" i="24"/>
  <c r="J173" i="24"/>
  <c r="G173" i="24"/>
  <c r="M173" i="24" s="1"/>
  <c r="T172" i="24"/>
  <c r="S172" i="24"/>
  <c r="R172" i="24"/>
  <c r="L172" i="24"/>
  <c r="J172" i="24"/>
  <c r="G172" i="24"/>
  <c r="M172" i="24" s="1"/>
  <c r="O172" i="24" s="1"/>
  <c r="T171" i="24"/>
  <c r="S171" i="24"/>
  <c r="R171" i="24"/>
  <c r="O171" i="24"/>
  <c r="L171" i="24"/>
  <c r="J171" i="24"/>
  <c r="G171" i="24"/>
  <c r="M171" i="24" s="1"/>
  <c r="T170" i="24"/>
  <c r="S170" i="24"/>
  <c r="R170" i="24"/>
  <c r="L170" i="24"/>
  <c r="J170" i="24"/>
  <c r="G170" i="24"/>
  <c r="M170" i="24" s="1"/>
  <c r="T169" i="24"/>
  <c r="S169" i="24"/>
  <c r="R169" i="24"/>
  <c r="L169" i="24"/>
  <c r="J169" i="24"/>
  <c r="G169" i="24"/>
  <c r="M169" i="24" s="1"/>
  <c r="T168" i="24"/>
  <c r="S168" i="24"/>
  <c r="R168" i="24"/>
  <c r="L168" i="24"/>
  <c r="J168" i="24"/>
  <c r="G168" i="24"/>
  <c r="M168" i="24" s="1"/>
  <c r="T167" i="24"/>
  <c r="S167" i="24"/>
  <c r="R167" i="24"/>
  <c r="O167" i="24"/>
  <c r="L167" i="24"/>
  <c r="N167" i="24" s="1"/>
  <c r="J167" i="24"/>
  <c r="G167" i="24"/>
  <c r="M167" i="24" s="1"/>
  <c r="T166" i="24"/>
  <c r="S166" i="24"/>
  <c r="R166" i="24"/>
  <c r="L166" i="24"/>
  <c r="J166" i="24"/>
  <c r="G166" i="24"/>
  <c r="M166" i="24" s="1"/>
  <c r="T165" i="24"/>
  <c r="S165" i="24"/>
  <c r="R165" i="24"/>
  <c r="L165" i="24"/>
  <c r="J165" i="24"/>
  <c r="G165" i="24"/>
  <c r="M165" i="24" s="1"/>
  <c r="T164" i="24"/>
  <c r="S164" i="24"/>
  <c r="R164" i="24"/>
  <c r="L164" i="24"/>
  <c r="J164" i="24"/>
  <c r="G164" i="24"/>
  <c r="M164" i="24" s="1"/>
  <c r="O164" i="24" s="1"/>
  <c r="T163" i="24"/>
  <c r="S163" i="24"/>
  <c r="R163" i="24"/>
  <c r="O163" i="24"/>
  <c r="L163" i="24"/>
  <c r="J163" i="24"/>
  <c r="G163" i="24"/>
  <c r="M163" i="24" s="1"/>
  <c r="T162" i="24"/>
  <c r="S162" i="24"/>
  <c r="R162" i="24"/>
  <c r="L162" i="24"/>
  <c r="J162" i="24"/>
  <c r="G162" i="24"/>
  <c r="M162" i="24" s="1"/>
  <c r="T161" i="24"/>
  <c r="S161" i="24"/>
  <c r="R161" i="24"/>
  <c r="L161" i="24"/>
  <c r="J161" i="24"/>
  <c r="G161" i="24"/>
  <c r="M161" i="24" s="1"/>
  <c r="T160" i="24"/>
  <c r="S160" i="24"/>
  <c r="R160" i="24"/>
  <c r="L160" i="24"/>
  <c r="J160" i="24"/>
  <c r="G160" i="24"/>
  <c r="M160" i="24" s="1"/>
  <c r="T159" i="24"/>
  <c r="S159" i="24"/>
  <c r="R159" i="24"/>
  <c r="O159" i="24"/>
  <c r="L159" i="24"/>
  <c r="J159" i="24"/>
  <c r="G159" i="24"/>
  <c r="M159" i="24" s="1"/>
  <c r="T158" i="24"/>
  <c r="S158" i="24"/>
  <c r="R158" i="24"/>
  <c r="L158" i="24"/>
  <c r="J158" i="24"/>
  <c r="G158" i="24"/>
  <c r="M158" i="24" s="1"/>
  <c r="T157" i="24"/>
  <c r="S157" i="24"/>
  <c r="R157" i="24"/>
  <c r="L157" i="24"/>
  <c r="J157" i="24"/>
  <c r="G157" i="24"/>
  <c r="M157" i="24" s="1"/>
  <c r="T156" i="24"/>
  <c r="S156" i="24"/>
  <c r="R156" i="24"/>
  <c r="L156" i="24"/>
  <c r="J156" i="24"/>
  <c r="G156" i="24"/>
  <c r="M156" i="24" s="1"/>
  <c r="N156" i="24" s="1"/>
  <c r="T155" i="24"/>
  <c r="S155" i="24"/>
  <c r="R155" i="24"/>
  <c r="O155" i="24"/>
  <c r="L155" i="24"/>
  <c r="J155" i="24"/>
  <c r="G155" i="24"/>
  <c r="M155" i="24" s="1"/>
  <c r="N155" i="24" s="1"/>
  <c r="T154" i="24"/>
  <c r="S154" i="24"/>
  <c r="R154" i="24"/>
  <c r="L154" i="24"/>
  <c r="J154" i="24"/>
  <c r="G154" i="24"/>
  <c r="M154" i="24" s="1"/>
  <c r="T153" i="24"/>
  <c r="S153" i="24"/>
  <c r="R153" i="24"/>
  <c r="L153" i="24"/>
  <c r="J153" i="24"/>
  <c r="G153" i="24"/>
  <c r="M153" i="24" s="1"/>
  <c r="T152" i="24"/>
  <c r="S152" i="24"/>
  <c r="R152" i="24"/>
  <c r="L152" i="24"/>
  <c r="J152" i="24"/>
  <c r="G152" i="24"/>
  <c r="M152" i="24" s="1"/>
  <c r="T151" i="24"/>
  <c r="S151" i="24"/>
  <c r="R151" i="24"/>
  <c r="O151" i="24"/>
  <c r="L151" i="24"/>
  <c r="J151" i="24"/>
  <c r="G151" i="24"/>
  <c r="M151" i="24" s="1"/>
  <c r="T150" i="24"/>
  <c r="S150" i="24"/>
  <c r="R150" i="24"/>
  <c r="L150" i="24"/>
  <c r="J150" i="24"/>
  <c r="G150" i="24"/>
  <c r="M150" i="24" s="1"/>
  <c r="T149" i="24"/>
  <c r="S149" i="24"/>
  <c r="R149" i="24"/>
  <c r="L149" i="24"/>
  <c r="J149" i="24"/>
  <c r="G149" i="24"/>
  <c r="M149" i="24" s="1"/>
  <c r="T148" i="24"/>
  <c r="S148" i="24"/>
  <c r="R148" i="24"/>
  <c r="L148" i="24"/>
  <c r="J148" i="24"/>
  <c r="G148" i="24"/>
  <c r="M148" i="24" s="1"/>
  <c r="N148" i="24" s="1"/>
  <c r="T147" i="24"/>
  <c r="S147" i="24"/>
  <c r="R147" i="24"/>
  <c r="O147" i="24"/>
  <c r="L147" i="24"/>
  <c r="J147" i="24"/>
  <c r="G147" i="24"/>
  <c r="M147" i="24" s="1"/>
  <c r="T146" i="24"/>
  <c r="S146" i="24"/>
  <c r="R146" i="24"/>
  <c r="L146" i="24"/>
  <c r="J146" i="24"/>
  <c r="G146" i="24"/>
  <c r="M146" i="24" s="1"/>
  <c r="T145" i="24"/>
  <c r="S145" i="24"/>
  <c r="R145" i="24"/>
  <c r="L145" i="24"/>
  <c r="J145" i="24"/>
  <c r="G145" i="24"/>
  <c r="M145" i="24" s="1"/>
  <c r="T144" i="24"/>
  <c r="S144" i="24"/>
  <c r="R144" i="24"/>
  <c r="L144" i="24"/>
  <c r="N144" i="24" s="1"/>
  <c r="J144" i="24"/>
  <c r="G144" i="24"/>
  <c r="M144" i="24" s="1"/>
  <c r="T143" i="24"/>
  <c r="S143" i="24"/>
  <c r="R143" i="24"/>
  <c r="M143" i="24"/>
  <c r="O143" i="24" s="1"/>
  <c r="L143" i="24"/>
  <c r="J143" i="24"/>
  <c r="G143" i="24"/>
  <c r="T142" i="24"/>
  <c r="S142" i="24"/>
  <c r="R142" i="24"/>
  <c r="L142" i="24"/>
  <c r="J142" i="24"/>
  <c r="G142" i="24"/>
  <c r="M142" i="24" s="1"/>
  <c r="T141" i="24"/>
  <c r="S141" i="24"/>
  <c r="R141" i="24"/>
  <c r="L141" i="24"/>
  <c r="J141" i="24"/>
  <c r="G141" i="24"/>
  <c r="M141" i="24" s="1"/>
  <c r="N141" i="24" s="1"/>
  <c r="T140" i="24"/>
  <c r="S140" i="24"/>
  <c r="R140" i="24"/>
  <c r="L140" i="24"/>
  <c r="N140" i="24" s="1"/>
  <c r="J140" i="24"/>
  <c r="G140" i="24"/>
  <c r="M140" i="24" s="1"/>
  <c r="T139" i="24"/>
  <c r="S139" i="24"/>
  <c r="R139" i="24"/>
  <c r="M139" i="24"/>
  <c r="O139" i="24" s="1"/>
  <c r="L139" i="24"/>
  <c r="J139" i="24"/>
  <c r="G139" i="24"/>
  <c r="T138" i="24"/>
  <c r="S138" i="24"/>
  <c r="R138" i="24"/>
  <c r="L138" i="24"/>
  <c r="J138" i="24"/>
  <c r="G138" i="24"/>
  <c r="M138" i="24" s="1"/>
  <c r="T137" i="24"/>
  <c r="S137" i="24"/>
  <c r="R137" i="24"/>
  <c r="L137" i="24"/>
  <c r="J137" i="24"/>
  <c r="G137" i="24"/>
  <c r="M137" i="24" s="1"/>
  <c r="T136" i="24"/>
  <c r="S136" i="24"/>
  <c r="R136" i="24"/>
  <c r="L136" i="24"/>
  <c r="N136" i="24" s="1"/>
  <c r="J136" i="24"/>
  <c r="G136" i="24"/>
  <c r="M136" i="24" s="1"/>
  <c r="T135" i="24"/>
  <c r="S135" i="24"/>
  <c r="R135" i="24"/>
  <c r="M135" i="24"/>
  <c r="O135" i="24" s="1"/>
  <c r="L135" i="24"/>
  <c r="J135" i="24"/>
  <c r="G135" i="24"/>
  <c r="T134" i="24"/>
  <c r="S134" i="24"/>
  <c r="R134" i="24"/>
  <c r="L134" i="24"/>
  <c r="J134" i="24"/>
  <c r="G134" i="24"/>
  <c r="M134" i="24" s="1"/>
  <c r="T133" i="24"/>
  <c r="S133" i="24"/>
  <c r="R133" i="24"/>
  <c r="L133" i="24"/>
  <c r="J133" i="24"/>
  <c r="G133" i="24"/>
  <c r="M133" i="24" s="1"/>
  <c r="O133" i="24" s="1"/>
  <c r="T132" i="24"/>
  <c r="S132" i="24"/>
  <c r="R132" i="24"/>
  <c r="L132" i="24"/>
  <c r="N132" i="24" s="1"/>
  <c r="J132" i="24"/>
  <c r="G132" i="24"/>
  <c r="M132" i="24" s="1"/>
  <c r="T131" i="24"/>
  <c r="S131" i="24"/>
  <c r="R131" i="24"/>
  <c r="M131" i="24"/>
  <c r="O131" i="24" s="1"/>
  <c r="L131" i="24"/>
  <c r="J131" i="24"/>
  <c r="G131" i="24"/>
  <c r="T130" i="24"/>
  <c r="S130" i="24"/>
  <c r="R130" i="24"/>
  <c r="L130" i="24"/>
  <c r="J130" i="24"/>
  <c r="G130" i="24"/>
  <c r="M130" i="24" s="1"/>
  <c r="T129" i="24"/>
  <c r="S129" i="24"/>
  <c r="R129" i="24"/>
  <c r="L129" i="24"/>
  <c r="J129" i="24"/>
  <c r="G129" i="24"/>
  <c r="M129" i="24" s="1"/>
  <c r="T128" i="24"/>
  <c r="S128" i="24"/>
  <c r="R128" i="24"/>
  <c r="L128" i="24"/>
  <c r="N128" i="24" s="1"/>
  <c r="J128" i="24"/>
  <c r="G128" i="24"/>
  <c r="M128" i="24" s="1"/>
  <c r="T127" i="24"/>
  <c r="S127" i="24"/>
  <c r="R127" i="24"/>
  <c r="M127" i="24"/>
  <c r="O127" i="24" s="1"/>
  <c r="L127" i="24"/>
  <c r="J127" i="24"/>
  <c r="G127" i="24"/>
  <c r="T126" i="24"/>
  <c r="S126" i="24"/>
  <c r="R126" i="24"/>
  <c r="L126" i="24"/>
  <c r="J126" i="24"/>
  <c r="G126" i="24"/>
  <c r="M126" i="24" s="1"/>
  <c r="T125" i="24"/>
  <c r="S125" i="24"/>
  <c r="R125" i="24"/>
  <c r="L125" i="24"/>
  <c r="J125" i="24"/>
  <c r="G125" i="24"/>
  <c r="M125" i="24" s="1"/>
  <c r="T124" i="24"/>
  <c r="S124" i="24"/>
  <c r="R124" i="24"/>
  <c r="L124" i="24"/>
  <c r="J124" i="24"/>
  <c r="G124" i="24"/>
  <c r="M124" i="24" s="1"/>
  <c r="T123" i="24"/>
  <c r="S123" i="24"/>
  <c r="R123" i="24"/>
  <c r="L123" i="24"/>
  <c r="J123" i="24"/>
  <c r="G123" i="24"/>
  <c r="M123" i="24" s="1"/>
  <c r="O123" i="24" s="1"/>
  <c r="T122" i="24"/>
  <c r="S122" i="24"/>
  <c r="R122" i="24"/>
  <c r="L122" i="24"/>
  <c r="J122" i="24"/>
  <c r="G122" i="24"/>
  <c r="M122" i="24" s="1"/>
  <c r="T121" i="24"/>
  <c r="S121" i="24"/>
  <c r="R121" i="24"/>
  <c r="L121" i="24"/>
  <c r="J121" i="24"/>
  <c r="G121" i="24"/>
  <c r="M121" i="24" s="1"/>
  <c r="O121" i="24" s="1"/>
  <c r="T120" i="24"/>
  <c r="S120" i="24"/>
  <c r="R120" i="24"/>
  <c r="L120" i="24"/>
  <c r="J120" i="24"/>
  <c r="G120" i="24"/>
  <c r="M120" i="24" s="1"/>
  <c r="T119" i="24"/>
  <c r="S119" i="24"/>
  <c r="R119" i="24"/>
  <c r="L119" i="24"/>
  <c r="J119" i="24"/>
  <c r="G119" i="24"/>
  <c r="M119" i="24" s="1"/>
  <c r="O119" i="24" s="1"/>
  <c r="T118" i="24"/>
  <c r="S118" i="24"/>
  <c r="R118" i="24"/>
  <c r="L118" i="24"/>
  <c r="J118" i="24"/>
  <c r="G118" i="24"/>
  <c r="M118" i="24" s="1"/>
  <c r="T117" i="24"/>
  <c r="S117" i="24"/>
  <c r="R117" i="24"/>
  <c r="L117" i="24"/>
  <c r="J117" i="24"/>
  <c r="G117" i="24"/>
  <c r="M117" i="24" s="1"/>
  <c r="O117" i="24" s="1"/>
  <c r="T116" i="24"/>
  <c r="S116" i="24"/>
  <c r="R116" i="24"/>
  <c r="L116" i="24"/>
  <c r="J116" i="24"/>
  <c r="G116" i="24"/>
  <c r="M116" i="24" s="1"/>
  <c r="T115" i="24"/>
  <c r="S115" i="24"/>
  <c r="R115" i="24"/>
  <c r="L115" i="24"/>
  <c r="J115" i="24"/>
  <c r="G115" i="24"/>
  <c r="M115" i="24" s="1"/>
  <c r="O115" i="24" s="1"/>
  <c r="T114" i="24"/>
  <c r="S114" i="24"/>
  <c r="R114" i="24"/>
  <c r="L114" i="24"/>
  <c r="J114" i="24"/>
  <c r="G114" i="24"/>
  <c r="M114" i="24" s="1"/>
  <c r="T113" i="24"/>
  <c r="S113" i="24"/>
  <c r="R113" i="24"/>
  <c r="L113" i="24"/>
  <c r="J113" i="24"/>
  <c r="G113" i="24"/>
  <c r="M113" i="24" s="1"/>
  <c r="T112" i="24"/>
  <c r="S112" i="24"/>
  <c r="R112" i="24"/>
  <c r="L112" i="24"/>
  <c r="J112" i="24"/>
  <c r="G112" i="24"/>
  <c r="M112" i="24" s="1"/>
  <c r="T111" i="24"/>
  <c r="S111" i="24"/>
  <c r="R111" i="24"/>
  <c r="L111" i="24"/>
  <c r="J111" i="24"/>
  <c r="G111" i="24"/>
  <c r="M111" i="24" s="1"/>
  <c r="O111" i="24" s="1"/>
  <c r="T110" i="24"/>
  <c r="S110" i="24"/>
  <c r="R110" i="24"/>
  <c r="L110" i="24"/>
  <c r="J110" i="24"/>
  <c r="G110" i="24"/>
  <c r="M110" i="24" s="1"/>
  <c r="T109" i="24"/>
  <c r="S109" i="24"/>
  <c r="R109" i="24"/>
  <c r="L109" i="24"/>
  <c r="J109" i="24"/>
  <c r="G109" i="24"/>
  <c r="M109" i="24" s="1"/>
  <c r="T108" i="24"/>
  <c r="S108" i="24"/>
  <c r="R108" i="24"/>
  <c r="L108" i="24"/>
  <c r="J108" i="24"/>
  <c r="G108" i="24"/>
  <c r="M108" i="24" s="1"/>
  <c r="N108" i="24" s="1"/>
  <c r="T107" i="24"/>
  <c r="S107" i="24"/>
  <c r="R107" i="24"/>
  <c r="N107" i="24"/>
  <c r="L107" i="24"/>
  <c r="J107" i="24"/>
  <c r="G107" i="24"/>
  <c r="M107" i="24" s="1"/>
  <c r="T106" i="24"/>
  <c r="S106" i="24"/>
  <c r="R106" i="24"/>
  <c r="L106" i="24"/>
  <c r="J106" i="24"/>
  <c r="G106" i="24"/>
  <c r="M106" i="24" s="1"/>
  <c r="T105" i="24"/>
  <c r="S105" i="24"/>
  <c r="R105" i="24"/>
  <c r="L105" i="24"/>
  <c r="J105" i="24"/>
  <c r="G105" i="24"/>
  <c r="M105" i="24" s="1"/>
  <c r="T104" i="24"/>
  <c r="S104" i="24"/>
  <c r="R104" i="24"/>
  <c r="L104" i="24"/>
  <c r="J104" i="24"/>
  <c r="G104" i="24"/>
  <c r="M104" i="24" s="1"/>
  <c r="T103" i="24"/>
  <c r="S103" i="24"/>
  <c r="R103" i="24"/>
  <c r="L103" i="24"/>
  <c r="J103" i="24"/>
  <c r="G103" i="24"/>
  <c r="M103" i="24" s="1"/>
  <c r="T102" i="24"/>
  <c r="S102" i="24"/>
  <c r="R102" i="24"/>
  <c r="L102" i="24"/>
  <c r="J102" i="24"/>
  <c r="G102" i="24"/>
  <c r="M102" i="24" s="1"/>
  <c r="T101" i="24"/>
  <c r="S101" i="24"/>
  <c r="R101" i="24"/>
  <c r="L101" i="24"/>
  <c r="J101" i="24"/>
  <c r="G101" i="24"/>
  <c r="M101" i="24" s="1"/>
  <c r="T100" i="24"/>
  <c r="S100" i="24"/>
  <c r="R100" i="24"/>
  <c r="L100" i="24"/>
  <c r="J100" i="24"/>
  <c r="G100" i="24"/>
  <c r="M100" i="24" s="1"/>
  <c r="T99" i="24"/>
  <c r="S99" i="24"/>
  <c r="R99" i="24"/>
  <c r="N99" i="24"/>
  <c r="L99" i="24"/>
  <c r="J99" i="24"/>
  <c r="G99" i="24"/>
  <c r="M99" i="24" s="1"/>
  <c r="T98" i="24"/>
  <c r="S98" i="24"/>
  <c r="R98" i="24"/>
  <c r="L98" i="24"/>
  <c r="J98" i="24"/>
  <c r="G98" i="24"/>
  <c r="M98" i="24" s="1"/>
  <c r="T97" i="24"/>
  <c r="S97" i="24"/>
  <c r="R97" i="24"/>
  <c r="L97" i="24"/>
  <c r="J97" i="24"/>
  <c r="G97" i="24"/>
  <c r="M97" i="24" s="1"/>
  <c r="T96" i="24"/>
  <c r="S96" i="24"/>
  <c r="R96" i="24"/>
  <c r="L96" i="24"/>
  <c r="J96" i="24"/>
  <c r="G96" i="24"/>
  <c r="M96" i="24" s="1"/>
  <c r="T95" i="24"/>
  <c r="S95" i="24"/>
  <c r="R95" i="24"/>
  <c r="L95" i="24"/>
  <c r="J95" i="24"/>
  <c r="G95" i="24"/>
  <c r="M95" i="24" s="1"/>
  <c r="T94" i="24"/>
  <c r="S94" i="24"/>
  <c r="R94" i="24"/>
  <c r="L94" i="24"/>
  <c r="J94" i="24"/>
  <c r="G94" i="24"/>
  <c r="M94" i="24" s="1"/>
  <c r="T93" i="24"/>
  <c r="S93" i="24"/>
  <c r="R93" i="24"/>
  <c r="L93" i="24"/>
  <c r="J93" i="24"/>
  <c r="G93" i="24"/>
  <c r="M93" i="24" s="1"/>
  <c r="T92" i="24"/>
  <c r="S92" i="24"/>
  <c r="R92" i="24"/>
  <c r="L92" i="24"/>
  <c r="J92" i="24"/>
  <c r="G92" i="24"/>
  <c r="M92" i="24" s="1"/>
  <c r="N92" i="24" s="1"/>
  <c r="T91" i="24"/>
  <c r="S91" i="24"/>
  <c r="R91" i="24"/>
  <c r="N91" i="24"/>
  <c r="L91" i="24"/>
  <c r="J91" i="24"/>
  <c r="G91" i="24"/>
  <c r="M91" i="24" s="1"/>
  <c r="O91" i="24" s="1"/>
  <c r="T90" i="24"/>
  <c r="S90" i="24"/>
  <c r="R90" i="24"/>
  <c r="L90" i="24"/>
  <c r="J90" i="24"/>
  <c r="G90" i="24"/>
  <c r="M90" i="24" s="1"/>
  <c r="T89" i="24"/>
  <c r="S89" i="24"/>
  <c r="R89" i="24"/>
  <c r="L89" i="24"/>
  <c r="J89" i="24"/>
  <c r="G89" i="24"/>
  <c r="M89" i="24" s="1"/>
  <c r="T88" i="24"/>
  <c r="S88" i="24"/>
  <c r="R88" i="24"/>
  <c r="L88" i="24"/>
  <c r="J88" i="24"/>
  <c r="G88" i="24"/>
  <c r="M88" i="24" s="1"/>
  <c r="T87" i="24"/>
  <c r="S87" i="24"/>
  <c r="R87" i="24"/>
  <c r="L87" i="24"/>
  <c r="J87" i="24"/>
  <c r="G87" i="24"/>
  <c r="M87" i="24" s="1"/>
  <c r="O87" i="24" s="1"/>
  <c r="T86" i="24"/>
  <c r="S86" i="24"/>
  <c r="R86" i="24"/>
  <c r="L86" i="24"/>
  <c r="J86" i="24"/>
  <c r="G86" i="24"/>
  <c r="M86" i="24" s="1"/>
  <c r="T85" i="24"/>
  <c r="S85" i="24"/>
  <c r="R85" i="24"/>
  <c r="L85" i="24"/>
  <c r="J85" i="24"/>
  <c r="G85" i="24"/>
  <c r="M85" i="24" s="1"/>
  <c r="T84" i="24"/>
  <c r="S84" i="24"/>
  <c r="R84" i="24"/>
  <c r="N84" i="24"/>
  <c r="L84" i="24"/>
  <c r="J84" i="24"/>
  <c r="G84" i="24"/>
  <c r="M84" i="24" s="1"/>
  <c r="T83" i="24"/>
  <c r="S83" i="24"/>
  <c r="R83" i="24"/>
  <c r="L83" i="24"/>
  <c r="J83" i="24"/>
  <c r="G83" i="24"/>
  <c r="M83" i="24" s="1"/>
  <c r="T82" i="24"/>
  <c r="S82" i="24"/>
  <c r="R82" i="24"/>
  <c r="L82" i="24"/>
  <c r="J82" i="24"/>
  <c r="G82" i="24"/>
  <c r="M82" i="24" s="1"/>
  <c r="T81" i="24"/>
  <c r="S81" i="24"/>
  <c r="R81" i="24"/>
  <c r="L81" i="24"/>
  <c r="N81" i="24" s="1"/>
  <c r="J81" i="24"/>
  <c r="G81" i="24"/>
  <c r="M81" i="24" s="1"/>
  <c r="T80" i="24"/>
  <c r="S80" i="24"/>
  <c r="R80" i="24"/>
  <c r="L80" i="24"/>
  <c r="J80" i="24"/>
  <c r="G80" i="24"/>
  <c r="M80" i="24" s="1"/>
  <c r="T79" i="24"/>
  <c r="S79" i="24"/>
  <c r="R79" i="24"/>
  <c r="M79" i="24"/>
  <c r="L79" i="24"/>
  <c r="J79" i="24"/>
  <c r="G79" i="24"/>
  <c r="T78" i="24"/>
  <c r="S78" i="24"/>
  <c r="R78" i="24"/>
  <c r="L78" i="24"/>
  <c r="J78" i="24"/>
  <c r="G78" i="24"/>
  <c r="M78" i="24" s="1"/>
  <c r="T77" i="24"/>
  <c r="S77" i="24"/>
  <c r="R77" i="24"/>
  <c r="L77" i="24"/>
  <c r="N77" i="24" s="1"/>
  <c r="J77" i="24"/>
  <c r="G77" i="24"/>
  <c r="M77" i="24" s="1"/>
  <c r="O77" i="24" s="1"/>
  <c r="T76" i="24"/>
  <c r="S76" i="24"/>
  <c r="R76" i="24"/>
  <c r="L76" i="24"/>
  <c r="J76" i="24"/>
  <c r="G76" i="24"/>
  <c r="M76" i="24" s="1"/>
  <c r="T75" i="24"/>
  <c r="S75" i="24"/>
  <c r="R75" i="24"/>
  <c r="M75" i="24"/>
  <c r="L75" i="24"/>
  <c r="J75" i="24"/>
  <c r="G75" i="24"/>
  <c r="T74" i="24"/>
  <c r="S74" i="24"/>
  <c r="R74" i="24"/>
  <c r="L74" i="24"/>
  <c r="J74" i="24"/>
  <c r="G74" i="24"/>
  <c r="M74" i="24" s="1"/>
  <c r="N74" i="24" s="1"/>
  <c r="T73" i="24"/>
  <c r="S73" i="24"/>
  <c r="R73" i="24"/>
  <c r="L73" i="24"/>
  <c r="N73" i="24" s="1"/>
  <c r="J73" i="24"/>
  <c r="G73" i="24"/>
  <c r="M73" i="24" s="1"/>
  <c r="T72" i="24"/>
  <c r="S72" i="24"/>
  <c r="R72" i="24"/>
  <c r="L72" i="24"/>
  <c r="J72" i="24"/>
  <c r="G72" i="24"/>
  <c r="M72" i="24" s="1"/>
  <c r="T71" i="24"/>
  <c r="S71" i="24"/>
  <c r="R71" i="24"/>
  <c r="M71" i="24"/>
  <c r="L71" i="24"/>
  <c r="J71" i="24"/>
  <c r="G71" i="24"/>
  <c r="T70" i="24"/>
  <c r="S70" i="24"/>
  <c r="R70" i="24"/>
  <c r="L70" i="24"/>
  <c r="J70" i="24"/>
  <c r="G70" i="24"/>
  <c r="M70" i="24" s="1"/>
  <c r="T69" i="24"/>
  <c r="S69" i="24"/>
  <c r="R69" i="24"/>
  <c r="L69" i="24"/>
  <c r="N69" i="24" s="1"/>
  <c r="J69" i="24"/>
  <c r="G69" i="24"/>
  <c r="M69" i="24" s="1"/>
  <c r="O69" i="24" s="1"/>
  <c r="T68" i="24"/>
  <c r="S68" i="24"/>
  <c r="R68" i="24"/>
  <c r="L68" i="24"/>
  <c r="N68" i="24" s="1"/>
  <c r="J68" i="24"/>
  <c r="G68" i="24"/>
  <c r="M68" i="24" s="1"/>
  <c r="T67" i="24"/>
  <c r="S67" i="24"/>
  <c r="R67" i="24"/>
  <c r="M67" i="24"/>
  <c r="L67" i="24"/>
  <c r="J67" i="24"/>
  <c r="G67" i="24"/>
  <c r="T66" i="24"/>
  <c r="S66" i="24"/>
  <c r="R66" i="24"/>
  <c r="L66" i="24"/>
  <c r="J66" i="24"/>
  <c r="G66" i="24"/>
  <c r="M66" i="24" s="1"/>
  <c r="N66" i="24" s="1"/>
  <c r="T65" i="24"/>
  <c r="S65" i="24"/>
  <c r="R65" i="24"/>
  <c r="L65" i="24"/>
  <c r="N65" i="24" s="1"/>
  <c r="J65" i="24"/>
  <c r="G65" i="24"/>
  <c r="M65" i="24" s="1"/>
  <c r="T64" i="24"/>
  <c r="S64" i="24"/>
  <c r="R64" i="24"/>
  <c r="L64" i="24"/>
  <c r="J64" i="24"/>
  <c r="G64" i="24"/>
  <c r="M64" i="24" s="1"/>
  <c r="T63" i="24"/>
  <c r="S63" i="24"/>
  <c r="R63" i="24"/>
  <c r="M63" i="24"/>
  <c r="L63" i="24"/>
  <c r="J63" i="24"/>
  <c r="G63" i="24"/>
  <c r="T62" i="24"/>
  <c r="S62" i="24"/>
  <c r="R62" i="24"/>
  <c r="L62" i="24"/>
  <c r="J62" i="24"/>
  <c r="G62" i="24"/>
  <c r="M62" i="24" s="1"/>
  <c r="T61" i="24"/>
  <c r="S61" i="24"/>
  <c r="R61" i="24"/>
  <c r="L61" i="24"/>
  <c r="N61" i="24" s="1"/>
  <c r="J61" i="24"/>
  <c r="G61" i="24"/>
  <c r="M61" i="24" s="1"/>
  <c r="O61" i="24" s="1"/>
  <c r="T60" i="24"/>
  <c r="S60" i="24"/>
  <c r="R60" i="24"/>
  <c r="L60" i="24"/>
  <c r="N60" i="24" s="1"/>
  <c r="J60" i="24"/>
  <c r="G60" i="24"/>
  <c r="M60" i="24" s="1"/>
  <c r="T59" i="24"/>
  <c r="S59" i="24"/>
  <c r="R59" i="24"/>
  <c r="M59" i="24"/>
  <c r="L59" i="24"/>
  <c r="J59" i="24"/>
  <c r="G59" i="24"/>
  <c r="T58" i="24"/>
  <c r="S58" i="24"/>
  <c r="R58" i="24"/>
  <c r="L58" i="24"/>
  <c r="J58" i="24"/>
  <c r="G58" i="24"/>
  <c r="M58" i="24" s="1"/>
  <c r="N58" i="24" s="1"/>
  <c r="T57" i="24"/>
  <c r="S57" i="24"/>
  <c r="R57" i="24"/>
  <c r="L57" i="24"/>
  <c r="N57" i="24" s="1"/>
  <c r="J57" i="24"/>
  <c r="G57" i="24"/>
  <c r="M57" i="24" s="1"/>
  <c r="T56" i="24"/>
  <c r="S56" i="24"/>
  <c r="R56" i="24"/>
  <c r="L56" i="24"/>
  <c r="J56" i="24"/>
  <c r="G56" i="24"/>
  <c r="M56" i="24" s="1"/>
  <c r="T55" i="24"/>
  <c r="S55" i="24"/>
  <c r="R55" i="24"/>
  <c r="M55" i="24"/>
  <c r="L55" i="24"/>
  <c r="J55" i="24"/>
  <c r="G55" i="24"/>
  <c r="T54" i="24"/>
  <c r="S54" i="24"/>
  <c r="R54" i="24"/>
  <c r="L54" i="24"/>
  <c r="J54" i="24"/>
  <c r="G54" i="24"/>
  <c r="M54" i="24" s="1"/>
  <c r="T53" i="24"/>
  <c r="S53" i="24"/>
  <c r="R53" i="24"/>
  <c r="L53" i="24"/>
  <c r="N53" i="24" s="1"/>
  <c r="J53" i="24"/>
  <c r="G53" i="24"/>
  <c r="M53" i="24" s="1"/>
  <c r="O53" i="24" s="1"/>
  <c r="T52" i="24"/>
  <c r="S52" i="24"/>
  <c r="R52" i="24"/>
  <c r="L52" i="24"/>
  <c r="N52" i="24" s="1"/>
  <c r="J52" i="24"/>
  <c r="G52" i="24"/>
  <c r="M52" i="24" s="1"/>
  <c r="T51" i="24"/>
  <c r="S51" i="24"/>
  <c r="R51" i="24"/>
  <c r="M51" i="24"/>
  <c r="L51" i="24"/>
  <c r="J51" i="24"/>
  <c r="G51" i="24"/>
  <c r="T50" i="24"/>
  <c r="S50" i="24"/>
  <c r="R50" i="24"/>
  <c r="L50" i="24"/>
  <c r="J50" i="24"/>
  <c r="G50" i="24"/>
  <c r="M50" i="24" s="1"/>
  <c r="N50" i="24" s="1"/>
  <c r="T49" i="24"/>
  <c r="S49" i="24"/>
  <c r="R49" i="24"/>
  <c r="L49" i="24"/>
  <c r="N49" i="24" s="1"/>
  <c r="J49" i="24"/>
  <c r="G49" i="24"/>
  <c r="M49" i="24" s="1"/>
  <c r="T48" i="24"/>
  <c r="S48" i="24"/>
  <c r="R48" i="24"/>
  <c r="L48" i="24"/>
  <c r="J48" i="24"/>
  <c r="G48" i="24"/>
  <c r="M48" i="24" s="1"/>
  <c r="T47" i="24"/>
  <c r="S47" i="24"/>
  <c r="R47" i="24"/>
  <c r="M47" i="24"/>
  <c r="L47" i="24"/>
  <c r="J47" i="24"/>
  <c r="G47" i="24"/>
  <c r="T46" i="24"/>
  <c r="S46" i="24"/>
  <c r="R46" i="24"/>
  <c r="L46" i="24"/>
  <c r="J46" i="24"/>
  <c r="G46" i="24"/>
  <c r="M46" i="24" s="1"/>
  <c r="T45" i="24"/>
  <c r="S45" i="24"/>
  <c r="R45" i="24"/>
  <c r="L45" i="24"/>
  <c r="J45" i="24"/>
  <c r="G45" i="24"/>
  <c r="M45" i="24" s="1"/>
  <c r="O45" i="24" s="1"/>
  <c r="T44" i="24"/>
  <c r="S44" i="24"/>
  <c r="R44" i="24"/>
  <c r="L44" i="24"/>
  <c r="N44" i="24" s="1"/>
  <c r="J44" i="24"/>
  <c r="G44" i="24"/>
  <c r="M44" i="24" s="1"/>
  <c r="T43" i="24"/>
  <c r="S43" i="24"/>
  <c r="R43" i="24"/>
  <c r="M43" i="24"/>
  <c r="L43" i="24"/>
  <c r="J43" i="24"/>
  <c r="G43" i="24"/>
  <c r="T42" i="24"/>
  <c r="S42" i="24"/>
  <c r="R42" i="24"/>
  <c r="L42" i="24"/>
  <c r="J42" i="24"/>
  <c r="G42" i="24"/>
  <c r="M42" i="24" s="1"/>
  <c r="N42" i="24" s="1"/>
  <c r="T41" i="24"/>
  <c r="S41" i="24"/>
  <c r="R41" i="24"/>
  <c r="L41" i="24"/>
  <c r="J41" i="24"/>
  <c r="G41" i="24"/>
  <c r="M41" i="24" s="1"/>
  <c r="T40" i="24"/>
  <c r="S40" i="24"/>
  <c r="R40" i="24"/>
  <c r="L40" i="24"/>
  <c r="O40" i="24" s="1"/>
  <c r="J40" i="24"/>
  <c r="G40" i="24"/>
  <c r="M40" i="24" s="1"/>
  <c r="T39" i="24"/>
  <c r="S39" i="24"/>
  <c r="R39" i="24"/>
  <c r="M39" i="24"/>
  <c r="L39" i="24"/>
  <c r="J39" i="24"/>
  <c r="G39" i="24"/>
  <c r="T38" i="24"/>
  <c r="S38" i="24"/>
  <c r="R38" i="24"/>
  <c r="L38" i="24"/>
  <c r="J38" i="24"/>
  <c r="G38" i="24"/>
  <c r="M38" i="24" s="1"/>
  <c r="T37" i="24"/>
  <c r="S37" i="24"/>
  <c r="R37" i="24"/>
  <c r="L37" i="24"/>
  <c r="J37" i="24"/>
  <c r="G37" i="24"/>
  <c r="M37" i="24" s="1"/>
  <c r="O37" i="24" s="1"/>
  <c r="T36" i="24"/>
  <c r="S36" i="24"/>
  <c r="R36" i="24"/>
  <c r="L36" i="24"/>
  <c r="N36" i="24" s="1"/>
  <c r="J36" i="24"/>
  <c r="G36" i="24"/>
  <c r="M36" i="24" s="1"/>
  <c r="T35" i="24"/>
  <c r="S35" i="24"/>
  <c r="R35" i="24"/>
  <c r="M35" i="24"/>
  <c r="L35" i="24"/>
  <c r="J35" i="24"/>
  <c r="G35" i="24"/>
  <c r="T34" i="24"/>
  <c r="S34" i="24"/>
  <c r="R34" i="24"/>
  <c r="L34" i="24"/>
  <c r="J34" i="24"/>
  <c r="G34" i="24"/>
  <c r="M34" i="24" s="1"/>
  <c r="N34" i="24" s="1"/>
  <c r="T33" i="24"/>
  <c r="S33" i="24"/>
  <c r="R33" i="24"/>
  <c r="L33" i="24"/>
  <c r="J33" i="24"/>
  <c r="G33" i="24"/>
  <c r="M33" i="24" s="1"/>
  <c r="T32" i="24"/>
  <c r="S32" i="24"/>
  <c r="R32" i="24"/>
  <c r="L32" i="24"/>
  <c r="O32" i="24" s="1"/>
  <c r="J32" i="24"/>
  <c r="G32" i="24"/>
  <c r="M32" i="24" s="1"/>
  <c r="T31" i="24"/>
  <c r="S31" i="24"/>
  <c r="R31" i="24"/>
  <c r="M31" i="24"/>
  <c r="L31" i="24"/>
  <c r="J31" i="24"/>
  <c r="G31" i="24"/>
  <c r="T30" i="24"/>
  <c r="S30" i="24"/>
  <c r="R30" i="24"/>
  <c r="L30" i="24"/>
  <c r="J30" i="24"/>
  <c r="G30" i="24"/>
  <c r="M30" i="24" s="1"/>
  <c r="T29" i="24"/>
  <c r="S29" i="24"/>
  <c r="R29" i="24"/>
  <c r="L29" i="24"/>
  <c r="J29" i="24"/>
  <c r="G29" i="24"/>
  <c r="M29" i="24" s="1"/>
  <c r="O29" i="24" s="1"/>
  <c r="T28" i="24"/>
  <c r="S28" i="24"/>
  <c r="R28" i="24"/>
  <c r="L28" i="24"/>
  <c r="N28" i="24" s="1"/>
  <c r="J28" i="24"/>
  <c r="G28" i="24"/>
  <c r="M28" i="24" s="1"/>
  <c r="T27" i="24"/>
  <c r="S27" i="24"/>
  <c r="R27" i="24"/>
  <c r="M27" i="24"/>
  <c r="L27" i="24"/>
  <c r="J27" i="24"/>
  <c r="G27" i="24"/>
  <c r="T26" i="24"/>
  <c r="S26" i="24"/>
  <c r="R26" i="24"/>
  <c r="L26" i="24"/>
  <c r="J26" i="24"/>
  <c r="G26" i="24"/>
  <c r="M26" i="24" s="1"/>
  <c r="N26" i="24" s="1"/>
  <c r="T25" i="24"/>
  <c r="S25" i="24"/>
  <c r="R25" i="24"/>
  <c r="L25" i="24"/>
  <c r="J25" i="24"/>
  <c r="G25" i="24"/>
  <c r="M25" i="24" s="1"/>
  <c r="T24" i="24"/>
  <c r="S24" i="24"/>
  <c r="R24" i="24"/>
  <c r="L24" i="24"/>
  <c r="J24" i="24"/>
  <c r="G24" i="24"/>
  <c r="M24" i="24" s="1"/>
  <c r="T23" i="24"/>
  <c r="S23" i="24"/>
  <c r="R23" i="24"/>
  <c r="L23" i="24"/>
  <c r="J23" i="24"/>
  <c r="G23" i="24"/>
  <c r="M23" i="24" s="1"/>
  <c r="T22" i="24"/>
  <c r="S22" i="24"/>
  <c r="R22" i="24"/>
  <c r="L22" i="24"/>
  <c r="J22" i="24"/>
  <c r="G22" i="24"/>
  <c r="M22" i="24" s="1"/>
  <c r="T21" i="24"/>
  <c r="S21" i="24"/>
  <c r="R21" i="24"/>
  <c r="L21" i="24"/>
  <c r="J21" i="24"/>
  <c r="G21" i="24"/>
  <c r="M21" i="24" s="1"/>
  <c r="T20" i="24"/>
  <c r="S20" i="24"/>
  <c r="R20" i="24"/>
  <c r="L20" i="24"/>
  <c r="J20" i="24"/>
  <c r="G20" i="24"/>
  <c r="M20" i="24" s="1"/>
  <c r="O20" i="24" s="1"/>
  <c r="T19" i="24"/>
  <c r="S19" i="24"/>
  <c r="R19" i="24"/>
  <c r="L19" i="24"/>
  <c r="J19" i="24"/>
  <c r="G19" i="24"/>
  <c r="M19" i="24" s="1"/>
  <c r="T18" i="24"/>
  <c r="S18" i="24"/>
  <c r="R18" i="24"/>
  <c r="M18" i="24"/>
  <c r="L18" i="24"/>
  <c r="J18" i="24"/>
  <c r="G18" i="24"/>
  <c r="T17" i="24"/>
  <c r="S17" i="24"/>
  <c r="R17" i="24"/>
  <c r="L17" i="24"/>
  <c r="J17" i="24"/>
  <c r="G17" i="24"/>
  <c r="M17" i="24" s="1"/>
  <c r="O17" i="24" s="1"/>
  <c r="T16" i="24"/>
  <c r="S16" i="24"/>
  <c r="R16" i="24"/>
  <c r="L16" i="24"/>
  <c r="N16" i="24" s="1"/>
  <c r="J16" i="24"/>
  <c r="G16" i="24"/>
  <c r="M16" i="24" s="1"/>
  <c r="T15" i="24"/>
  <c r="S15" i="24"/>
  <c r="R15" i="24"/>
  <c r="L15" i="24"/>
  <c r="J15" i="24"/>
  <c r="G15" i="24"/>
  <c r="M15" i="24" s="1"/>
  <c r="T14" i="24"/>
  <c r="S14" i="24"/>
  <c r="R14" i="24"/>
  <c r="L14" i="24"/>
  <c r="J14" i="24"/>
  <c r="G14" i="24"/>
  <c r="M14" i="24" s="1"/>
  <c r="T13" i="24"/>
  <c r="S13" i="24"/>
  <c r="R13" i="24"/>
  <c r="L13" i="24"/>
  <c r="J13" i="24"/>
  <c r="G13" i="24"/>
  <c r="M13" i="24" s="1"/>
  <c r="T12" i="24"/>
  <c r="S12" i="24"/>
  <c r="R12" i="24"/>
  <c r="L12" i="24"/>
  <c r="O12" i="24" s="1"/>
  <c r="J12" i="24"/>
  <c r="G12" i="24"/>
  <c r="M12" i="24" s="1"/>
  <c r="T11" i="24"/>
  <c r="S11" i="24"/>
  <c r="R11" i="24"/>
  <c r="M11" i="24"/>
  <c r="L11" i="24"/>
  <c r="J11" i="24"/>
  <c r="G11" i="24"/>
  <c r="T10" i="24"/>
  <c r="S10" i="24"/>
  <c r="R10" i="24"/>
  <c r="L10" i="24"/>
  <c r="J10" i="24"/>
  <c r="G10" i="24"/>
  <c r="M10" i="24" s="1"/>
  <c r="T9" i="24"/>
  <c r="S9" i="24"/>
  <c r="R9" i="24"/>
  <c r="L9" i="24"/>
  <c r="J9" i="24"/>
  <c r="G9" i="24"/>
  <c r="O49" i="24" l="1"/>
  <c r="O57" i="24"/>
  <c r="N64" i="24"/>
  <c r="O73" i="24"/>
  <c r="N17" i="24"/>
  <c r="N21" i="24"/>
  <c r="N24" i="24"/>
  <c r="O25" i="24"/>
  <c r="N30" i="24"/>
  <c r="O33" i="24"/>
  <c r="N38" i="24"/>
  <c r="O41" i="24"/>
  <c r="N46" i="24"/>
  <c r="N54" i="24"/>
  <c r="N62" i="24"/>
  <c r="N70" i="24"/>
  <c r="N78" i="24"/>
  <c r="O82" i="24"/>
  <c r="N83" i="24"/>
  <c r="O95" i="24"/>
  <c r="N171" i="24"/>
  <c r="O18" i="24"/>
  <c r="O28" i="24"/>
  <c r="O36" i="24"/>
  <c r="O44" i="24"/>
  <c r="O103" i="24"/>
  <c r="N116" i="24"/>
  <c r="N120" i="24"/>
  <c r="N124" i="24"/>
  <c r="O129" i="24"/>
  <c r="O199" i="24"/>
  <c r="O201" i="24"/>
  <c r="O203" i="24"/>
  <c r="O205" i="24"/>
  <c r="G209" i="24"/>
  <c r="N14" i="24"/>
  <c r="N32" i="24"/>
  <c r="N40" i="24"/>
  <c r="N48" i="24"/>
  <c r="N56" i="24"/>
  <c r="O65" i="24"/>
  <c r="N72" i="24"/>
  <c r="O81" i="24"/>
  <c r="N100" i="24"/>
  <c r="O152" i="24"/>
  <c r="N160" i="24"/>
  <c r="O168" i="24"/>
  <c r="N173" i="24"/>
  <c r="O176" i="24"/>
  <c r="N188" i="24"/>
  <c r="N192" i="24"/>
  <c r="N196" i="24"/>
  <c r="O207" i="24"/>
  <c r="N18" i="24"/>
  <c r="N22" i="24"/>
  <c r="N159" i="24"/>
  <c r="N163" i="24"/>
  <c r="N199" i="24"/>
  <c r="O200" i="24"/>
  <c r="T209" i="24"/>
  <c r="N13" i="24"/>
  <c r="O99" i="24"/>
  <c r="O107" i="24"/>
  <c r="O196" i="24"/>
  <c r="N205" i="24"/>
  <c r="N25" i="24"/>
  <c r="N29" i="24"/>
  <c r="N33" i="24"/>
  <c r="N37" i="24"/>
  <c r="N41" i="24"/>
  <c r="N45" i="24"/>
  <c r="N76" i="24"/>
  <c r="N80" i="24"/>
  <c r="N88" i="24"/>
  <c r="O94" i="24"/>
  <c r="N96" i="24"/>
  <c r="O102" i="24"/>
  <c r="N104" i="24"/>
  <c r="N111" i="24"/>
  <c r="O112" i="24"/>
  <c r="N115" i="24"/>
  <c r="O116" i="24"/>
  <c r="N119" i="24"/>
  <c r="O120" i="24"/>
  <c r="N123" i="24"/>
  <c r="O124" i="24"/>
  <c r="N127" i="24"/>
  <c r="O128" i="24"/>
  <c r="N131" i="24"/>
  <c r="O132" i="24"/>
  <c r="N135" i="24"/>
  <c r="O136" i="24"/>
  <c r="N139" i="24"/>
  <c r="O140" i="24"/>
  <c r="N143" i="24"/>
  <c r="O144" i="24"/>
  <c r="N147" i="24"/>
  <c r="N151" i="24"/>
  <c r="N152" i="24"/>
  <c r="N164" i="24"/>
  <c r="N168" i="24"/>
  <c r="N172" i="24"/>
  <c r="N176" i="24"/>
  <c r="N180" i="24"/>
  <c r="N183" i="24"/>
  <c r="N184" i="24"/>
  <c r="N187" i="24"/>
  <c r="O193" i="24"/>
  <c r="N201" i="24"/>
  <c r="N207" i="24"/>
  <c r="O208" i="24"/>
  <c r="O10" i="24"/>
  <c r="O48" i="24"/>
  <c r="O52" i="24"/>
  <c r="O56" i="24"/>
  <c r="O60" i="24"/>
  <c r="O64" i="24"/>
  <c r="O68" i="24"/>
  <c r="O72" i="24"/>
  <c r="O76" i="24"/>
  <c r="O80" i="24"/>
  <c r="N86" i="24"/>
  <c r="N112" i="24"/>
  <c r="O197" i="24"/>
  <c r="N203" i="24"/>
  <c r="O204" i="24"/>
  <c r="O11" i="24"/>
  <c r="N11" i="24"/>
  <c r="N10" i="24"/>
  <c r="O13" i="24"/>
  <c r="N90" i="24"/>
  <c r="O90" i="24"/>
  <c r="N98" i="24"/>
  <c r="O98" i="24"/>
  <c r="N106" i="24"/>
  <c r="O106" i="24"/>
  <c r="O194" i="24"/>
  <c r="N194" i="24"/>
  <c r="O14" i="24"/>
  <c r="O15" i="24"/>
  <c r="N15" i="24"/>
  <c r="O22" i="24"/>
  <c r="O27" i="24"/>
  <c r="N27" i="24"/>
  <c r="O35" i="24"/>
  <c r="N35" i="24"/>
  <c r="O39" i="24"/>
  <c r="N39" i="24"/>
  <c r="O47" i="24"/>
  <c r="N47" i="24"/>
  <c r="O51" i="24"/>
  <c r="N51" i="24"/>
  <c r="O55" i="24"/>
  <c r="N55" i="24"/>
  <c r="O67" i="24"/>
  <c r="N67" i="24"/>
  <c r="O79" i="24"/>
  <c r="N79" i="24"/>
  <c r="O113" i="24"/>
  <c r="N113" i="24"/>
  <c r="O125" i="24"/>
  <c r="N125" i="24"/>
  <c r="O137" i="24"/>
  <c r="N137" i="24"/>
  <c r="O19" i="24"/>
  <c r="N19" i="24"/>
  <c r="O21" i="24"/>
  <c r="O16" i="24"/>
  <c r="O23" i="24"/>
  <c r="N23" i="24"/>
  <c r="O24" i="24"/>
  <c r="O31" i="24"/>
  <c r="N31" i="24"/>
  <c r="O43" i="24"/>
  <c r="N43" i="24"/>
  <c r="O59" i="24"/>
  <c r="N59" i="24"/>
  <c r="O63" i="24"/>
  <c r="N63" i="24"/>
  <c r="O71" i="24"/>
  <c r="N71" i="24"/>
  <c r="O75" i="24"/>
  <c r="N75" i="24"/>
  <c r="M9" i="24"/>
  <c r="S209" i="24"/>
  <c r="N12" i="24"/>
  <c r="N20" i="24"/>
  <c r="O26" i="24"/>
  <c r="O30" i="24"/>
  <c r="O34" i="24"/>
  <c r="O38" i="24"/>
  <c r="O42" i="24"/>
  <c r="O46" i="24"/>
  <c r="O50" i="24"/>
  <c r="O54" i="24"/>
  <c r="O58" i="24"/>
  <c r="O62" i="24"/>
  <c r="O66" i="24"/>
  <c r="O70" i="24"/>
  <c r="O74" i="24"/>
  <c r="O78" i="24"/>
  <c r="O83" i="24"/>
  <c r="O88" i="24"/>
  <c r="O89" i="24"/>
  <c r="N89" i="24"/>
  <c r="O96" i="24"/>
  <c r="O97" i="24"/>
  <c r="N97" i="24"/>
  <c r="O104" i="24"/>
  <c r="O105" i="24"/>
  <c r="N105" i="24"/>
  <c r="O150" i="24"/>
  <c r="N150" i="24"/>
  <c r="O154" i="24"/>
  <c r="N154" i="24"/>
  <c r="O158" i="24"/>
  <c r="N158" i="24"/>
  <c r="O162" i="24"/>
  <c r="N162" i="24"/>
  <c r="O166" i="24"/>
  <c r="N166" i="24"/>
  <c r="O170" i="24"/>
  <c r="N170" i="24"/>
  <c r="O174" i="24"/>
  <c r="N174" i="24"/>
  <c r="O178" i="24"/>
  <c r="N178" i="24"/>
  <c r="O182" i="24"/>
  <c r="N182" i="24"/>
  <c r="O186" i="24"/>
  <c r="N186" i="24"/>
  <c r="O190" i="24"/>
  <c r="N190" i="24"/>
  <c r="J209" i="24"/>
  <c r="O84" i="24"/>
  <c r="O85" i="24"/>
  <c r="N85" i="24"/>
  <c r="N87" i="24"/>
  <c r="N94" i="24"/>
  <c r="N95" i="24"/>
  <c r="N102" i="24"/>
  <c r="N103" i="24"/>
  <c r="O110" i="24"/>
  <c r="N110" i="24"/>
  <c r="O114" i="24"/>
  <c r="N114" i="24"/>
  <c r="O118" i="24"/>
  <c r="N118" i="24"/>
  <c r="O122" i="24"/>
  <c r="N122" i="24"/>
  <c r="O126" i="24"/>
  <c r="N126" i="24"/>
  <c r="O130" i="24"/>
  <c r="N130" i="24"/>
  <c r="O134" i="24"/>
  <c r="N134" i="24"/>
  <c r="O138" i="24"/>
  <c r="N138" i="24"/>
  <c r="O142" i="24"/>
  <c r="N142" i="24"/>
  <c r="O146" i="24"/>
  <c r="N146" i="24"/>
  <c r="O149" i="24"/>
  <c r="O153" i="24"/>
  <c r="O157" i="24"/>
  <c r="O161" i="24"/>
  <c r="O165" i="24"/>
  <c r="O169" i="24"/>
  <c r="O173" i="24"/>
  <c r="O177" i="24"/>
  <c r="O181" i="24"/>
  <c r="O185" i="24"/>
  <c r="O189" i="24"/>
  <c r="O192" i="24"/>
  <c r="N195" i="24"/>
  <c r="N82" i="24"/>
  <c r="O86" i="24"/>
  <c r="O92" i="24"/>
  <c r="O93" i="24"/>
  <c r="N93" i="24"/>
  <c r="O100" i="24"/>
  <c r="O101" i="24"/>
  <c r="N101" i="24"/>
  <c r="O108" i="24"/>
  <c r="O109" i="24"/>
  <c r="N117" i="24"/>
  <c r="N121" i="24"/>
  <c r="N129" i="24"/>
  <c r="N133" i="24"/>
  <c r="O141" i="24"/>
  <c r="O145" i="24"/>
  <c r="O148" i="24"/>
  <c r="O156" i="24"/>
  <c r="O160" i="24"/>
  <c r="O188" i="24"/>
  <c r="N191" i="24"/>
  <c r="O198" i="24"/>
  <c r="N198" i="24"/>
  <c r="O202" i="24"/>
  <c r="N202" i="24"/>
  <c r="O206" i="24"/>
  <c r="N206" i="24"/>
  <c r="N109" i="24"/>
  <c r="N145" i="24"/>
  <c r="N149" i="24"/>
  <c r="N153" i="24"/>
  <c r="N157" i="24"/>
  <c r="N161" i="24"/>
  <c r="N165" i="24"/>
  <c r="N169" i="24"/>
  <c r="N177" i="24"/>
  <c r="N181" i="24"/>
  <c r="N185" i="24"/>
  <c r="N189" i="24"/>
  <c r="N193" i="24"/>
  <c r="N197" i="24"/>
  <c r="O9" i="24" l="1"/>
  <c r="N9" i="24"/>
  <c r="M224" i="17" l="1"/>
  <c r="L224" i="17"/>
  <c r="K224" i="17"/>
  <c r="J224" i="17"/>
  <c r="I224" i="17"/>
  <c r="H224" i="17"/>
  <c r="G224" i="17"/>
  <c r="F224" i="17"/>
  <c r="E224" i="17"/>
  <c r="D224" i="17"/>
  <c r="M206" i="17"/>
  <c r="L206" i="17"/>
  <c r="K206" i="17"/>
  <c r="J206" i="17"/>
  <c r="I206" i="17"/>
  <c r="H206" i="17"/>
  <c r="G206" i="17"/>
  <c r="F206" i="17"/>
  <c r="E206" i="17"/>
  <c r="D206" i="17"/>
  <c r="M188" i="17"/>
  <c r="L188" i="17"/>
  <c r="K188" i="17"/>
  <c r="J188" i="17"/>
  <c r="I188" i="17"/>
  <c r="H188" i="17"/>
  <c r="G188" i="17"/>
  <c r="F188" i="17"/>
  <c r="E188" i="17"/>
  <c r="D188" i="17"/>
  <c r="M170" i="17"/>
  <c r="L170" i="17"/>
  <c r="K170" i="17"/>
  <c r="J170" i="17"/>
  <c r="I170" i="17"/>
  <c r="H170" i="17"/>
  <c r="G170" i="17"/>
  <c r="F170" i="17"/>
  <c r="E170" i="17"/>
  <c r="D170" i="17"/>
  <c r="M152" i="17"/>
  <c r="L152" i="17"/>
  <c r="K152" i="17"/>
  <c r="J152" i="17"/>
  <c r="I152" i="17"/>
  <c r="H152" i="17"/>
  <c r="G152" i="17"/>
  <c r="F152" i="17"/>
  <c r="E152" i="17"/>
  <c r="D152" i="17"/>
  <c r="M134" i="17"/>
  <c r="L134" i="17"/>
  <c r="K134" i="17"/>
  <c r="J134" i="17"/>
  <c r="I134" i="17"/>
  <c r="H134" i="17"/>
  <c r="G134" i="17"/>
  <c r="F134" i="17"/>
  <c r="E134" i="17"/>
  <c r="D134" i="17"/>
  <c r="M116" i="17"/>
  <c r="L116" i="17"/>
  <c r="K116" i="17"/>
  <c r="J116" i="17"/>
  <c r="I116" i="17"/>
  <c r="H116" i="17"/>
  <c r="G116" i="17"/>
  <c r="F116" i="17"/>
  <c r="E116" i="17"/>
  <c r="D116" i="17"/>
  <c r="M98" i="17"/>
  <c r="L98" i="17"/>
  <c r="K98" i="17"/>
  <c r="J98" i="17"/>
  <c r="I98" i="17"/>
  <c r="H98" i="17"/>
  <c r="G98" i="17"/>
  <c r="F98" i="17"/>
  <c r="E98" i="17"/>
  <c r="D98" i="17"/>
  <c r="M80" i="17"/>
  <c r="L80" i="17"/>
  <c r="K80" i="17"/>
  <c r="J80" i="17"/>
  <c r="I80" i="17"/>
  <c r="H80" i="17"/>
  <c r="G80" i="17"/>
  <c r="F80" i="17"/>
  <c r="E80" i="17"/>
  <c r="D80" i="17"/>
  <c r="M62" i="17"/>
  <c r="L62" i="17"/>
  <c r="K62" i="17"/>
  <c r="J62" i="17"/>
  <c r="I62" i="17"/>
  <c r="H62" i="17"/>
  <c r="G62" i="17"/>
  <c r="F62" i="17"/>
  <c r="E62" i="17"/>
  <c r="D62" i="17"/>
  <c r="M44" i="17"/>
  <c r="L44" i="17"/>
  <c r="K44" i="17"/>
  <c r="J44" i="17"/>
  <c r="I44" i="17"/>
  <c r="H44" i="17"/>
  <c r="G44" i="17"/>
  <c r="F44" i="17"/>
  <c r="E44" i="17"/>
  <c r="D44" i="17"/>
  <c r="E26" i="17"/>
  <c r="F26" i="17"/>
  <c r="G26" i="17"/>
  <c r="H26" i="17"/>
  <c r="I26" i="17"/>
  <c r="J26" i="17"/>
  <c r="K26" i="17"/>
  <c r="L26" i="17"/>
  <c r="M26" i="17"/>
  <c r="D26" i="17"/>
  <c r="D633" i="22" l="1"/>
  <c r="D576" i="22"/>
  <c r="D519" i="22"/>
  <c r="D462" i="22"/>
  <c r="D405" i="22"/>
  <c r="D348" i="22"/>
  <c r="D291" i="22"/>
  <c r="D234" i="22"/>
  <c r="D177" i="22"/>
  <c r="D120" i="22"/>
  <c r="D63" i="22"/>
  <c r="D6" i="22"/>
  <c r="L633" i="22"/>
  <c r="L632" i="22"/>
  <c r="L631" i="22"/>
  <c r="L576" i="22"/>
  <c r="L575" i="22"/>
  <c r="L574" i="22"/>
  <c r="L519" i="22"/>
  <c r="L518" i="22"/>
  <c r="L517" i="22"/>
  <c r="L462" i="22"/>
  <c r="L461" i="22"/>
  <c r="L460" i="22"/>
  <c r="L405" i="22"/>
  <c r="L404" i="22"/>
  <c r="L403" i="22"/>
  <c r="L348" i="22"/>
  <c r="L347" i="22"/>
  <c r="L346" i="22"/>
  <c r="L291" i="22"/>
  <c r="L290" i="22"/>
  <c r="L289" i="22"/>
  <c r="L234" i="22"/>
  <c r="L233" i="22"/>
  <c r="L232" i="22"/>
  <c r="L177" i="22"/>
  <c r="L176" i="22"/>
  <c r="L175" i="22"/>
  <c r="L120" i="22"/>
  <c r="L119" i="22"/>
  <c r="L118" i="22"/>
  <c r="L63" i="22"/>
  <c r="L62" i="22"/>
  <c r="L61" i="22"/>
  <c r="L6" i="22"/>
  <c r="L4" i="22"/>
  <c r="D631" i="22"/>
  <c r="D574" i="22"/>
  <c r="D517" i="22"/>
  <c r="D460" i="22"/>
  <c r="D403" i="22"/>
  <c r="D346" i="22"/>
  <c r="D289" i="22"/>
  <c r="D232" i="22"/>
  <c r="D175" i="22"/>
  <c r="D118" i="22"/>
  <c r="D61" i="22"/>
  <c r="L5" i="22"/>
  <c r="D4" i="22"/>
  <c r="H679" i="22"/>
  <c r="F673" i="22"/>
  <c r="E673" i="22"/>
  <c r="F653" i="22"/>
  <c r="H645" i="22" s="1"/>
  <c r="H622" i="22"/>
  <c r="F616" i="22"/>
  <c r="E616" i="22"/>
  <c r="F596" i="22"/>
  <c r="H588" i="22" s="1"/>
  <c r="H565" i="22"/>
  <c r="F559" i="22"/>
  <c r="H531" i="22" s="1"/>
  <c r="E559" i="22"/>
  <c r="F539" i="22"/>
  <c r="H508" i="22"/>
  <c r="F502" i="22"/>
  <c r="E502" i="22"/>
  <c r="F482" i="22"/>
  <c r="H474" i="22" s="1"/>
  <c r="H451" i="22"/>
  <c r="F445" i="22"/>
  <c r="E445" i="22"/>
  <c r="F425" i="22"/>
  <c r="H417" i="22" s="1"/>
  <c r="H394" i="22"/>
  <c r="F388" i="22"/>
  <c r="E388" i="22"/>
  <c r="F368" i="22"/>
  <c r="H360" i="22" s="1"/>
  <c r="H337" i="22"/>
  <c r="F331" i="22"/>
  <c r="E331" i="22"/>
  <c r="F311" i="22"/>
  <c r="H303" i="22" s="1"/>
  <c r="H280" i="22"/>
  <c r="F274" i="22"/>
  <c r="E274" i="22"/>
  <c r="F254" i="22"/>
  <c r="H246" i="22" s="1"/>
  <c r="H223" i="22"/>
  <c r="F217" i="22"/>
  <c r="E217" i="22"/>
  <c r="F197" i="22"/>
  <c r="H189" i="22" s="1"/>
  <c r="H166" i="22"/>
  <c r="F160" i="22"/>
  <c r="E160" i="22"/>
  <c r="F140" i="22"/>
  <c r="H132" i="22"/>
  <c r="H109" i="22"/>
  <c r="F103" i="22"/>
  <c r="E103" i="22"/>
  <c r="F83" i="22"/>
  <c r="H75" i="22" s="1"/>
  <c r="H52" i="22"/>
  <c r="F46" i="22"/>
  <c r="E46" i="22"/>
  <c r="F26" i="22"/>
  <c r="H18" i="22" s="1"/>
  <c r="K933" i="10" l="1"/>
  <c r="K932" i="10"/>
  <c r="K931" i="10"/>
  <c r="K930" i="10"/>
  <c r="K929" i="10"/>
  <c r="K928" i="10"/>
  <c r="K927" i="10"/>
  <c r="K926" i="10"/>
  <c r="K925" i="10"/>
  <c r="K924" i="10"/>
  <c r="K923" i="10"/>
  <c r="K922" i="10"/>
  <c r="K921" i="10"/>
  <c r="K920" i="10"/>
  <c r="K919" i="10"/>
  <c r="K918" i="10"/>
  <c r="K917" i="10"/>
  <c r="K916" i="10"/>
  <c r="K915" i="10"/>
  <c r="K914" i="10"/>
  <c r="K913" i="10"/>
  <c r="K912" i="10"/>
  <c r="K911" i="10"/>
  <c r="K910" i="10"/>
  <c r="K909" i="10"/>
  <c r="K908" i="10"/>
  <c r="K907" i="10"/>
  <c r="K906" i="10"/>
  <c r="K905" i="10"/>
  <c r="K904" i="10"/>
  <c r="K903" i="10"/>
  <c r="K902" i="10"/>
  <c r="K901" i="10"/>
  <c r="K900" i="10"/>
  <c r="K899" i="10"/>
  <c r="K898" i="10"/>
  <c r="K897" i="10"/>
  <c r="K896" i="10"/>
  <c r="K895" i="10"/>
  <c r="K894" i="10"/>
  <c r="K893" i="10"/>
  <c r="K892" i="10"/>
  <c r="K891" i="10"/>
  <c r="K890" i="10"/>
  <c r="K889" i="10"/>
  <c r="K888" i="10"/>
  <c r="K887" i="10"/>
  <c r="K886" i="10"/>
  <c r="K885" i="10"/>
  <c r="K884" i="10"/>
  <c r="K870" i="10"/>
  <c r="K869" i="10"/>
  <c r="K868" i="10"/>
  <c r="K867" i="10"/>
  <c r="K866" i="10"/>
  <c r="K865" i="10"/>
  <c r="K864" i="10"/>
  <c r="K863" i="10"/>
  <c r="K862" i="10"/>
  <c r="K861" i="10"/>
  <c r="K860" i="10"/>
  <c r="K859" i="10"/>
  <c r="K858" i="10"/>
  <c r="K857" i="10"/>
  <c r="K856" i="10"/>
  <c r="K855" i="10"/>
  <c r="K854" i="10"/>
  <c r="K853" i="10"/>
  <c r="K852" i="10"/>
  <c r="K851" i="10"/>
  <c r="K850" i="10"/>
  <c r="K849" i="10"/>
  <c r="K848" i="10"/>
  <c r="K847" i="10"/>
  <c r="K846" i="10"/>
  <c r="K845" i="10"/>
  <c r="K844" i="10"/>
  <c r="K843" i="10"/>
  <c r="K842" i="10"/>
  <c r="K841" i="10"/>
  <c r="K840" i="10"/>
  <c r="K839" i="10"/>
  <c r="K838" i="10"/>
  <c r="K837" i="10"/>
  <c r="K836" i="10"/>
  <c r="K835" i="10"/>
  <c r="K834" i="10"/>
  <c r="K833" i="10"/>
  <c r="K832" i="10"/>
  <c r="K831" i="10"/>
  <c r="K830" i="10"/>
  <c r="K829" i="10"/>
  <c r="K828" i="10"/>
  <c r="K827" i="10"/>
  <c r="K826" i="10"/>
  <c r="K825" i="10"/>
  <c r="K824" i="10"/>
  <c r="K823" i="10"/>
  <c r="K822" i="10"/>
  <c r="K821" i="10"/>
  <c r="K807" i="10"/>
  <c r="K806" i="10"/>
  <c r="K805" i="10"/>
  <c r="K804" i="10"/>
  <c r="K803" i="10"/>
  <c r="K802" i="10"/>
  <c r="K801" i="10"/>
  <c r="K800" i="10"/>
  <c r="K799" i="10"/>
  <c r="K798" i="10"/>
  <c r="K797" i="10"/>
  <c r="K796" i="10"/>
  <c r="K795" i="10"/>
  <c r="K794" i="10"/>
  <c r="K793" i="10"/>
  <c r="K792" i="10"/>
  <c r="K791" i="10"/>
  <c r="K790" i="10"/>
  <c r="K789" i="10"/>
  <c r="K788" i="10"/>
  <c r="K787" i="10"/>
  <c r="K786" i="10"/>
  <c r="K785" i="10"/>
  <c r="K784" i="10"/>
  <c r="K783" i="10"/>
  <c r="K782" i="10"/>
  <c r="K781" i="10"/>
  <c r="K780" i="10"/>
  <c r="K779" i="10"/>
  <c r="K778" i="10"/>
  <c r="K777" i="10"/>
  <c r="K776" i="10"/>
  <c r="K775" i="10"/>
  <c r="K774" i="10"/>
  <c r="K773" i="10"/>
  <c r="K772" i="10"/>
  <c r="K771" i="10"/>
  <c r="K770" i="10"/>
  <c r="K769" i="10"/>
  <c r="K768" i="10"/>
  <c r="K767" i="10"/>
  <c r="K766" i="10"/>
  <c r="K765" i="10"/>
  <c r="K764" i="10"/>
  <c r="K763" i="10"/>
  <c r="K762" i="10"/>
  <c r="K761" i="10"/>
  <c r="K760" i="10"/>
  <c r="K759" i="10"/>
  <c r="K758" i="10"/>
  <c r="K744" i="10"/>
  <c r="K743" i="10"/>
  <c r="K742" i="10"/>
  <c r="K741" i="10"/>
  <c r="K740" i="10"/>
  <c r="K739" i="10"/>
  <c r="K738" i="10"/>
  <c r="K737" i="10"/>
  <c r="K736" i="10"/>
  <c r="K735" i="10"/>
  <c r="K734" i="10"/>
  <c r="K733" i="10"/>
  <c r="K732" i="10"/>
  <c r="K731" i="10"/>
  <c r="K730" i="10"/>
  <c r="K729" i="10"/>
  <c r="K728" i="10"/>
  <c r="K727" i="10"/>
  <c r="K726" i="10"/>
  <c r="K725" i="10"/>
  <c r="K724" i="10"/>
  <c r="K723" i="10"/>
  <c r="K722" i="10"/>
  <c r="K721" i="10"/>
  <c r="K720" i="10"/>
  <c r="K719" i="10"/>
  <c r="K718" i="10"/>
  <c r="K717" i="10"/>
  <c r="K716" i="10"/>
  <c r="K715" i="10"/>
  <c r="K714" i="10"/>
  <c r="K713" i="10"/>
  <c r="K712" i="10"/>
  <c r="K711" i="10"/>
  <c r="K710" i="10"/>
  <c r="K709" i="10"/>
  <c r="K708" i="10"/>
  <c r="K707" i="10"/>
  <c r="K706" i="10"/>
  <c r="K705" i="10"/>
  <c r="K704" i="10"/>
  <c r="K703" i="10"/>
  <c r="K702" i="10"/>
  <c r="K701" i="10"/>
  <c r="K700" i="10"/>
  <c r="K699" i="10"/>
  <c r="K698" i="10"/>
  <c r="K697" i="10"/>
  <c r="K696" i="10"/>
  <c r="K695" i="10"/>
  <c r="K681" i="10"/>
  <c r="K680" i="10"/>
  <c r="K679" i="10"/>
  <c r="K678" i="10"/>
  <c r="K677" i="10"/>
  <c r="K676" i="10"/>
  <c r="K675" i="10"/>
  <c r="K674" i="10"/>
  <c r="K673" i="10"/>
  <c r="K672" i="10"/>
  <c r="K671" i="10"/>
  <c r="K670" i="10"/>
  <c r="K669" i="10"/>
  <c r="K668" i="10"/>
  <c r="K667" i="10"/>
  <c r="K666" i="10"/>
  <c r="K665" i="10"/>
  <c r="K664" i="10"/>
  <c r="K663" i="10"/>
  <c r="K662" i="10"/>
  <c r="K661" i="10"/>
  <c r="K660" i="10"/>
  <c r="K659" i="10"/>
  <c r="K658" i="10"/>
  <c r="K657" i="10"/>
  <c r="K656" i="10"/>
  <c r="K655" i="10"/>
  <c r="K654" i="10"/>
  <c r="K653" i="10"/>
  <c r="K652" i="10"/>
  <c r="K651" i="10"/>
  <c r="K650" i="10"/>
  <c r="K649" i="10"/>
  <c r="K648" i="10"/>
  <c r="K647" i="10"/>
  <c r="K646" i="10"/>
  <c r="K645" i="10"/>
  <c r="K644" i="10"/>
  <c r="K643" i="10"/>
  <c r="K642" i="10"/>
  <c r="K641" i="10"/>
  <c r="K640" i="10"/>
  <c r="K639" i="10"/>
  <c r="K638" i="10"/>
  <c r="K637" i="10"/>
  <c r="K636" i="10"/>
  <c r="K635" i="10"/>
  <c r="K634" i="10"/>
  <c r="K633" i="10"/>
  <c r="K632" i="10"/>
  <c r="K618" i="10"/>
  <c r="K617" i="10"/>
  <c r="K616" i="10"/>
  <c r="K615" i="10"/>
  <c r="K614" i="10"/>
  <c r="K613" i="10"/>
  <c r="K612" i="10"/>
  <c r="K611" i="10"/>
  <c r="K610" i="10"/>
  <c r="K609" i="10"/>
  <c r="K608" i="10"/>
  <c r="K607" i="10"/>
  <c r="K606" i="10"/>
  <c r="K605" i="10"/>
  <c r="K604" i="10"/>
  <c r="K603" i="10"/>
  <c r="K602" i="10"/>
  <c r="K601" i="10"/>
  <c r="K600" i="10"/>
  <c r="K599" i="10"/>
  <c r="K598" i="10"/>
  <c r="K597" i="10"/>
  <c r="K596" i="10"/>
  <c r="K595" i="10"/>
  <c r="K594" i="10"/>
  <c r="K593" i="10"/>
  <c r="K592" i="10"/>
  <c r="K591" i="10"/>
  <c r="K590" i="10"/>
  <c r="K589" i="10"/>
  <c r="K588" i="10"/>
  <c r="K587" i="10"/>
  <c r="K586" i="10"/>
  <c r="K585" i="10"/>
  <c r="K584" i="10"/>
  <c r="K583" i="10"/>
  <c r="K582" i="10"/>
  <c r="K581" i="10"/>
  <c r="K580" i="10"/>
  <c r="K579" i="10"/>
  <c r="K578" i="10"/>
  <c r="K577" i="10"/>
  <c r="K576" i="10"/>
  <c r="K575" i="10"/>
  <c r="K574" i="10"/>
  <c r="K573" i="10"/>
  <c r="K572" i="10"/>
  <c r="K571" i="10"/>
  <c r="K570" i="10"/>
  <c r="K569" i="10"/>
  <c r="K525" i="10"/>
  <c r="K524" i="10"/>
  <c r="K523" i="10"/>
  <c r="K522" i="10"/>
  <c r="K521" i="10"/>
  <c r="K520" i="10"/>
  <c r="K519" i="10"/>
  <c r="K518" i="10"/>
  <c r="K517" i="10"/>
  <c r="K516" i="10"/>
  <c r="K515" i="10"/>
  <c r="K514" i="10"/>
  <c r="K513" i="10"/>
  <c r="K512" i="10"/>
  <c r="K511" i="10"/>
  <c r="K510" i="10"/>
  <c r="K509" i="10"/>
  <c r="K508" i="10"/>
  <c r="K507" i="10"/>
  <c r="K506" i="10"/>
  <c r="K505" i="10"/>
  <c r="K504" i="10"/>
  <c r="K503" i="10"/>
  <c r="K502" i="10"/>
  <c r="K501" i="10"/>
  <c r="K500" i="10"/>
  <c r="K499" i="10"/>
  <c r="K498" i="10"/>
  <c r="K497" i="10"/>
  <c r="K496" i="10"/>
  <c r="K495" i="10"/>
  <c r="K494" i="10"/>
  <c r="K493" i="10"/>
  <c r="K492" i="10"/>
  <c r="K491" i="10"/>
  <c r="K490" i="10"/>
  <c r="K489" i="10"/>
  <c r="K488" i="10"/>
  <c r="K487" i="10"/>
  <c r="K486" i="10"/>
  <c r="K485" i="10"/>
  <c r="K484" i="10"/>
  <c r="K483" i="10"/>
  <c r="K482" i="10"/>
  <c r="K481" i="10"/>
  <c r="K480" i="10"/>
  <c r="K479" i="10"/>
  <c r="K478" i="10"/>
  <c r="K477" i="10"/>
  <c r="K476" i="10"/>
  <c r="K432" i="10"/>
  <c r="K431" i="10"/>
  <c r="K430" i="10"/>
  <c r="K429" i="10"/>
  <c r="K428" i="10"/>
  <c r="K427" i="10"/>
  <c r="K426" i="10"/>
  <c r="K425" i="10"/>
  <c r="K424" i="10"/>
  <c r="K423" i="10"/>
  <c r="K422" i="10"/>
  <c r="K421" i="10"/>
  <c r="K420" i="10"/>
  <c r="K419" i="10"/>
  <c r="K418" i="10"/>
  <c r="K417" i="10"/>
  <c r="K416" i="10"/>
  <c r="K415" i="10"/>
  <c r="K414" i="10"/>
  <c r="K413" i="10"/>
  <c r="K412" i="10"/>
  <c r="K411" i="10"/>
  <c r="K410" i="10"/>
  <c r="K409" i="10"/>
  <c r="K408" i="10"/>
  <c r="K407" i="10"/>
  <c r="K406" i="10"/>
  <c r="K405" i="10"/>
  <c r="K404" i="10"/>
  <c r="K403" i="10"/>
  <c r="K402" i="10"/>
  <c r="K401" i="10"/>
  <c r="K400" i="10"/>
  <c r="K399" i="10"/>
  <c r="K398" i="10"/>
  <c r="K397" i="10"/>
  <c r="K396" i="10"/>
  <c r="K395" i="10"/>
  <c r="K394" i="10"/>
  <c r="K393" i="10"/>
  <c r="K392" i="10"/>
  <c r="K391" i="10"/>
  <c r="K390" i="10"/>
  <c r="K389" i="10"/>
  <c r="K388" i="10"/>
  <c r="K387" i="10"/>
  <c r="K386" i="10"/>
  <c r="K385" i="10"/>
  <c r="K384" i="10"/>
  <c r="K383" i="10"/>
  <c r="K339" i="10"/>
  <c r="K338" i="10"/>
  <c r="K337" i="10"/>
  <c r="K336" i="10"/>
  <c r="K335" i="10"/>
  <c r="K334" i="10"/>
  <c r="K333" i="10"/>
  <c r="K332" i="10"/>
  <c r="K331" i="10"/>
  <c r="K330" i="10"/>
  <c r="K329" i="10"/>
  <c r="K328" i="10"/>
  <c r="K327" i="10"/>
  <c r="K326" i="10"/>
  <c r="K325" i="10"/>
  <c r="K324" i="10"/>
  <c r="K323" i="10"/>
  <c r="K322" i="10"/>
  <c r="K321" i="10"/>
  <c r="K320" i="10"/>
  <c r="K319" i="10"/>
  <c r="K318" i="10"/>
  <c r="K317" i="10"/>
  <c r="K316" i="10"/>
  <c r="K315" i="10"/>
  <c r="K314" i="10"/>
  <c r="K313" i="10"/>
  <c r="K312" i="10"/>
  <c r="K311" i="10"/>
  <c r="K310" i="10"/>
  <c r="K309" i="10"/>
  <c r="K308" i="10"/>
  <c r="K307" i="10"/>
  <c r="K306" i="10"/>
  <c r="K305" i="10"/>
  <c r="K304" i="10"/>
  <c r="K303" i="10"/>
  <c r="K302" i="10"/>
  <c r="K301" i="10"/>
  <c r="K300" i="10"/>
  <c r="K299" i="10"/>
  <c r="K298" i="10"/>
  <c r="K297" i="10"/>
  <c r="K296" i="10"/>
  <c r="K295" i="10"/>
  <c r="K294" i="10"/>
  <c r="K293" i="10"/>
  <c r="K292" i="10"/>
  <c r="K291" i="10"/>
  <c r="K290" i="10"/>
  <c r="K246" i="10"/>
  <c r="K245" i="10"/>
  <c r="K244" i="10"/>
  <c r="K243" i="10"/>
  <c r="K242" i="10"/>
  <c r="K241" i="10"/>
  <c r="K240" i="10"/>
  <c r="K239" i="10"/>
  <c r="K238" i="10"/>
  <c r="K237" i="10"/>
  <c r="K236" i="10"/>
  <c r="K235" i="10"/>
  <c r="K234" i="10"/>
  <c r="K233" i="10"/>
  <c r="K232" i="10"/>
  <c r="K231" i="10"/>
  <c r="K230" i="10"/>
  <c r="K229" i="10"/>
  <c r="K228" i="10"/>
  <c r="K227" i="10"/>
  <c r="K226" i="10"/>
  <c r="K225" i="10"/>
  <c r="K224" i="10"/>
  <c r="K223" i="10"/>
  <c r="K222" i="10"/>
  <c r="K221" i="10"/>
  <c r="K220" i="10"/>
  <c r="K219" i="10"/>
  <c r="K218" i="10"/>
  <c r="K217" i="10"/>
  <c r="K216" i="10"/>
  <c r="K215" i="10"/>
  <c r="K214" i="10"/>
  <c r="K213" i="10"/>
  <c r="K212" i="10"/>
  <c r="K211" i="10"/>
  <c r="K210" i="10"/>
  <c r="K209" i="10"/>
  <c r="K208" i="10"/>
  <c r="K207" i="10"/>
  <c r="K206" i="10"/>
  <c r="K205" i="10"/>
  <c r="K204" i="10"/>
  <c r="K203" i="10"/>
  <c r="K202" i="10"/>
  <c r="K201" i="10"/>
  <c r="K200" i="10"/>
  <c r="K199" i="10"/>
  <c r="K198" i="10"/>
  <c r="K197" i="10"/>
  <c r="K153" i="10"/>
  <c r="K152" i="10"/>
  <c r="K151" i="10"/>
  <c r="K150" i="10"/>
  <c r="K149"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5" i="10"/>
  <c r="K124" i="10"/>
  <c r="K123" i="10"/>
  <c r="K122" i="10"/>
  <c r="K121" i="10"/>
  <c r="K120" i="10"/>
  <c r="K119" i="10"/>
  <c r="K118" i="10"/>
  <c r="K117" i="10"/>
  <c r="K116" i="10"/>
  <c r="K115" i="10"/>
  <c r="K114" i="10"/>
  <c r="K113" i="10"/>
  <c r="K112" i="10"/>
  <c r="K111" i="10"/>
  <c r="K110" i="10"/>
  <c r="K109" i="10"/>
  <c r="K108" i="10"/>
  <c r="K107" i="10"/>
  <c r="K106" i="10"/>
  <c r="K105" i="10"/>
  <c r="K104" i="10"/>
  <c r="F933" i="10"/>
  <c r="F932" i="10"/>
  <c r="F931" i="10"/>
  <c r="F930" i="10"/>
  <c r="F929" i="10"/>
  <c r="F928" i="10"/>
  <c r="F927" i="10"/>
  <c r="F926" i="10"/>
  <c r="F925" i="10"/>
  <c r="F924" i="10"/>
  <c r="F923" i="10"/>
  <c r="F922" i="10"/>
  <c r="F921" i="10"/>
  <c r="F920" i="10"/>
  <c r="F919" i="10"/>
  <c r="F918" i="10"/>
  <c r="F917" i="10"/>
  <c r="F916" i="10"/>
  <c r="F915" i="10"/>
  <c r="F914" i="10"/>
  <c r="F913" i="10"/>
  <c r="F912" i="10"/>
  <c r="F911" i="10"/>
  <c r="F910" i="10"/>
  <c r="F909" i="10"/>
  <c r="F908" i="10"/>
  <c r="F907" i="10"/>
  <c r="F906" i="10"/>
  <c r="F905" i="10"/>
  <c r="F904" i="10"/>
  <c r="F903" i="10"/>
  <c r="F902" i="10"/>
  <c r="F901" i="10"/>
  <c r="F900" i="10"/>
  <c r="F899" i="10"/>
  <c r="F898" i="10"/>
  <c r="F897" i="10"/>
  <c r="F896" i="10"/>
  <c r="F895" i="10"/>
  <c r="F894" i="10"/>
  <c r="F893" i="10"/>
  <c r="F892" i="10"/>
  <c r="F891" i="10"/>
  <c r="F890" i="10"/>
  <c r="F889" i="10"/>
  <c r="F888" i="10"/>
  <c r="F887" i="10"/>
  <c r="F886" i="10"/>
  <c r="F885" i="10"/>
  <c r="F884" i="10"/>
  <c r="F870" i="10"/>
  <c r="F869" i="10"/>
  <c r="F868" i="10"/>
  <c r="F867" i="10"/>
  <c r="F866" i="10"/>
  <c r="F865" i="10"/>
  <c r="F864" i="10"/>
  <c r="F863" i="10"/>
  <c r="F862" i="10"/>
  <c r="F861" i="10"/>
  <c r="F860" i="10"/>
  <c r="F859" i="10"/>
  <c r="F858" i="10"/>
  <c r="F857" i="10"/>
  <c r="F856" i="10"/>
  <c r="F855" i="10"/>
  <c r="F854" i="10"/>
  <c r="F853" i="10"/>
  <c r="F852" i="10"/>
  <c r="F851" i="10"/>
  <c r="F850" i="10"/>
  <c r="F849" i="10"/>
  <c r="F848" i="10"/>
  <c r="F847" i="10"/>
  <c r="F846" i="10"/>
  <c r="F845" i="10"/>
  <c r="F844" i="10"/>
  <c r="F843" i="10"/>
  <c r="F842" i="10"/>
  <c r="F841" i="10"/>
  <c r="F840" i="10"/>
  <c r="F839" i="10"/>
  <c r="F838" i="10"/>
  <c r="F837" i="10"/>
  <c r="F836" i="10"/>
  <c r="F835" i="10"/>
  <c r="F834" i="10"/>
  <c r="F833" i="10"/>
  <c r="F832" i="10"/>
  <c r="F831" i="10"/>
  <c r="F830" i="10"/>
  <c r="F829" i="10"/>
  <c r="F828" i="10"/>
  <c r="F827" i="10"/>
  <c r="F826" i="10"/>
  <c r="F825" i="10"/>
  <c r="F824" i="10"/>
  <c r="F823" i="10"/>
  <c r="F822" i="10"/>
  <c r="F821" i="10"/>
  <c r="F807" i="10"/>
  <c r="F806" i="10"/>
  <c r="F805" i="10"/>
  <c r="F804" i="10"/>
  <c r="F803" i="10"/>
  <c r="F802" i="10"/>
  <c r="F801" i="10"/>
  <c r="F800" i="10"/>
  <c r="F799" i="10"/>
  <c r="F798" i="10"/>
  <c r="F797" i="10"/>
  <c r="F796" i="10"/>
  <c r="F795" i="10"/>
  <c r="F794" i="10"/>
  <c r="F793" i="10"/>
  <c r="F792" i="10"/>
  <c r="F791" i="10"/>
  <c r="F790" i="10"/>
  <c r="F789" i="10"/>
  <c r="F788" i="10"/>
  <c r="F787" i="10"/>
  <c r="F786" i="10"/>
  <c r="F785" i="10"/>
  <c r="F784" i="10"/>
  <c r="F783" i="10"/>
  <c r="F782" i="10"/>
  <c r="F781" i="10"/>
  <c r="F780" i="10"/>
  <c r="F779" i="10"/>
  <c r="F778" i="10"/>
  <c r="F777" i="10"/>
  <c r="F776" i="10"/>
  <c r="F775" i="10"/>
  <c r="F774" i="10"/>
  <c r="F773" i="10"/>
  <c r="F772" i="10"/>
  <c r="F771" i="10"/>
  <c r="F770" i="10"/>
  <c r="F769" i="10"/>
  <c r="F768" i="10"/>
  <c r="F767" i="10"/>
  <c r="F766" i="10"/>
  <c r="F765" i="10"/>
  <c r="F764" i="10"/>
  <c r="F763" i="10"/>
  <c r="F762" i="10"/>
  <c r="F761" i="10"/>
  <c r="F760" i="10"/>
  <c r="F759" i="10"/>
  <c r="F758" i="10"/>
  <c r="F744" i="10"/>
  <c r="F743" i="10"/>
  <c r="F742" i="10"/>
  <c r="F741" i="10"/>
  <c r="F740" i="10"/>
  <c r="F739" i="10"/>
  <c r="F738" i="10"/>
  <c r="F737" i="10"/>
  <c r="F736" i="10"/>
  <c r="F735" i="10"/>
  <c r="F734" i="10"/>
  <c r="F733" i="10"/>
  <c r="F732" i="10"/>
  <c r="F731" i="10"/>
  <c r="F730" i="10"/>
  <c r="F729" i="10"/>
  <c r="F728" i="10"/>
  <c r="F727" i="10"/>
  <c r="F726" i="10"/>
  <c r="F725" i="10"/>
  <c r="F724" i="10"/>
  <c r="F723" i="10"/>
  <c r="F722" i="10"/>
  <c r="F721" i="10"/>
  <c r="F720" i="10"/>
  <c r="F719" i="10"/>
  <c r="F718" i="10"/>
  <c r="F717" i="10"/>
  <c r="F716" i="10"/>
  <c r="F715" i="10"/>
  <c r="F714" i="10"/>
  <c r="F713" i="10"/>
  <c r="F712" i="10"/>
  <c r="F711" i="10"/>
  <c r="F710" i="10"/>
  <c r="F709" i="10"/>
  <c r="F708" i="10"/>
  <c r="F707" i="10"/>
  <c r="F706" i="10"/>
  <c r="F705" i="10"/>
  <c r="F704" i="10"/>
  <c r="F703" i="10"/>
  <c r="F702" i="10"/>
  <c r="F701" i="10"/>
  <c r="F700" i="10"/>
  <c r="F699" i="10"/>
  <c r="F698" i="10"/>
  <c r="F697" i="10"/>
  <c r="F696" i="10"/>
  <c r="F695" i="10"/>
  <c r="F681" i="10"/>
  <c r="F680" i="10"/>
  <c r="F679" i="10"/>
  <c r="F678" i="10"/>
  <c r="F677" i="10"/>
  <c r="F676" i="10"/>
  <c r="F675" i="10"/>
  <c r="F674" i="10"/>
  <c r="F673" i="10"/>
  <c r="F672" i="10"/>
  <c r="F671" i="10"/>
  <c r="F670" i="10"/>
  <c r="F669" i="10"/>
  <c r="F668" i="10"/>
  <c r="F667" i="10"/>
  <c r="F666" i="10"/>
  <c r="F665" i="10"/>
  <c r="F664" i="10"/>
  <c r="F663" i="10"/>
  <c r="F662" i="10"/>
  <c r="F661" i="10"/>
  <c r="F660" i="10"/>
  <c r="F659" i="10"/>
  <c r="F658" i="10"/>
  <c r="F657" i="10"/>
  <c r="F656" i="10"/>
  <c r="F655" i="10"/>
  <c r="F654" i="10"/>
  <c r="F653" i="10"/>
  <c r="F652" i="10"/>
  <c r="F651" i="10"/>
  <c r="F650" i="10"/>
  <c r="F649" i="10"/>
  <c r="F648" i="10"/>
  <c r="F647" i="10"/>
  <c r="F646" i="10"/>
  <c r="F645" i="10"/>
  <c r="F644" i="10"/>
  <c r="F643" i="10"/>
  <c r="F642" i="10"/>
  <c r="F641" i="10"/>
  <c r="F640" i="10"/>
  <c r="F639" i="10"/>
  <c r="F638" i="10"/>
  <c r="F637" i="10"/>
  <c r="F636" i="10"/>
  <c r="F635" i="10"/>
  <c r="F634" i="10"/>
  <c r="F633" i="10"/>
  <c r="F632" i="10"/>
  <c r="F618" i="10"/>
  <c r="F617" i="10"/>
  <c r="F616" i="10"/>
  <c r="F615" i="10"/>
  <c r="F614" i="10"/>
  <c r="F613" i="10"/>
  <c r="F612" i="10"/>
  <c r="F611" i="10"/>
  <c r="F610" i="10"/>
  <c r="F609" i="10"/>
  <c r="F608" i="10"/>
  <c r="F607" i="10"/>
  <c r="F606" i="10"/>
  <c r="F605" i="10"/>
  <c r="F604" i="10"/>
  <c r="F603" i="10"/>
  <c r="F602" i="10"/>
  <c r="F601" i="10"/>
  <c r="F600" i="10"/>
  <c r="F599" i="10"/>
  <c r="F598" i="10"/>
  <c r="F597" i="10"/>
  <c r="F596" i="10"/>
  <c r="F595" i="10"/>
  <c r="F594" i="10"/>
  <c r="F593" i="10"/>
  <c r="F592" i="10"/>
  <c r="F591" i="10"/>
  <c r="F590" i="10"/>
  <c r="F589" i="10"/>
  <c r="F588" i="10"/>
  <c r="F587" i="10"/>
  <c r="F586" i="10"/>
  <c r="F585" i="10"/>
  <c r="F584" i="10"/>
  <c r="F583" i="10"/>
  <c r="F582" i="10"/>
  <c r="F581" i="10"/>
  <c r="F580" i="10"/>
  <c r="F579" i="10"/>
  <c r="F578" i="10"/>
  <c r="F577" i="10"/>
  <c r="F576" i="10"/>
  <c r="F575" i="10"/>
  <c r="F574" i="10"/>
  <c r="F573" i="10"/>
  <c r="F572" i="10"/>
  <c r="F571" i="10"/>
  <c r="F570" i="10"/>
  <c r="F569" i="10"/>
  <c r="F525" i="10"/>
  <c r="F524" i="10"/>
  <c r="F523" i="10"/>
  <c r="F522" i="10"/>
  <c r="F521" i="10"/>
  <c r="F520" i="10"/>
  <c r="F519" i="10"/>
  <c r="F518" i="10"/>
  <c r="F517" i="10"/>
  <c r="F516" i="10"/>
  <c r="F515" i="10"/>
  <c r="F514" i="10"/>
  <c r="F513" i="10"/>
  <c r="F512" i="10"/>
  <c r="F511" i="10"/>
  <c r="F510" i="10"/>
  <c r="F509" i="10"/>
  <c r="F508" i="10"/>
  <c r="F507" i="10"/>
  <c r="F506" i="10"/>
  <c r="F505" i="10"/>
  <c r="F504" i="10"/>
  <c r="F503" i="10"/>
  <c r="F502" i="10"/>
  <c r="F501" i="10"/>
  <c r="F500" i="10"/>
  <c r="F499" i="10"/>
  <c r="F498" i="10"/>
  <c r="F497" i="10"/>
  <c r="F496" i="10"/>
  <c r="F495" i="10"/>
  <c r="F494" i="10"/>
  <c r="F493" i="10"/>
  <c r="F492" i="10"/>
  <c r="F491" i="10"/>
  <c r="F490" i="10"/>
  <c r="F489" i="10"/>
  <c r="F488" i="10"/>
  <c r="F487" i="10"/>
  <c r="F486" i="10"/>
  <c r="F485" i="10"/>
  <c r="F484" i="10"/>
  <c r="F483" i="10"/>
  <c r="F482" i="10"/>
  <c r="F481" i="10"/>
  <c r="F480" i="10"/>
  <c r="F479" i="10"/>
  <c r="F478" i="10"/>
  <c r="F477" i="10"/>
  <c r="F476"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383" i="10"/>
  <c r="F339" i="10"/>
  <c r="F338" i="10"/>
  <c r="F337" i="10"/>
  <c r="F336" i="10"/>
  <c r="F335" i="10"/>
  <c r="F334" i="10"/>
  <c r="F333" i="10"/>
  <c r="F332" i="10"/>
  <c r="F331" i="10"/>
  <c r="F330" i="10"/>
  <c r="F329" i="10"/>
  <c r="F328" i="10"/>
  <c r="F327" i="10"/>
  <c r="F326" i="10"/>
  <c r="F325" i="10"/>
  <c r="F324" i="10"/>
  <c r="F323"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11" i="10"/>
  <c r="K555" i="10" l="1"/>
  <c r="K554" i="10"/>
  <c r="K553" i="10"/>
  <c r="K552" i="10"/>
  <c r="K551" i="10"/>
  <c r="K550" i="10"/>
  <c r="K549" i="10"/>
  <c r="K548" i="10"/>
  <c r="K547" i="10"/>
  <c r="K546" i="10"/>
  <c r="K545" i="10"/>
  <c r="K544" i="10"/>
  <c r="K543" i="10"/>
  <c r="K542" i="10"/>
  <c r="K541" i="10"/>
  <c r="K540" i="10"/>
  <c r="K539" i="10"/>
  <c r="K538" i="10"/>
  <c r="K537" i="10"/>
  <c r="K536" i="10"/>
  <c r="K535" i="10"/>
  <c r="K534" i="10"/>
  <c r="K533" i="10"/>
  <c r="K532" i="10"/>
  <c r="K531" i="10"/>
  <c r="K530" i="10"/>
  <c r="K529" i="10"/>
  <c r="K528" i="10"/>
  <c r="K527" i="10"/>
  <c r="K526" i="10"/>
  <c r="K462" i="10"/>
  <c r="K461" i="10"/>
  <c r="K460" i="10"/>
  <c r="K459" i="10"/>
  <c r="K458" i="10"/>
  <c r="K457" i="10"/>
  <c r="K456" i="10"/>
  <c r="K455" i="10"/>
  <c r="K454" i="10"/>
  <c r="K453" i="10"/>
  <c r="K452" i="10"/>
  <c r="K451" i="10"/>
  <c r="K450" i="10"/>
  <c r="K449" i="10"/>
  <c r="K448" i="10"/>
  <c r="K447" i="10"/>
  <c r="K446" i="10"/>
  <c r="K445" i="10"/>
  <c r="K444" i="10"/>
  <c r="K443" i="10"/>
  <c r="K442" i="10"/>
  <c r="K441" i="10"/>
  <c r="K440" i="10"/>
  <c r="K439" i="10"/>
  <c r="K438" i="10"/>
  <c r="K437" i="10"/>
  <c r="K436" i="10"/>
  <c r="K435" i="10"/>
  <c r="K434" i="10"/>
  <c r="K433" i="10"/>
  <c r="K369" i="10"/>
  <c r="K368" i="10"/>
  <c r="K367" i="10"/>
  <c r="K366" i="10"/>
  <c r="K365" i="10"/>
  <c r="K364" i="10"/>
  <c r="K363" i="10"/>
  <c r="K362" i="10"/>
  <c r="K361" i="10"/>
  <c r="K360" i="10"/>
  <c r="K359" i="10"/>
  <c r="K358" i="10"/>
  <c r="K357" i="10"/>
  <c r="K356" i="10"/>
  <c r="K355" i="10"/>
  <c r="K354" i="10"/>
  <c r="K353" i="10"/>
  <c r="K352" i="10"/>
  <c r="K351" i="10"/>
  <c r="K350" i="10"/>
  <c r="K349" i="10"/>
  <c r="K348" i="10"/>
  <c r="K347" i="10"/>
  <c r="K346" i="10"/>
  <c r="K345" i="10"/>
  <c r="K344" i="10"/>
  <c r="K343" i="10"/>
  <c r="K342" i="10"/>
  <c r="K341" i="10"/>
  <c r="K340" i="10"/>
  <c r="K276" i="10"/>
  <c r="K275" i="10"/>
  <c r="K274" i="10"/>
  <c r="K273" i="10"/>
  <c r="K272" i="10"/>
  <c r="K271" i="10"/>
  <c r="K270" i="10"/>
  <c r="K269" i="10"/>
  <c r="K268" i="10"/>
  <c r="K267" i="10"/>
  <c r="K266" i="10"/>
  <c r="K265" i="10"/>
  <c r="K264" i="10"/>
  <c r="K263" i="10"/>
  <c r="K262" i="10"/>
  <c r="K261" i="10"/>
  <c r="K260" i="10"/>
  <c r="K259" i="10"/>
  <c r="K258" i="10"/>
  <c r="K257" i="10"/>
  <c r="K256" i="10"/>
  <c r="K255" i="10"/>
  <c r="K254" i="10"/>
  <c r="K253" i="10"/>
  <c r="K252" i="10"/>
  <c r="K251" i="10"/>
  <c r="K250" i="10"/>
  <c r="K249" i="10"/>
  <c r="K248" i="10"/>
  <c r="K247" i="10"/>
  <c r="K183" i="10"/>
  <c r="K182" i="10"/>
  <c r="K181" i="10"/>
  <c r="K180" i="10"/>
  <c r="K179" i="10"/>
  <c r="K178" i="10"/>
  <c r="K177" i="10"/>
  <c r="K176" i="10"/>
  <c r="K175" i="10"/>
  <c r="K174" i="10"/>
  <c r="K173" i="10"/>
  <c r="K172" i="10"/>
  <c r="K171" i="10"/>
  <c r="K170" i="10"/>
  <c r="K169" i="10"/>
  <c r="K168" i="10"/>
  <c r="K167" i="10"/>
  <c r="K166" i="10"/>
  <c r="K165" i="10"/>
  <c r="K164" i="10"/>
  <c r="K163" i="10"/>
  <c r="K162" i="10"/>
  <c r="K161" i="10"/>
  <c r="K160" i="10"/>
  <c r="K159" i="10"/>
  <c r="K158" i="10"/>
  <c r="K157" i="10"/>
  <c r="K156" i="10"/>
  <c r="K155" i="10"/>
  <c r="K154" i="10"/>
  <c r="K90" i="10"/>
  <c r="K89" i="10"/>
  <c r="K88" i="10"/>
  <c r="K87" i="10"/>
  <c r="K86" i="10"/>
  <c r="K85" i="10"/>
  <c r="K84" i="10"/>
  <c r="K83" i="10"/>
  <c r="K82" i="10"/>
  <c r="K81" i="10"/>
  <c r="K80" i="10"/>
  <c r="K79" i="10"/>
  <c r="K78" i="10"/>
  <c r="K77" i="10"/>
  <c r="K76" i="10"/>
  <c r="K75" i="10"/>
  <c r="K74" i="10"/>
  <c r="K73" i="10"/>
  <c r="K72" i="10"/>
  <c r="K71" i="10"/>
  <c r="K70" i="10"/>
  <c r="K69" i="10"/>
  <c r="K68" i="10"/>
  <c r="K67" i="10"/>
  <c r="K66" i="10"/>
  <c r="K65" i="10"/>
  <c r="K64" i="10"/>
  <c r="K63" i="10"/>
  <c r="K62" i="10"/>
  <c r="K61" i="10"/>
  <c r="F555" i="10"/>
  <c r="F554" i="10"/>
  <c r="F553" i="10"/>
  <c r="F552" i="10"/>
  <c r="F551" i="10"/>
  <c r="F550" i="10"/>
  <c r="F549" i="10"/>
  <c r="F548" i="10"/>
  <c r="F547" i="10"/>
  <c r="F546" i="10"/>
  <c r="F545" i="10"/>
  <c r="F544" i="10"/>
  <c r="F543" i="10"/>
  <c r="F542" i="10"/>
  <c r="F541" i="10"/>
  <c r="F540" i="10"/>
  <c r="F539" i="10"/>
  <c r="F538" i="10"/>
  <c r="F537" i="10"/>
  <c r="F536" i="10"/>
  <c r="F535" i="10"/>
  <c r="F534" i="10"/>
  <c r="F533" i="10"/>
  <c r="F532" i="10"/>
  <c r="F531" i="10"/>
  <c r="F530" i="10"/>
  <c r="F529" i="10"/>
  <c r="F528" i="10"/>
  <c r="F527" i="10"/>
  <c r="F526"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369" i="10"/>
  <c r="F368" i="10"/>
  <c r="F367" i="10"/>
  <c r="F366" i="10"/>
  <c r="F365"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K682" i="10" l="1"/>
  <c r="P525" i="10"/>
  <c r="L525" i="10"/>
  <c r="M525" i="10"/>
  <c r="N525" i="10"/>
  <c r="O525" i="10"/>
  <c r="R525" i="10"/>
  <c r="S525" i="10"/>
  <c r="T525" i="10"/>
  <c r="U525" i="10"/>
  <c r="L526" i="10"/>
  <c r="M526" i="10"/>
  <c r="N526" i="10"/>
  <c r="O526" i="10"/>
  <c r="R526" i="10"/>
  <c r="S526" i="10"/>
  <c r="T526" i="10"/>
  <c r="U526" i="10"/>
  <c r="L527" i="10"/>
  <c r="M527" i="10"/>
  <c r="N527" i="10"/>
  <c r="O527" i="10"/>
  <c r="R527" i="10"/>
  <c r="S527" i="10"/>
  <c r="T527" i="10"/>
  <c r="U527" i="10"/>
  <c r="P528" i="10"/>
  <c r="L528" i="10"/>
  <c r="M528" i="10"/>
  <c r="N528" i="10"/>
  <c r="O528" i="10"/>
  <c r="R528" i="10"/>
  <c r="S528" i="10"/>
  <c r="T528" i="10"/>
  <c r="U528" i="10"/>
  <c r="L529" i="10"/>
  <c r="M529" i="10"/>
  <c r="N529" i="10"/>
  <c r="O529" i="10"/>
  <c r="R529" i="10"/>
  <c r="S529" i="10"/>
  <c r="T529" i="10"/>
  <c r="U529" i="10"/>
  <c r="L530" i="10"/>
  <c r="M530" i="10"/>
  <c r="N530" i="10"/>
  <c r="O530" i="10"/>
  <c r="R530" i="10"/>
  <c r="S530" i="10"/>
  <c r="T530" i="10"/>
  <c r="U530" i="10"/>
  <c r="L531" i="10"/>
  <c r="M531" i="10"/>
  <c r="N531" i="10"/>
  <c r="O531" i="10"/>
  <c r="R531" i="10"/>
  <c r="S531" i="10"/>
  <c r="T531" i="10"/>
  <c r="U531" i="10"/>
  <c r="L532" i="10"/>
  <c r="M532" i="10"/>
  <c r="N532" i="10"/>
  <c r="O532" i="10"/>
  <c r="P532" i="10"/>
  <c r="R532" i="10"/>
  <c r="S532" i="10"/>
  <c r="T532" i="10"/>
  <c r="U532" i="10"/>
  <c r="L533" i="10"/>
  <c r="M533" i="10"/>
  <c r="N533" i="10"/>
  <c r="O533" i="10"/>
  <c r="P533" i="10"/>
  <c r="R533" i="10"/>
  <c r="S533" i="10"/>
  <c r="T533" i="10"/>
  <c r="U533" i="10"/>
  <c r="L534" i="10"/>
  <c r="M534" i="10"/>
  <c r="N534" i="10"/>
  <c r="O534" i="10"/>
  <c r="R534" i="10"/>
  <c r="S534" i="10"/>
  <c r="T534" i="10"/>
  <c r="U534" i="10"/>
  <c r="L535" i="10"/>
  <c r="M535" i="10"/>
  <c r="N535" i="10"/>
  <c r="O535" i="10"/>
  <c r="R535" i="10"/>
  <c r="S535" i="10"/>
  <c r="T535" i="10"/>
  <c r="U535" i="10"/>
  <c r="L536" i="10"/>
  <c r="M536" i="10"/>
  <c r="N536" i="10"/>
  <c r="O536" i="10"/>
  <c r="R536" i="10"/>
  <c r="S536" i="10"/>
  <c r="T536" i="10"/>
  <c r="U536" i="10"/>
  <c r="L537" i="10"/>
  <c r="M537" i="10"/>
  <c r="N537" i="10"/>
  <c r="O537" i="10"/>
  <c r="R537" i="10"/>
  <c r="S537" i="10"/>
  <c r="T537" i="10"/>
  <c r="U537" i="10"/>
  <c r="L538" i="10"/>
  <c r="M538" i="10"/>
  <c r="N538" i="10"/>
  <c r="O538" i="10"/>
  <c r="R538" i="10"/>
  <c r="S538" i="10"/>
  <c r="T538" i="10"/>
  <c r="U538" i="10"/>
  <c r="L539" i="10"/>
  <c r="M539" i="10"/>
  <c r="N539" i="10"/>
  <c r="O539" i="10"/>
  <c r="R539" i="10"/>
  <c r="S539" i="10"/>
  <c r="W539" i="10" s="1"/>
  <c r="T539" i="10"/>
  <c r="U539" i="10"/>
  <c r="P540" i="10"/>
  <c r="L540" i="10"/>
  <c r="M540" i="10"/>
  <c r="N540" i="10"/>
  <c r="O540" i="10"/>
  <c r="R540" i="10"/>
  <c r="S540" i="10"/>
  <c r="T540" i="10"/>
  <c r="U540" i="10"/>
  <c r="V540" i="10"/>
  <c r="P541" i="10"/>
  <c r="L541" i="10"/>
  <c r="M541" i="10"/>
  <c r="N541" i="10"/>
  <c r="O541" i="10"/>
  <c r="R541" i="10"/>
  <c r="S541" i="10"/>
  <c r="T541" i="10"/>
  <c r="U541" i="10"/>
  <c r="L542" i="10"/>
  <c r="M542" i="10"/>
  <c r="N542" i="10"/>
  <c r="O542" i="10"/>
  <c r="R542" i="10"/>
  <c r="S542" i="10"/>
  <c r="T542" i="10"/>
  <c r="U542" i="10"/>
  <c r="L543" i="10"/>
  <c r="M543" i="10"/>
  <c r="N543" i="10"/>
  <c r="O543" i="10"/>
  <c r="R543" i="10"/>
  <c r="S543" i="10"/>
  <c r="T543" i="10"/>
  <c r="U543" i="10"/>
  <c r="L544" i="10"/>
  <c r="M544" i="10"/>
  <c r="N544" i="10"/>
  <c r="O544" i="10"/>
  <c r="R544" i="10"/>
  <c r="S544" i="10"/>
  <c r="T544" i="10"/>
  <c r="V544" i="10" s="1"/>
  <c r="U544" i="10"/>
  <c r="L545" i="10"/>
  <c r="M545" i="10"/>
  <c r="N545" i="10"/>
  <c r="O545" i="10"/>
  <c r="R545" i="10"/>
  <c r="S545" i="10"/>
  <c r="T545" i="10"/>
  <c r="U545" i="10"/>
  <c r="L546" i="10"/>
  <c r="M546" i="10"/>
  <c r="N546" i="10"/>
  <c r="O546" i="10"/>
  <c r="R546" i="10"/>
  <c r="S546" i="10"/>
  <c r="T546" i="10"/>
  <c r="U546" i="10"/>
  <c r="L547" i="10"/>
  <c r="M547" i="10"/>
  <c r="N547" i="10"/>
  <c r="O547" i="10"/>
  <c r="R547" i="10"/>
  <c r="S547" i="10"/>
  <c r="T547" i="10"/>
  <c r="U547" i="10"/>
  <c r="W547" i="10" s="1"/>
  <c r="P548" i="10"/>
  <c r="L548" i="10"/>
  <c r="M548" i="10"/>
  <c r="N548" i="10"/>
  <c r="O548" i="10"/>
  <c r="R548" i="10"/>
  <c r="S548" i="10"/>
  <c r="T548" i="10"/>
  <c r="U548" i="10"/>
  <c r="P549" i="10"/>
  <c r="L549" i="10"/>
  <c r="M549" i="10"/>
  <c r="N549" i="10"/>
  <c r="O549" i="10"/>
  <c r="R549" i="10"/>
  <c r="S549" i="10"/>
  <c r="T549" i="10"/>
  <c r="U549" i="10"/>
  <c r="P550" i="10"/>
  <c r="L550" i="10"/>
  <c r="M550" i="10"/>
  <c r="N550" i="10"/>
  <c r="O550" i="10"/>
  <c r="R550" i="10"/>
  <c r="S550" i="10"/>
  <c r="T550" i="10"/>
  <c r="U550" i="10"/>
  <c r="L551" i="10"/>
  <c r="M551" i="10"/>
  <c r="N551" i="10"/>
  <c r="O551" i="10"/>
  <c r="R551" i="10"/>
  <c r="S551" i="10"/>
  <c r="T551" i="10"/>
  <c r="U551" i="10"/>
  <c r="W551" i="10" s="1"/>
  <c r="P552" i="10"/>
  <c r="L552" i="10"/>
  <c r="M552" i="10"/>
  <c r="N552" i="10"/>
  <c r="O552" i="10"/>
  <c r="R552" i="10"/>
  <c r="S552" i="10"/>
  <c r="T552" i="10"/>
  <c r="U552" i="10"/>
  <c r="P553" i="10"/>
  <c r="L553" i="10"/>
  <c r="M553" i="10"/>
  <c r="N553" i="10"/>
  <c r="O553" i="10"/>
  <c r="R553" i="10"/>
  <c r="S553" i="10"/>
  <c r="T553" i="10"/>
  <c r="U553" i="10"/>
  <c r="L554" i="10"/>
  <c r="M554" i="10"/>
  <c r="N554" i="10"/>
  <c r="O554" i="10"/>
  <c r="R554" i="10"/>
  <c r="S554" i="10"/>
  <c r="T554" i="10"/>
  <c r="U554" i="10"/>
  <c r="L555" i="10"/>
  <c r="M555" i="10"/>
  <c r="N555" i="10"/>
  <c r="O555" i="10"/>
  <c r="R555" i="10"/>
  <c r="S555" i="10"/>
  <c r="T555" i="10"/>
  <c r="V555" i="10" s="1"/>
  <c r="U555" i="10"/>
  <c r="P432" i="10"/>
  <c r="L432" i="10"/>
  <c r="M432" i="10"/>
  <c r="N432" i="10"/>
  <c r="O432" i="10"/>
  <c r="R432" i="10"/>
  <c r="S432" i="10"/>
  <c r="T432" i="10"/>
  <c r="U432" i="10"/>
  <c r="P433" i="10"/>
  <c r="L433" i="10"/>
  <c r="M433" i="10"/>
  <c r="N433" i="10"/>
  <c r="O433" i="10"/>
  <c r="R433" i="10"/>
  <c r="S433" i="10"/>
  <c r="T433" i="10"/>
  <c r="U433" i="10"/>
  <c r="W433" i="10" s="1"/>
  <c r="L434" i="10"/>
  <c r="M434" i="10"/>
  <c r="N434" i="10"/>
  <c r="O434" i="10"/>
  <c r="R434" i="10"/>
  <c r="S434" i="10"/>
  <c r="T434" i="10"/>
  <c r="U434" i="10"/>
  <c r="L435" i="10"/>
  <c r="M435" i="10"/>
  <c r="N435" i="10"/>
  <c r="O435" i="10"/>
  <c r="R435" i="10"/>
  <c r="S435" i="10"/>
  <c r="T435" i="10"/>
  <c r="U435" i="10"/>
  <c r="L436" i="10"/>
  <c r="M436" i="10"/>
  <c r="N436" i="10"/>
  <c r="O436" i="10"/>
  <c r="R436" i="10"/>
  <c r="S436" i="10"/>
  <c r="T436" i="10"/>
  <c r="U436" i="10"/>
  <c r="L437" i="10"/>
  <c r="M437" i="10"/>
  <c r="N437" i="10"/>
  <c r="O437" i="10"/>
  <c r="R437" i="10"/>
  <c r="S437" i="10"/>
  <c r="T437" i="10"/>
  <c r="U437" i="10"/>
  <c r="L438" i="10"/>
  <c r="M438" i="10"/>
  <c r="N438" i="10"/>
  <c r="O438" i="10"/>
  <c r="R438" i="10"/>
  <c r="S438" i="10"/>
  <c r="T438" i="10"/>
  <c r="U438" i="10"/>
  <c r="L439" i="10"/>
  <c r="M439" i="10"/>
  <c r="N439" i="10"/>
  <c r="O439" i="10"/>
  <c r="R439" i="10"/>
  <c r="S439" i="10"/>
  <c r="T439" i="10"/>
  <c r="U439" i="10"/>
  <c r="L440" i="10"/>
  <c r="M440" i="10"/>
  <c r="N440" i="10"/>
  <c r="O440" i="10"/>
  <c r="R440" i="10"/>
  <c r="S440" i="10"/>
  <c r="T440" i="10"/>
  <c r="U440" i="10"/>
  <c r="P441" i="10"/>
  <c r="L441" i="10"/>
  <c r="M441" i="10"/>
  <c r="N441" i="10"/>
  <c r="O441" i="10"/>
  <c r="R441" i="10"/>
  <c r="S441" i="10"/>
  <c r="T441" i="10"/>
  <c r="U441" i="10"/>
  <c r="L442" i="10"/>
  <c r="M442" i="10"/>
  <c r="N442" i="10"/>
  <c r="O442" i="10"/>
  <c r="R442" i="10"/>
  <c r="S442" i="10"/>
  <c r="T442" i="10"/>
  <c r="U442" i="10"/>
  <c r="L443" i="10"/>
  <c r="M443" i="10"/>
  <c r="N443" i="10"/>
  <c r="O443" i="10"/>
  <c r="R443" i="10"/>
  <c r="S443" i="10"/>
  <c r="T443" i="10"/>
  <c r="U443" i="10"/>
  <c r="P444" i="10"/>
  <c r="L444" i="10"/>
  <c r="M444" i="10"/>
  <c r="N444" i="10"/>
  <c r="O444" i="10"/>
  <c r="R444" i="10"/>
  <c r="S444" i="10"/>
  <c r="T444" i="10"/>
  <c r="U444" i="10"/>
  <c r="P445" i="10"/>
  <c r="L445" i="10"/>
  <c r="M445" i="10"/>
  <c r="N445" i="10"/>
  <c r="O445" i="10"/>
  <c r="R445" i="10"/>
  <c r="S445" i="10"/>
  <c r="T445" i="10"/>
  <c r="U445" i="10"/>
  <c r="P446" i="10"/>
  <c r="L446" i="10"/>
  <c r="M446" i="10"/>
  <c r="N446" i="10"/>
  <c r="O446" i="10"/>
  <c r="R446" i="10"/>
  <c r="S446" i="10"/>
  <c r="T446" i="10"/>
  <c r="U446" i="10"/>
  <c r="L447" i="10"/>
  <c r="M447" i="10"/>
  <c r="N447" i="10"/>
  <c r="O447" i="10"/>
  <c r="R447" i="10"/>
  <c r="S447" i="10"/>
  <c r="T447" i="10"/>
  <c r="U447" i="10"/>
  <c r="P448" i="10"/>
  <c r="L448" i="10"/>
  <c r="M448" i="10"/>
  <c r="N448" i="10"/>
  <c r="O448" i="10"/>
  <c r="R448" i="10"/>
  <c r="S448" i="10"/>
  <c r="T448" i="10"/>
  <c r="U448" i="10"/>
  <c r="L449" i="10"/>
  <c r="M449" i="10"/>
  <c r="N449" i="10"/>
  <c r="O449" i="10"/>
  <c r="R449" i="10"/>
  <c r="S449" i="10"/>
  <c r="T449" i="10"/>
  <c r="U449" i="10"/>
  <c r="L450" i="10"/>
  <c r="M450" i="10"/>
  <c r="N450" i="10"/>
  <c r="O450" i="10"/>
  <c r="R450" i="10"/>
  <c r="S450" i="10"/>
  <c r="T450" i="10"/>
  <c r="U450" i="10"/>
  <c r="L451" i="10"/>
  <c r="M451" i="10"/>
  <c r="N451" i="10"/>
  <c r="O451" i="10"/>
  <c r="R451" i="10"/>
  <c r="S451" i="10"/>
  <c r="T451" i="10"/>
  <c r="U451" i="10"/>
  <c r="P452" i="10"/>
  <c r="L452" i="10"/>
  <c r="M452" i="10"/>
  <c r="N452" i="10"/>
  <c r="O452" i="10"/>
  <c r="R452" i="10"/>
  <c r="S452" i="10"/>
  <c r="T452" i="10"/>
  <c r="U452" i="10"/>
  <c r="P453" i="10"/>
  <c r="L453" i="10"/>
  <c r="M453" i="10"/>
  <c r="N453" i="10"/>
  <c r="O453" i="10"/>
  <c r="R453" i="10"/>
  <c r="S453" i="10"/>
  <c r="T453" i="10"/>
  <c r="U453" i="10"/>
  <c r="L454" i="10"/>
  <c r="M454" i="10"/>
  <c r="N454" i="10"/>
  <c r="O454" i="10"/>
  <c r="R454" i="10"/>
  <c r="S454" i="10"/>
  <c r="T454" i="10"/>
  <c r="U454" i="10"/>
  <c r="L455" i="10"/>
  <c r="M455" i="10"/>
  <c r="N455" i="10"/>
  <c r="O455" i="10"/>
  <c r="R455" i="10"/>
  <c r="S455" i="10"/>
  <c r="T455" i="10"/>
  <c r="U455" i="10"/>
  <c r="L456" i="10"/>
  <c r="M456" i="10"/>
  <c r="N456" i="10"/>
  <c r="O456" i="10"/>
  <c r="R456" i="10"/>
  <c r="S456" i="10"/>
  <c r="T456" i="10"/>
  <c r="U456" i="10"/>
  <c r="P457" i="10"/>
  <c r="L457" i="10"/>
  <c r="M457" i="10"/>
  <c r="N457" i="10"/>
  <c r="O457" i="10"/>
  <c r="R457" i="10"/>
  <c r="S457" i="10"/>
  <c r="T457" i="10"/>
  <c r="U457" i="10"/>
  <c r="L458" i="10"/>
  <c r="M458" i="10"/>
  <c r="N458" i="10"/>
  <c r="O458" i="10"/>
  <c r="R458" i="10"/>
  <c r="S458" i="10"/>
  <c r="T458" i="10"/>
  <c r="U458" i="10"/>
  <c r="L459" i="10"/>
  <c r="M459" i="10"/>
  <c r="N459" i="10"/>
  <c r="O459" i="10"/>
  <c r="R459" i="10"/>
  <c r="S459" i="10"/>
  <c r="T459" i="10"/>
  <c r="U459" i="10"/>
  <c r="V459" i="10"/>
  <c r="P460" i="10"/>
  <c r="L460" i="10"/>
  <c r="M460" i="10"/>
  <c r="N460" i="10"/>
  <c r="O460" i="10"/>
  <c r="R460" i="10"/>
  <c r="S460" i="10"/>
  <c r="T460" i="10"/>
  <c r="U460" i="10"/>
  <c r="P461" i="10"/>
  <c r="L461" i="10"/>
  <c r="M461" i="10"/>
  <c r="N461" i="10"/>
  <c r="O461" i="10"/>
  <c r="R461" i="10"/>
  <c r="S461" i="10"/>
  <c r="T461" i="10"/>
  <c r="U461" i="10"/>
  <c r="L462" i="10"/>
  <c r="M462" i="10"/>
  <c r="N462" i="10"/>
  <c r="O462" i="10"/>
  <c r="R462" i="10"/>
  <c r="S462" i="10"/>
  <c r="T462" i="10"/>
  <c r="U462" i="10"/>
  <c r="L339" i="10"/>
  <c r="M339" i="10"/>
  <c r="N339" i="10"/>
  <c r="O339" i="10"/>
  <c r="R339" i="10"/>
  <c r="S339" i="10"/>
  <c r="T339" i="10"/>
  <c r="U339" i="10"/>
  <c r="L340" i="10"/>
  <c r="M340" i="10"/>
  <c r="N340" i="10"/>
  <c r="O340" i="10"/>
  <c r="R340" i="10"/>
  <c r="S340" i="10"/>
  <c r="T340" i="10"/>
  <c r="U340" i="10"/>
  <c r="L341" i="10"/>
  <c r="M341" i="10"/>
  <c r="N341" i="10"/>
  <c r="O341" i="10"/>
  <c r="R341" i="10"/>
  <c r="V341" i="10" s="1"/>
  <c r="S341" i="10"/>
  <c r="T341" i="10"/>
  <c r="U341" i="10"/>
  <c r="P342" i="10"/>
  <c r="L342" i="10"/>
  <c r="M342" i="10"/>
  <c r="N342" i="10"/>
  <c r="O342" i="10"/>
  <c r="R342" i="10"/>
  <c r="S342" i="10"/>
  <c r="T342" i="10"/>
  <c r="U342" i="10"/>
  <c r="L343" i="10"/>
  <c r="M343" i="10"/>
  <c r="N343" i="10"/>
  <c r="O343" i="10"/>
  <c r="R343" i="10"/>
  <c r="S343" i="10"/>
  <c r="T343" i="10"/>
  <c r="U343" i="10"/>
  <c r="L344" i="10"/>
  <c r="M344" i="10"/>
  <c r="N344" i="10"/>
  <c r="O344" i="10"/>
  <c r="R344" i="10"/>
  <c r="S344" i="10"/>
  <c r="T344" i="10"/>
  <c r="U344" i="10"/>
  <c r="P345" i="10"/>
  <c r="L345" i="10"/>
  <c r="M345" i="10"/>
  <c r="N345" i="10"/>
  <c r="O345" i="10"/>
  <c r="R345" i="10"/>
  <c r="S345" i="10"/>
  <c r="T345" i="10"/>
  <c r="U345" i="10"/>
  <c r="L346" i="10"/>
  <c r="M346" i="10"/>
  <c r="N346" i="10"/>
  <c r="O346" i="10"/>
  <c r="R346" i="10"/>
  <c r="S346" i="10"/>
  <c r="T346" i="10"/>
  <c r="U346" i="10"/>
  <c r="L347" i="10"/>
  <c r="M347" i="10"/>
  <c r="N347" i="10"/>
  <c r="O347" i="10"/>
  <c r="R347" i="10"/>
  <c r="S347" i="10"/>
  <c r="T347" i="10"/>
  <c r="U347" i="10"/>
  <c r="L348" i="10"/>
  <c r="M348" i="10"/>
  <c r="N348" i="10"/>
  <c r="O348" i="10"/>
  <c r="R348" i="10"/>
  <c r="S348" i="10"/>
  <c r="T348" i="10"/>
  <c r="U348" i="10"/>
  <c r="P349" i="10"/>
  <c r="L349" i="10"/>
  <c r="M349" i="10"/>
  <c r="N349" i="10"/>
  <c r="O349" i="10"/>
  <c r="R349" i="10"/>
  <c r="S349" i="10"/>
  <c r="T349" i="10"/>
  <c r="U349" i="10"/>
  <c r="L350" i="10"/>
  <c r="M350" i="10"/>
  <c r="N350" i="10"/>
  <c r="O350" i="10"/>
  <c r="R350" i="10"/>
  <c r="S350" i="10"/>
  <c r="T350" i="10"/>
  <c r="U350" i="10"/>
  <c r="L351" i="10"/>
  <c r="M351" i="10"/>
  <c r="N351" i="10"/>
  <c r="O351" i="10"/>
  <c r="R351" i="10"/>
  <c r="S351" i="10"/>
  <c r="T351" i="10"/>
  <c r="U351" i="10"/>
  <c r="L352" i="10"/>
  <c r="M352" i="10"/>
  <c r="N352" i="10"/>
  <c r="O352" i="10"/>
  <c r="R352" i="10"/>
  <c r="S352" i="10"/>
  <c r="T352" i="10"/>
  <c r="U352" i="10"/>
  <c r="L353" i="10"/>
  <c r="M353" i="10"/>
  <c r="N353" i="10"/>
  <c r="O353" i="10"/>
  <c r="R353" i="10"/>
  <c r="S353" i="10"/>
  <c r="T353" i="10"/>
  <c r="U353" i="10"/>
  <c r="L354" i="10"/>
  <c r="M354" i="10"/>
  <c r="N354" i="10"/>
  <c r="O354" i="10"/>
  <c r="R354" i="10"/>
  <c r="S354" i="10"/>
  <c r="T354" i="10"/>
  <c r="U354" i="10"/>
  <c r="L355" i="10"/>
  <c r="M355" i="10"/>
  <c r="N355" i="10"/>
  <c r="O355" i="10"/>
  <c r="R355" i="10"/>
  <c r="S355" i="10"/>
  <c r="T355" i="10"/>
  <c r="U355" i="10"/>
  <c r="L356" i="10"/>
  <c r="M356" i="10"/>
  <c r="N356" i="10"/>
  <c r="O356" i="10"/>
  <c r="R356" i="10"/>
  <c r="S356" i="10"/>
  <c r="T356" i="10"/>
  <c r="V356" i="10" s="1"/>
  <c r="U356" i="10"/>
  <c r="P357" i="10"/>
  <c r="L357" i="10"/>
  <c r="M357" i="10"/>
  <c r="N357" i="10"/>
  <c r="O357" i="10"/>
  <c r="R357" i="10"/>
  <c r="S357" i="10"/>
  <c r="T357" i="10"/>
  <c r="U357" i="10"/>
  <c r="P358" i="10"/>
  <c r="L358" i="10"/>
  <c r="M358" i="10"/>
  <c r="N358" i="10"/>
  <c r="O358" i="10"/>
  <c r="R358" i="10"/>
  <c r="S358" i="10"/>
  <c r="T358" i="10"/>
  <c r="U358" i="10"/>
  <c r="L359" i="10"/>
  <c r="M359" i="10"/>
  <c r="N359" i="10"/>
  <c r="O359" i="10"/>
  <c r="R359" i="10"/>
  <c r="S359" i="10"/>
  <c r="T359" i="10"/>
  <c r="U359" i="10"/>
  <c r="L360" i="10"/>
  <c r="M360" i="10"/>
  <c r="N360" i="10"/>
  <c r="O360" i="10"/>
  <c r="R360" i="10"/>
  <c r="S360" i="10"/>
  <c r="T360" i="10"/>
  <c r="U360" i="10"/>
  <c r="L361" i="10"/>
  <c r="M361" i="10"/>
  <c r="N361" i="10"/>
  <c r="O361" i="10"/>
  <c r="R361" i="10"/>
  <c r="S361" i="10"/>
  <c r="T361" i="10"/>
  <c r="U361" i="10"/>
  <c r="L362" i="10"/>
  <c r="M362" i="10"/>
  <c r="N362" i="10"/>
  <c r="O362" i="10"/>
  <c r="R362" i="10"/>
  <c r="S362" i="10"/>
  <c r="T362" i="10"/>
  <c r="U362" i="10"/>
  <c r="L363" i="10"/>
  <c r="M363" i="10"/>
  <c r="N363" i="10"/>
  <c r="O363" i="10"/>
  <c r="R363" i="10"/>
  <c r="S363" i="10"/>
  <c r="T363" i="10"/>
  <c r="U363" i="10"/>
  <c r="L364" i="10"/>
  <c r="M364" i="10"/>
  <c r="N364" i="10"/>
  <c r="O364" i="10"/>
  <c r="R364" i="10"/>
  <c r="S364" i="10"/>
  <c r="T364" i="10"/>
  <c r="U364" i="10"/>
  <c r="L365" i="10"/>
  <c r="M365" i="10"/>
  <c r="N365" i="10"/>
  <c r="O365" i="10"/>
  <c r="R365" i="10"/>
  <c r="S365" i="10"/>
  <c r="T365" i="10"/>
  <c r="U365" i="10"/>
  <c r="L366" i="10"/>
  <c r="M366" i="10"/>
  <c r="N366" i="10"/>
  <c r="O366" i="10"/>
  <c r="R366" i="10"/>
  <c r="S366" i="10"/>
  <c r="T366" i="10"/>
  <c r="U366" i="10"/>
  <c r="L367" i="10"/>
  <c r="M367" i="10"/>
  <c r="N367" i="10"/>
  <c r="O367" i="10"/>
  <c r="R367" i="10"/>
  <c r="S367" i="10"/>
  <c r="T367" i="10"/>
  <c r="U367" i="10"/>
  <c r="L368" i="10"/>
  <c r="M368" i="10"/>
  <c r="N368" i="10"/>
  <c r="O368" i="10"/>
  <c r="R368" i="10"/>
  <c r="S368" i="10"/>
  <c r="T368" i="10"/>
  <c r="U368" i="10"/>
  <c r="L369" i="10"/>
  <c r="M369" i="10"/>
  <c r="N369" i="10"/>
  <c r="O369" i="10"/>
  <c r="R369" i="10"/>
  <c r="S369" i="10"/>
  <c r="T369" i="10"/>
  <c r="U369" i="10"/>
  <c r="L243" i="10"/>
  <c r="M243" i="10"/>
  <c r="N243" i="10"/>
  <c r="O243" i="10"/>
  <c r="R243" i="10"/>
  <c r="S243" i="10"/>
  <c r="T243" i="10"/>
  <c r="V243" i="10" s="1"/>
  <c r="U243" i="10"/>
  <c r="L244" i="10"/>
  <c r="M244" i="10"/>
  <c r="N244" i="10"/>
  <c r="O244" i="10"/>
  <c r="R244" i="10"/>
  <c r="S244" i="10"/>
  <c r="T244" i="10"/>
  <c r="U244" i="10"/>
  <c r="L245" i="10"/>
  <c r="M245" i="10"/>
  <c r="N245" i="10"/>
  <c r="O245" i="10"/>
  <c r="R245" i="10"/>
  <c r="S245" i="10"/>
  <c r="T245" i="10"/>
  <c r="V245" i="10" s="1"/>
  <c r="U245" i="10"/>
  <c r="L246" i="10"/>
  <c r="M246" i="10"/>
  <c r="N246" i="10"/>
  <c r="O246" i="10"/>
  <c r="R246" i="10"/>
  <c r="S246" i="10"/>
  <c r="T246" i="10"/>
  <c r="U246" i="10"/>
  <c r="L247" i="10"/>
  <c r="M247" i="10"/>
  <c r="N247" i="10"/>
  <c r="O247" i="10"/>
  <c r="R247" i="10"/>
  <c r="S247" i="10"/>
  <c r="T247" i="10"/>
  <c r="U247" i="10"/>
  <c r="L248" i="10"/>
  <c r="M248" i="10"/>
  <c r="N248" i="10"/>
  <c r="O248" i="10"/>
  <c r="R248" i="10"/>
  <c r="S248" i="10"/>
  <c r="T248" i="10"/>
  <c r="U248" i="10"/>
  <c r="L249" i="10"/>
  <c r="M249" i="10"/>
  <c r="N249" i="10"/>
  <c r="O249" i="10"/>
  <c r="R249" i="10"/>
  <c r="S249" i="10"/>
  <c r="T249" i="10"/>
  <c r="V249" i="10" s="1"/>
  <c r="U249" i="10"/>
  <c r="L250" i="10"/>
  <c r="M250" i="10"/>
  <c r="N250" i="10"/>
  <c r="O250" i="10"/>
  <c r="R250" i="10"/>
  <c r="S250" i="10"/>
  <c r="T250" i="10"/>
  <c r="V250" i="10" s="1"/>
  <c r="U250" i="10"/>
  <c r="L251" i="10"/>
  <c r="M251" i="10"/>
  <c r="N251" i="10"/>
  <c r="O251" i="10"/>
  <c r="R251" i="10"/>
  <c r="S251" i="10"/>
  <c r="T251" i="10"/>
  <c r="U251" i="10"/>
  <c r="L252" i="10"/>
  <c r="M252" i="10"/>
  <c r="N252" i="10"/>
  <c r="O252" i="10"/>
  <c r="R252" i="10"/>
  <c r="S252" i="10"/>
  <c r="T252" i="10"/>
  <c r="U252" i="10"/>
  <c r="L253" i="10"/>
  <c r="M253" i="10"/>
  <c r="N253" i="10"/>
  <c r="O253" i="10"/>
  <c r="R253" i="10"/>
  <c r="S253" i="10"/>
  <c r="T253" i="10"/>
  <c r="U253" i="10"/>
  <c r="L254" i="10"/>
  <c r="M254" i="10"/>
  <c r="N254" i="10"/>
  <c r="O254" i="10"/>
  <c r="R254" i="10"/>
  <c r="S254" i="10"/>
  <c r="T254" i="10"/>
  <c r="U254" i="10"/>
  <c r="L255" i="10"/>
  <c r="M255" i="10"/>
  <c r="N255" i="10"/>
  <c r="O255" i="10"/>
  <c r="R255" i="10"/>
  <c r="S255" i="10"/>
  <c r="T255" i="10"/>
  <c r="U255" i="10"/>
  <c r="L256" i="10"/>
  <c r="M256" i="10"/>
  <c r="N256" i="10"/>
  <c r="O256" i="10"/>
  <c r="R256" i="10"/>
  <c r="S256" i="10"/>
  <c r="T256" i="10"/>
  <c r="U256" i="10"/>
  <c r="L257" i="10"/>
  <c r="M257" i="10"/>
  <c r="N257" i="10"/>
  <c r="O257" i="10"/>
  <c r="R257" i="10"/>
  <c r="S257" i="10"/>
  <c r="T257" i="10"/>
  <c r="U257" i="10"/>
  <c r="L258" i="10"/>
  <c r="M258" i="10"/>
  <c r="N258" i="10"/>
  <c r="O258" i="10"/>
  <c r="R258" i="10"/>
  <c r="S258" i="10"/>
  <c r="T258" i="10"/>
  <c r="U258" i="10"/>
  <c r="L259" i="10"/>
  <c r="M259" i="10"/>
  <c r="N259" i="10"/>
  <c r="O259" i="10"/>
  <c r="R259" i="10"/>
  <c r="S259" i="10"/>
  <c r="T259" i="10"/>
  <c r="U259" i="10"/>
  <c r="L260" i="10"/>
  <c r="M260" i="10"/>
  <c r="N260" i="10"/>
  <c r="O260" i="10"/>
  <c r="R260" i="10"/>
  <c r="S260" i="10"/>
  <c r="T260" i="10"/>
  <c r="U260" i="10"/>
  <c r="L261" i="10"/>
  <c r="M261" i="10"/>
  <c r="N261" i="10"/>
  <c r="O261" i="10"/>
  <c r="R261" i="10"/>
  <c r="S261" i="10"/>
  <c r="T261" i="10"/>
  <c r="U261" i="10"/>
  <c r="L262" i="10"/>
  <c r="M262" i="10"/>
  <c r="N262" i="10"/>
  <c r="O262" i="10"/>
  <c r="R262" i="10"/>
  <c r="S262" i="10"/>
  <c r="T262" i="10"/>
  <c r="U262" i="10"/>
  <c r="L263" i="10"/>
  <c r="M263" i="10"/>
  <c r="N263" i="10"/>
  <c r="O263" i="10"/>
  <c r="R263" i="10"/>
  <c r="S263" i="10"/>
  <c r="T263" i="10"/>
  <c r="V263" i="10" s="1"/>
  <c r="U263" i="10"/>
  <c r="L264" i="10"/>
  <c r="M264" i="10"/>
  <c r="N264" i="10"/>
  <c r="O264" i="10"/>
  <c r="R264" i="10"/>
  <c r="S264" i="10"/>
  <c r="T264" i="10"/>
  <c r="U264" i="10"/>
  <c r="L265" i="10"/>
  <c r="M265" i="10"/>
  <c r="N265" i="10"/>
  <c r="O265" i="10"/>
  <c r="R265" i="10"/>
  <c r="S265" i="10"/>
  <c r="T265" i="10"/>
  <c r="U265" i="10"/>
  <c r="L266" i="10"/>
  <c r="M266" i="10"/>
  <c r="N266" i="10"/>
  <c r="O266" i="10"/>
  <c r="R266" i="10"/>
  <c r="S266" i="10"/>
  <c r="T266" i="10"/>
  <c r="U266" i="10"/>
  <c r="L267" i="10"/>
  <c r="M267" i="10"/>
  <c r="N267" i="10"/>
  <c r="O267" i="10"/>
  <c r="R267" i="10"/>
  <c r="S267" i="10"/>
  <c r="T267" i="10"/>
  <c r="U267" i="10"/>
  <c r="L268" i="10"/>
  <c r="M268" i="10"/>
  <c r="N268" i="10"/>
  <c r="O268" i="10"/>
  <c r="R268" i="10"/>
  <c r="S268" i="10"/>
  <c r="T268" i="10"/>
  <c r="U268" i="10"/>
  <c r="L269" i="10"/>
  <c r="M269" i="10"/>
  <c r="N269" i="10"/>
  <c r="O269" i="10"/>
  <c r="R269" i="10"/>
  <c r="S269" i="10"/>
  <c r="T269" i="10"/>
  <c r="U269" i="10"/>
  <c r="L270" i="10"/>
  <c r="M270" i="10"/>
  <c r="N270" i="10"/>
  <c r="O270" i="10"/>
  <c r="R270" i="10"/>
  <c r="S270" i="10"/>
  <c r="T270" i="10"/>
  <c r="V270" i="10" s="1"/>
  <c r="U270" i="10"/>
  <c r="L271" i="10"/>
  <c r="M271" i="10"/>
  <c r="N271" i="10"/>
  <c r="O271" i="10"/>
  <c r="R271" i="10"/>
  <c r="S271" i="10"/>
  <c r="T271" i="10"/>
  <c r="U271" i="10"/>
  <c r="L272" i="10"/>
  <c r="M272" i="10"/>
  <c r="N272" i="10"/>
  <c r="O272" i="10"/>
  <c r="R272" i="10"/>
  <c r="S272" i="10"/>
  <c r="T272" i="10"/>
  <c r="U272" i="10"/>
  <c r="L273" i="10"/>
  <c r="M273" i="10"/>
  <c r="N273" i="10"/>
  <c r="O273" i="10"/>
  <c r="R273" i="10"/>
  <c r="S273" i="10"/>
  <c r="T273" i="10"/>
  <c r="U273" i="10"/>
  <c r="L274" i="10"/>
  <c r="M274" i="10"/>
  <c r="N274" i="10"/>
  <c r="O274" i="10"/>
  <c r="R274" i="10"/>
  <c r="S274" i="10"/>
  <c r="T274" i="10"/>
  <c r="U274" i="10"/>
  <c r="L275" i="10"/>
  <c r="M275" i="10"/>
  <c r="N275" i="10"/>
  <c r="O275" i="10"/>
  <c r="R275" i="10"/>
  <c r="S275" i="10"/>
  <c r="T275" i="10"/>
  <c r="U275" i="10"/>
  <c r="L276" i="10"/>
  <c r="M276" i="10"/>
  <c r="N276" i="10"/>
  <c r="O276" i="10"/>
  <c r="R276" i="10"/>
  <c r="S276" i="10"/>
  <c r="T276" i="10"/>
  <c r="U276" i="10"/>
  <c r="L151" i="10"/>
  <c r="M151" i="10"/>
  <c r="N151" i="10"/>
  <c r="O151" i="10"/>
  <c r="R151" i="10"/>
  <c r="S151" i="10"/>
  <c r="T151" i="10"/>
  <c r="U151" i="10"/>
  <c r="L152" i="10"/>
  <c r="M152" i="10"/>
  <c r="N152" i="10"/>
  <c r="O152" i="10"/>
  <c r="R152" i="10"/>
  <c r="S152" i="10"/>
  <c r="T152" i="10"/>
  <c r="V152" i="10" s="1"/>
  <c r="U152" i="10"/>
  <c r="L153" i="10"/>
  <c r="M153" i="10"/>
  <c r="N153" i="10"/>
  <c r="O153" i="10"/>
  <c r="R153" i="10"/>
  <c r="S153" i="10"/>
  <c r="T153" i="10"/>
  <c r="U153" i="10"/>
  <c r="L154" i="10"/>
  <c r="M154" i="10"/>
  <c r="N154" i="10"/>
  <c r="O154" i="10"/>
  <c r="R154" i="10"/>
  <c r="S154" i="10"/>
  <c r="T154" i="10"/>
  <c r="V154" i="10" s="1"/>
  <c r="U154" i="10"/>
  <c r="L155" i="10"/>
  <c r="M155" i="10"/>
  <c r="N155" i="10"/>
  <c r="O155" i="10"/>
  <c r="R155" i="10"/>
  <c r="S155" i="10"/>
  <c r="T155" i="10"/>
  <c r="U155" i="10"/>
  <c r="L156" i="10"/>
  <c r="M156" i="10"/>
  <c r="N156" i="10"/>
  <c r="O156" i="10"/>
  <c r="R156" i="10"/>
  <c r="S156" i="10"/>
  <c r="T156" i="10"/>
  <c r="U156" i="10"/>
  <c r="L157" i="10"/>
  <c r="M157" i="10"/>
  <c r="N157" i="10"/>
  <c r="O157" i="10"/>
  <c r="R157" i="10"/>
  <c r="S157" i="10"/>
  <c r="T157" i="10"/>
  <c r="U157" i="10"/>
  <c r="L158" i="10"/>
  <c r="M158" i="10"/>
  <c r="N158" i="10"/>
  <c r="O158" i="10"/>
  <c r="R158" i="10"/>
  <c r="S158" i="10"/>
  <c r="T158" i="10"/>
  <c r="U158" i="10"/>
  <c r="L159" i="10"/>
  <c r="M159" i="10"/>
  <c r="N159" i="10"/>
  <c r="O159" i="10"/>
  <c r="R159" i="10"/>
  <c r="S159" i="10"/>
  <c r="T159" i="10"/>
  <c r="U159" i="10"/>
  <c r="L160" i="10"/>
  <c r="M160" i="10"/>
  <c r="N160" i="10"/>
  <c r="O160" i="10"/>
  <c r="R160" i="10"/>
  <c r="S160" i="10"/>
  <c r="T160" i="10"/>
  <c r="U160" i="10"/>
  <c r="L161" i="10"/>
  <c r="M161" i="10"/>
  <c r="N161" i="10"/>
  <c r="O161" i="10"/>
  <c r="R161" i="10"/>
  <c r="S161" i="10"/>
  <c r="T161" i="10"/>
  <c r="U161" i="10"/>
  <c r="L162" i="10"/>
  <c r="M162" i="10"/>
  <c r="N162" i="10"/>
  <c r="O162" i="10"/>
  <c r="R162" i="10"/>
  <c r="S162" i="10"/>
  <c r="T162" i="10"/>
  <c r="U162" i="10"/>
  <c r="L163" i="10"/>
  <c r="M163" i="10"/>
  <c r="N163" i="10"/>
  <c r="O163" i="10"/>
  <c r="R163" i="10"/>
  <c r="S163" i="10"/>
  <c r="T163" i="10"/>
  <c r="U163" i="10"/>
  <c r="L164" i="10"/>
  <c r="M164" i="10"/>
  <c r="N164" i="10"/>
  <c r="O164" i="10"/>
  <c r="R164" i="10"/>
  <c r="S164" i="10"/>
  <c r="T164" i="10"/>
  <c r="U164" i="10"/>
  <c r="L165" i="10"/>
  <c r="M165" i="10"/>
  <c r="N165" i="10"/>
  <c r="O165" i="10"/>
  <c r="R165" i="10"/>
  <c r="S165" i="10"/>
  <c r="T165" i="10"/>
  <c r="U165" i="10"/>
  <c r="L166" i="10"/>
  <c r="M166" i="10"/>
  <c r="N166" i="10"/>
  <c r="O166" i="10"/>
  <c r="R166" i="10"/>
  <c r="S166" i="10"/>
  <c r="T166" i="10"/>
  <c r="U166" i="10"/>
  <c r="L167" i="10"/>
  <c r="M167" i="10"/>
  <c r="N167" i="10"/>
  <c r="O167" i="10"/>
  <c r="R167" i="10"/>
  <c r="S167" i="10"/>
  <c r="T167" i="10"/>
  <c r="U167" i="10"/>
  <c r="L168" i="10"/>
  <c r="M168" i="10"/>
  <c r="N168" i="10"/>
  <c r="O168" i="10"/>
  <c r="R168" i="10"/>
  <c r="S168" i="10"/>
  <c r="T168" i="10"/>
  <c r="U168" i="10"/>
  <c r="L169" i="10"/>
  <c r="M169" i="10"/>
  <c r="N169" i="10"/>
  <c r="O169" i="10"/>
  <c r="R169" i="10"/>
  <c r="S169" i="10"/>
  <c r="T169" i="10"/>
  <c r="U169" i="10"/>
  <c r="L170" i="10"/>
  <c r="M170" i="10"/>
  <c r="N170" i="10"/>
  <c r="O170" i="10"/>
  <c r="R170" i="10"/>
  <c r="S170" i="10"/>
  <c r="T170" i="10"/>
  <c r="U170" i="10"/>
  <c r="L171" i="10"/>
  <c r="M171" i="10"/>
  <c r="N171" i="10"/>
  <c r="O171" i="10"/>
  <c r="R171" i="10"/>
  <c r="S171" i="10"/>
  <c r="T171" i="10"/>
  <c r="U171" i="10"/>
  <c r="L172" i="10"/>
  <c r="M172" i="10"/>
  <c r="N172" i="10"/>
  <c r="O172" i="10"/>
  <c r="R172" i="10"/>
  <c r="S172" i="10"/>
  <c r="T172" i="10"/>
  <c r="U172" i="10"/>
  <c r="L173" i="10"/>
  <c r="M173" i="10"/>
  <c r="N173" i="10"/>
  <c r="O173" i="10"/>
  <c r="R173" i="10"/>
  <c r="S173" i="10"/>
  <c r="T173" i="10"/>
  <c r="U173" i="10"/>
  <c r="L174" i="10"/>
  <c r="M174" i="10"/>
  <c r="N174" i="10"/>
  <c r="O174" i="10"/>
  <c r="R174" i="10"/>
  <c r="S174" i="10"/>
  <c r="T174" i="10"/>
  <c r="U174" i="10"/>
  <c r="L175" i="10"/>
  <c r="M175" i="10"/>
  <c r="N175" i="10"/>
  <c r="O175" i="10"/>
  <c r="R175" i="10"/>
  <c r="S175" i="10"/>
  <c r="T175" i="10"/>
  <c r="U175" i="10"/>
  <c r="L176" i="10"/>
  <c r="M176" i="10"/>
  <c r="N176" i="10"/>
  <c r="O176" i="10"/>
  <c r="R176" i="10"/>
  <c r="S176" i="10"/>
  <c r="T176" i="10"/>
  <c r="U176" i="10"/>
  <c r="L177" i="10"/>
  <c r="M177" i="10"/>
  <c r="N177" i="10"/>
  <c r="O177" i="10"/>
  <c r="R177" i="10"/>
  <c r="S177" i="10"/>
  <c r="T177" i="10"/>
  <c r="U177" i="10"/>
  <c r="L178" i="10"/>
  <c r="M178" i="10"/>
  <c r="N178" i="10"/>
  <c r="O178" i="10"/>
  <c r="R178" i="10"/>
  <c r="S178" i="10"/>
  <c r="T178" i="10"/>
  <c r="U178" i="10"/>
  <c r="L179" i="10"/>
  <c r="M179" i="10"/>
  <c r="N179" i="10"/>
  <c r="O179" i="10"/>
  <c r="R179" i="10"/>
  <c r="S179" i="10"/>
  <c r="T179" i="10"/>
  <c r="U179" i="10"/>
  <c r="L180" i="10"/>
  <c r="M180" i="10"/>
  <c r="N180" i="10"/>
  <c r="O180" i="10"/>
  <c r="R180" i="10"/>
  <c r="S180" i="10"/>
  <c r="T180" i="10"/>
  <c r="U180" i="10"/>
  <c r="L181" i="10"/>
  <c r="M181" i="10"/>
  <c r="N181" i="10"/>
  <c r="O181" i="10"/>
  <c r="R181" i="10"/>
  <c r="S181" i="10"/>
  <c r="T181" i="10"/>
  <c r="U181" i="10"/>
  <c r="L182" i="10"/>
  <c r="M182" i="10"/>
  <c r="N182" i="10"/>
  <c r="O182" i="10"/>
  <c r="R182" i="10"/>
  <c r="S182" i="10"/>
  <c r="T182" i="10"/>
  <c r="U182" i="10"/>
  <c r="L183" i="10"/>
  <c r="M183" i="10"/>
  <c r="N183" i="10"/>
  <c r="O183" i="10"/>
  <c r="R183" i="10"/>
  <c r="S183" i="10"/>
  <c r="T183" i="10"/>
  <c r="U183" i="10"/>
  <c r="L52" i="10"/>
  <c r="M52" i="10"/>
  <c r="N52" i="10"/>
  <c r="O52" i="10"/>
  <c r="R52" i="10"/>
  <c r="S52" i="10"/>
  <c r="T52" i="10"/>
  <c r="U52" i="10"/>
  <c r="L53" i="10"/>
  <c r="M53" i="10"/>
  <c r="N53" i="10"/>
  <c r="O53" i="10"/>
  <c r="R53" i="10"/>
  <c r="S53" i="10"/>
  <c r="T53" i="10"/>
  <c r="U53" i="10"/>
  <c r="L54" i="10"/>
  <c r="M54" i="10"/>
  <c r="N54" i="10"/>
  <c r="O54" i="10"/>
  <c r="R54" i="10"/>
  <c r="S54" i="10"/>
  <c r="T54" i="10"/>
  <c r="U54" i="10"/>
  <c r="L55" i="10"/>
  <c r="M55" i="10"/>
  <c r="N55" i="10"/>
  <c r="O55" i="10"/>
  <c r="R55" i="10"/>
  <c r="S55" i="10"/>
  <c r="T55" i="10"/>
  <c r="U55" i="10"/>
  <c r="L56" i="10"/>
  <c r="M56" i="10"/>
  <c r="N56" i="10"/>
  <c r="O56" i="10"/>
  <c r="R56" i="10"/>
  <c r="S56" i="10"/>
  <c r="T56" i="10"/>
  <c r="U56" i="10"/>
  <c r="L57" i="10"/>
  <c r="M57" i="10"/>
  <c r="N57" i="10"/>
  <c r="O57" i="10"/>
  <c r="R57" i="10"/>
  <c r="S57" i="10"/>
  <c r="T57" i="10"/>
  <c r="U57" i="10"/>
  <c r="L58" i="10"/>
  <c r="M58" i="10"/>
  <c r="N58" i="10"/>
  <c r="O58" i="10"/>
  <c r="R58" i="10"/>
  <c r="S58" i="10"/>
  <c r="T58" i="10"/>
  <c r="U58" i="10"/>
  <c r="L59" i="10"/>
  <c r="M59" i="10"/>
  <c r="N59" i="10"/>
  <c r="O59" i="10"/>
  <c r="R59" i="10"/>
  <c r="S59" i="10"/>
  <c r="T59" i="10"/>
  <c r="U59" i="10"/>
  <c r="L60" i="10"/>
  <c r="M60" i="10"/>
  <c r="N60" i="10"/>
  <c r="O60" i="10"/>
  <c r="R60" i="10"/>
  <c r="S60" i="10"/>
  <c r="T60" i="10"/>
  <c r="U60" i="10"/>
  <c r="L61" i="10"/>
  <c r="M61" i="10"/>
  <c r="N61" i="10"/>
  <c r="O61" i="10"/>
  <c r="R61" i="10"/>
  <c r="S61" i="10"/>
  <c r="T61" i="10"/>
  <c r="U61" i="10"/>
  <c r="L62" i="10"/>
  <c r="M62" i="10"/>
  <c r="N62" i="10"/>
  <c r="O62" i="10"/>
  <c r="R62" i="10"/>
  <c r="S62" i="10"/>
  <c r="T62" i="10"/>
  <c r="U62" i="10"/>
  <c r="L63" i="10"/>
  <c r="M63" i="10"/>
  <c r="N63" i="10"/>
  <c r="O63" i="10"/>
  <c r="R63" i="10"/>
  <c r="S63" i="10"/>
  <c r="T63" i="10"/>
  <c r="U63" i="10"/>
  <c r="L64" i="10"/>
  <c r="M64" i="10"/>
  <c r="N64" i="10"/>
  <c r="O64" i="10"/>
  <c r="R64" i="10"/>
  <c r="S64" i="10"/>
  <c r="T64" i="10"/>
  <c r="U64" i="10"/>
  <c r="L65" i="10"/>
  <c r="M65" i="10"/>
  <c r="N65" i="10"/>
  <c r="O65" i="10"/>
  <c r="R65" i="10"/>
  <c r="S65" i="10"/>
  <c r="T65" i="10"/>
  <c r="U65" i="10"/>
  <c r="L66" i="10"/>
  <c r="M66" i="10"/>
  <c r="N66" i="10"/>
  <c r="O66" i="10"/>
  <c r="R66" i="10"/>
  <c r="S66" i="10"/>
  <c r="T66" i="10"/>
  <c r="U66" i="10"/>
  <c r="L67" i="10"/>
  <c r="M67" i="10"/>
  <c r="N67" i="10"/>
  <c r="O67" i="10"/>
  <c r="R67" i="10"/>
  <c r="S67" i="10"/>
  <c r="T67" i="10"/>
  <c r="U67" i="10"/>
  <c r="L68" i="10"/>
  <c r="M68" i="10"/>
  <c r="N68" i="10"/>
  <c r="O68" i="10"/>
  <c r="R68" i="10"/>
  <c r="S68" i="10"/>
  <c r="T68" i="10"/>
  <c r="U68" i="10"/>
  <c r="L69" i="10"/>
  <c r="M69" i="10"/>
  <c r="N69" i="10"/>
  <c r="O69" i="10"/>
  <c r="R69" i="10"/>
  <c r="S69" i="10"/>
  <c r="T69" i="10"/>
  <c r="U69" i="10"/>
  <c r="L70" i="10"/>
  <c r="M70" i="10"/>
  <c r="N70" i="10"/>
  <c r="O70" i="10"/>
  <c r="R70" i="10"/>
  <c r="S70" i="10"/>
  <c r="T70" i="10"/>
  <c r="U70" i="10"/>
  <c r="L71" i="10"/>
  <c r="M71" i="10"/>
  <c r="N71" i="10"/>
  <c r="O71" i="10"/>
  <c r="R71" i="10"/>
  <c r="S71" i="10"/>
  <c r="T71" i="10"/>
  <c r="U71" i="10"/>
  <c r="L72" i="10"/>
  <c r="M72" i="10"/>
  <c r="N72" i="10"/>
  <c r="O72" i="10"/>
  <c r="R72" i="10"/>
  <c r="S72" i="10"/>
  <c r="T72" i="10"/>
  <c r="U72" i="10"/>
  <c r="L73" i="10"/>
  <c r="M73" i="10"/>
  <c r="N73" i="10"/>
  <c r="O73" i="10"/>
  <c r="R73" i="10"/>
  <c r="S73" i="10"/>
  <c r="T73" i="10"/>
  <c r="U73" i="10"/>
  <c r="L74" i="10"/>
  <c r="M74" i="10"/>
  <c r="N74" i="10"/>
  <c r="O74" i="10"/>
  <c r="R74" i="10"/>
  <c r="S74" i="10"/>
  <c r="T74" i="10"/>
  <c r="U74" i="10"/>
  <c r="L75" i="10"/>
  <c r="M75" i="10"/>
  <c r="N75" i="10"/>
  <c r="O75" i="10"/>
  <c r="R75" i="10"/>
  <c r="S75" i="10"/>
  <c r="T75" i="10"/>
  <c r="U75" i="10"/>
  <c r="L76" i="10"/>
  <c r="M76" i="10"/>
  <c r="N76" i="10"/>
  <c r="O76" i="10"/>
  <c r="R76" i="10"/>
  <c r="S76" i="10"/>
  <c r="T76" i="10"/>
  <c r="U76" i="10"/>
  <c r="L77" i="10"/>
  <c r="M77" i="10"/>
  <c r="N77" i="10"/>
  <c r="O77" i="10"/>
  <c r="R77" i="10"/>
  <c r="S77" i="10"/>
  <c r="T77" i="10"/>
  <c r="U77" i="10"/>
  <c r="L78" i="10"/>
  <c r="M78" i="10"/>
  <c r="N78" i="10"/>
  <c r="O78" i="10"/>
  <c r="R78" i="10"/>
  <c r="S78" i="10"/>
  <c r="T78" i="10"/>
  <c r="U78" i="10"/>
  <c r="L79" i="10"/>
  <c r="M79" i="10"/>
  <c r="N79" i="10"/>
  <c r="O79" i="10"/>
  <c r="R79" i="10"/>
  <c r="S79" i="10"/>
  <c r="T79" i="10"/>
  <c r="U79" i="10"/>
  <c r="L80" i="10"/>
  <c r="M80" i="10"/>
  <c r="N80" i="10"/>
  <c r="O80" i="10"/>
  <c r="R80" i="10"/>
  <c r="S80" i="10"/>
  <c r="T80" i="10"/>
  <c r="U80" i="10"/>
  <c r="L81" i="10"/>
  <c r="M81" i="10"/>
  <c r="N81" i="10"/>
  <c r="O81" i="10"/>
  <c r="R81" i="10"/>
  <c r="S81" i="10"/>
  <c r="T81" i="10"/>
  <c r="U81" i="10"/>
  <c r="L82" i="10"/>
  <c r="M82" i="10"/>
  <c r="N82" i="10"/>
  <c r="O82" i="10"/>
  <c r="R82" i="10"/>
  <c r="S82" i="10"/>
  <c r="T82" i="10"/>
  <c r="U82" i="10"/>
  <c r="L83" i="10"/>
  <c r="M83" i="10"/>
  <c r="N83" i="10"/>
  <c r="O83" i="10"/>
  <c r="R83" i="10"/>
  <c r="S83" i="10"/>
  <c r="T83" i="10"/>
  <c r="U83" i="10"/>
  <c r="L84" i="10"/>
  <c r="M84" i="10"/>
  <c r="N84" i="10"/>
  <c r="O84" i="10"/>
  <c r="R84" i="10"/>
  <c r="S84" i="10"/>
  <c r="T84" i="10"/>
  <c r="U84" i="10"/>
  <c r="L85" i="10"/>
  <c r="M85" i="10"/>
  <c r="N85" i="10"/>
  <c r="O85" i="10"/>
  <c r="R85" i="10"/>
  <c r="S85" i="10"/>
  <c r="T85" i="10"/>
  <c r="U85" i="10"/>
  <c r="L86" i="10"/>
  <c r="M86" i="10"/>
  <c r="N86" i="10"/>
  <c r="O86" i="10"/>
  <c r="R86" i="10"/>
  <c r="S86" i="10"/>
  <c r="T86" i="10"/>
  <c r="U86" i="10"/>
  <c r="L87" i="10"/>
  <c r="M87" i="10"/>
  <c r="N87" i="10"/>
  <c r="O87" i="10"/>
  <c r="R87" i="10"/>
  <c r="S87" i="10"/>
  <c r="T87" i="10"/>
  <c r="U87" i="10"/>
  <c r="L88" i="10"/>
  <c r="M88" i="10"/>
  <c r="N88" i="10"/>
  <c r="O88" i="10"/>
  <c r="R88" i="10"/>
  <c r="S88" i="10"/>
  <c r="T88" i="10"/>
  <c r="U88" i="10"/>
  <c r="L89" i="10"/>
  <c r="M89" i="10"/>
  <c r="N89" i="10"/>
  <c r="O89" i="10"/>
  <c r="R89" i="10"/>
  <c r="S89" i="10"/>
  <c r="T89" i="10"/>
  <c r="U89" i="10"/>
  <c r="L90" i="10"/>
  <c r="M90" i="10"/>
  <c r="N90" i="10"/>
  <c r="O90" i="10"/>
  <c r="R90" i="10"/>
  <c r="S90" i="10"/>
  <c r="T90" i="10"/>
  <c r="U90" i="10"/>
  <c r="V551" i="10" l="1"/>
  <c r="V531" i="10"/>
  <c r="W527" i="10"/>
  <c r="W458" i="10"/>
  <c r="W462" i="10"/>
  <c r="V446" i="10"/>
  <c r="W442" i="10"/>
  <c r="V340" i="10"/>
  <c r="W340" i="10"/>
  <c r="W555" i="10"/>
  <c r="W550" i="10"/>
  <c r="W548" i="10"/>
  <c r="V539" i="10"/>
  <c r="V535" i="10"/>
  <c r="V532" i="10"/>
  <c r="V547" i="10"/>
  <c r="W535" i="10"/>
  <c r="W532" i="10"/>
  <c r="W460" i="10"/>
  <c r="V443" i="10"/>
  <c r="W439" i="10"/>
  <c r="V432" i="10"/>
  <c r="V452" i="10"/>
  <c r="W438" i="10"/>
  <c r="V437" i="10"/>
  <c r="W432" i="10"/>
  <c r="W339" i="10"/>
  <c r="W554" i="10"/>
  <c r="V550" i="10"/>
  <c r="W546" i="10"/>
  <c r="W538" i="10"/>
  <c r="V537" i="10"/>
  <c r="W534" i="10"/>
  <c r="W531" i="10"/>
  <c r="V528" i="10"/>
  <c r="W526" i="10"/>
  <c r="W553" i="10"/>
  <c r="V548" i="10"/>
  <c r="V542" i="10"/>
  <c r="W533" i="10"/>
  <c r="V526" i="10"/>
  <c r="V554" i="10"/>
  <c r="P554" i="10"/>
  <c r="V552" i="10"/>
  <c r="V545" i="10"/>
  <c r="P545" i="10"/>
  <c r="V543" i="10"/>
  <c r="V536" i="10"/>
  <c r="P536" i="10"/>
  <c r="V534" i="10"/>
  <c r="P534" i="10"/>
  <c r="W530" i="10"/>
  <c r="V525" i="10"/>
  <c r="P555" i="10"/>
  <c r="P544" i="10"/>
  <c r="P542" i="10"/>
  <c r="P537" i="10"/>
  <c r="P526" i="10"/>
  <c r="W552" i="10"/>
  <c r="W543" i="10"/>
  <c r="W542" i="10"/>
  <c r="W541" i="10"/>
  <c r="W540" i="10"/>
  <c r="V529" i="10"/>
  <c r="P529" i="10"/>
  <c r="V527" i="10"/>
  <c r="W525" i="10"/>
  <c r="W443" i="10"/>
  <c r="W435" i="10"/>
  <c r="V439" i="10"/>
  <c r="W459" i="10"/>
  <c r="V448" i="10"/>
  <c r="V441" i="10"/>
  <c r="W437" i="10"/>
  <c r="V444" i="10"/>
  <c r="W451" i="10"/>
  <c r="W450" i="10"/>
  <c r="W447" i="10"/>
  <c r="W446" i="10"/>
  <c r="W445" i="10"/>
  <c r="W444" i="10"/>
  <c r="V460" i="10"/>
  <c r="V457" i="10"/>
  <c r="V455" i="10"/>
  <c r="V451" i="10"/>
  <c r="V436" i="10"/>
  <c r="V434" i="10"/>
  <c r="P437" i="10"/>
  <c r="W357" i="10"/>
  <c r="V357" i="10"/>
  <c r="V368" i="10"/>
  <c r="V364" i="10"/>
  <c r="W356" i="10"/>
  <c r="W355" i="10"/>
  <c r="P341" i="10"/>
  <c r="W364" i="10"/>
  <c r="W363" i="10"/>
  <c r="W360" i="10"/>
  <c r="W359" i="10"/>
  <c r="W358" i="10"/>
  <c r="V349" i="10"/>
  <c r="V345" i="10"/>
  <c r="V343" i="10"/>
  <c r="V276" i="10"/>
  <c r="V261" i="10"/>
  <c r="V257" i="10"/>
  <c r="W272" i="10"/>
  <c r="V247" i="10"/>
  <c r="V173" i="10"/>
  <c r="W165" i="10"/>
  <c r="W164" i="10"/>
  <c r="W161" i="10"/>
  <c r="V157" i="10"/>
  <c r="V166" i="10"/>
  <c r="P158" i="10"/>
  <c r="V77" i="10"/>
  <c r="V549" i="10"/>
  <c r="P547" i="10"/>
  <c r="W545" i="10"/>
  <c r="W544" i="10"/>
  <c r="P539" i="10"/>
  <c r="W537" i="10"/>
  <c r="W536" i="10"/>
  <c r="P531" i="10"/>
  <c r="W529" i="10"/>
  <c r="W528" i="10"/>
  <c r="P543" i="10"/>
  <c r="P535" i="10"/>
  <c r="P527" i="10"/>
  <c r="V553" i="10"/>
  <c r="P551" i="10"/>
  <c r="W549" i="10"/>
  <c r="V546" i="10"/>
  <c r="P546" i="10"/>
  <c r="V541" i="10"/>
  <c r="V538" i="10"/>
  <c r="P538" i="10"/>
  <c r="V533" i="10"/>
  <c r="V530" i="10"/>
  <c r="P530" i="10"/>
  <c r="P434" i="10"/>
  <c r="P451" i="10"/>
  <c r="P439" i="10"/>
  <c r="W434" i="10"/>
  <c r="V462" i="10"/>
  <c r="V456" i="10"/>
  <c r="P456" i="10"/>
  <c r="V454" i="10"/>
  <c r="P454" i="10"/>
  <c r="V449" i="10"/>
  <c r="P449" i="10"/>
  <c r="V447" i="10"/>
  <c r="V440" i="10"/>
  <c r="V435" i="10"/>
  <c r="P459" i="10"/>
  <c r="W455" i="10"/>
  <c r="W454" i="10"/>
  <c r="W453" i="10"/>
  <c r="W452" i="10"/>
  <c r="W436" i="10"/>
  <c r="P436" i="10"/>
  <c r="V365" i="10"/>
  <c r="P365" i="10"/>
  <c r="V361" i="10"/>
  <c r="P361" i="10"/>
  <c r="V359" i="10"/>
  <c r="P359" i="10"/>
  <c r="V354" i="10"/>
  <c r="P354" i="10"/>
  <c r="V352" i="10"/>
  <c r="P350" i="10"/>
  <c r="V348" i="10"/>
  <c r="P366" i="10"/>
  <c r="P343" i="10"/>
  <c r="P356" i="10"/>
  <c r="W348" i="10"/>
  <c r="W347" i="10"/>
  <c r="W344" i="10"/>
  <c r="W343" i="10"/>
  <c r="W342" i="10"/>
  <c r="W341" i="10"/>
  <c r="V273" i="10"/>
  <c r="P271" i="10"/>
  <c r="W269" i="10"/>
  <c r="W268" i="10"/>
  <c r="P267" i="10"/>
  <c r="W261" i="10"/>
  <c r="W260" i="10"/>
  <c r="W256" i="10"/>
  <c r="P274" i="10"/>
  <c r="P268" i="10"/>
  <c r="P266" i="10"/>
  <c r="P260" i="10"/>
  <c r="P258" i="10"/>
  <c r="P254" i="10"/>
  <c r="V252" i="10"/>
  <c r="W249" i="10"/>
  <c r="P171" i="10"/>
  <c r="P167" i="10"/>
  <c r="W172" i="10"/>
  <c r="V165" i="10"/>
  <c r="V78" i="10"/>
  <c r="W274" i="10"/>
  <c r="V260" i="10"/>
  <c r="W254" i="10"/>
  <c r="V253" i="10"/>
  <c r="W248" i="10"/>
  <c r="W247" i="10"/>
  <c r="P247" i="10"/>
  <c r="W244" i="10"/>
  <c r="W368" i="10"/>
  <c r="W367" i="10"/>
  <c r="W366" i="10"/>
  <c r="W365" i="10"/>
  <c r="W352" i="10"/>
  <c r="W351" i="10"/>
  <c r="W350" i="10"/>
  <c r="W349" i="10"/>
  <c r="V461" i="10"/>
  <c r="W457" i="10"/>
  <c r="W456" i="10"/>
  <c r="W449" i="10"/>
  <c r="W448" i="10"/>
  <c r="P443" i="10"/>
  <c r="W441" i="10"/>
  <c r="W440" i="10"/>
  <c r="P440" i="10"/>
  <c r="V438" i="10"/>
  <c r="P438" i="10"/>
  <c r="P252" i="10"/>
  <c r="P364" i="10"/>
  <c r="P462" i="10"/>
  <c r="P455" i="10"/>
  <c r="P447" i="10"/>
  <c r="P435" i="10"/>
  <c r="V182" i="10"/>
  <c r="V178" i="10"/>
  <c r="V174" i="10"/>
  <c r="P275" i="10"/>
  <c r="V272" i="10"/>
  <c r="W265" i="10"/>
  <c r="W264" i="10"/>
  <c r="W262" i="10"/>
  <c r="P262" i="10"/>
  <c r="W252" i="10"/>
  <c r="P248" i="10"/>
  <c r="V369" i="10"/>
  <c r="P369" i="10"/>
  <c r="V367" i="10"/>
  <c r="P367" i="10"/>
  <c r="V362" i="10"/>
  <c r="P362" i="10"/>
  <c r="V360" i="10"/>
  <c r="V353" i="10"/>
  <c r="P353" i="10"/>
  <c r="V351" i="10"/>
  <c r="P351" i="10"/>
  <c r="V346" i="10"/>
  <c r="P346" i="10"/>
  <c r="V344" i="10"/>
  <c r="W461" i="10"/>
  <c r="V458" i="10"/>
  <c r="P458" i="10"/>
  <c r="V453" i="10"/>
  <c r="V450" i="10"/>
  <c r="P450" i="10"/>
  <c r="V445" i="10"/>
  <c r="V442" i="10"/>
  <c r="P442" i="10"/>
  <c r="V433" i="10"/>
  <c r="V75" i="10"/>
  <c r="P255" i="10"/>
  <c r="V246" i="10"/>
  <c r="V244" i="10"/>
  <c r="W369" i="10"/>
  <c r="W362" i="10"/>
  <c r="W361" i="10"/>
  <c r="W354" i="10"/>
  <c r="W353" i="10"/>
  <c r="P348" i="10"/>
  <c r="W346" i="10"/>
  <c r="W345" i="10"/>
  <c r="P340" i="10"/>
  <c r="P68" i="10"/>
  <c r="P60" i="10"/>
  <c r="P56" i="10"/>
  <c r="P180" i="10"/>
  <c r="P176" i="10"/>
  <c r="P159" i="10"/>
  <c r="P154" i="10"/>
  <c r="P152" i="10"/>
  <c r="P276" i="10"/>
  <c r="P272" i="10"/>
  <c r="V269" i="10"/>
  <c r="W267" i="10"/>
  <c r="P264" i="10"/>
  <c r="V262" i="10"/>
  <c r="P259" i="10"/>
  <c r="V258" i="10"/>
  <c r="P250" i="10"/>
  <c r="P245" i="10"/>
  <c r="P243" i="10"/>
  <c r="P368" i="10"/>
  <c r="P360" i="10"/>
  <c r="P352" i="10"/>
  <c r="P344" i="10"/>
  <c r="P87" i="10"/>
  <c r="P83" i="10"/>
  <c r="P81" i="10"/>
  <c r="P79" i="10"/>
  <c r="W183" i="10"/>
  <c r="P183" i="10"/>
  <c r="W181" i="10"/>
  <c r="W180" i="10"/>
  <c r="W179" i="10"/>
  <c r="P179" i="10"/>
  <c r="W177" i="10"/>
  <c r="W176" i="10"/>
  <c r="W175" i="10"/>
  <c r="P175" i="10"/>
  <c r="V170" i="10"/>
  <c r="V168" i="10"/>
  <c r="W158" i="10"/>
  <c r="W157" i="10"/>
  <c r="W153" i="10"/>
  <c r="W152" i="10"/>
  <c r="W151" i="10"/>
  <c r="P151" i="10"/>
  <c r="W276" i="10"/>
  <c r="W275" i="10"/>
  <c r="P270" i="10"/>
  <c r="V267" i="10"/>
  <c r="V265" i="10"/>
  <c r="P263" i="10"/>
  <c r="W258" i="10"/>
  <c r="V256" i="10"/>
  <c r="P256" i="10"/>
  <c r="P251" i="10"/>
  <c r="W246" i="10"/>
  <c r="P246" i="10"/>
  <c r="V366" i="10"/>
  <c r="V363" i="10"/>
  <c r="P363" i="10"/>
  <c r="V358" i="10"/>
  <c r="V355" i="10"/>
  <c r="P355" i="10"/>
  <c r="V350" i="10"/>
  <c r="V347" i="10"/>
  <c r="P347" i="10"/>
  <c r="V342" i="10"/>
  <c r="V339" i="10"/>
  <c r="P339" i="10"/>
  <c r="W182" i="10"/>
  <c r="P182" i="10"/>
  <c r="W178" i="10"/>
  <c r="P178" i="10"/>
  <c r="W174" i="10"/>
  <c r="P174" i="10"/>
  <c r="V274" i="10"/>
  <c r="P269" i="10"/>
  <c r="P265" i="10"/>
  <c r="W263" i="10"/>
  <c r="V254" i="10"/>
  <c r="P249" i="10"/>
  <c r="P244" i="10"/>
  <c r="W243" i="10"/>
  <c r="P90" i="10"/>
  <c r="P88" i="10"/>
  <c r="P170" i="10"/>
  <c r="P168" i="10"/>
  <c r="W160" i="10"/>
  <c r="W159" i="10"/>
  <c r="V158" i="10"/>
  <c r="P273" i="10"/>
  <c r="W271" i="10"/>
  <c r="W270" i="10"/>
  <c r="V266" i="10"/>
  <c r="P261" i="10"/>
  <c r="W259" i="10"/>
  <c r="P257" i="10"/>
  <c r="W255" i="10"/>
  <c r="P253" i="10"/>
  <c r="W251" i="10"/>
  <c r="W250" i="10"/>
  <c r="W245" i="10"/>
  <c r="V87" i="10"/>
  <c r="W90" i="10"/>
  <c r="W87" i="10"/>
  <c r="W73" i="10"/>
  <c r="W70" i="10"/>
  <c r="W69" i="10"/>
  <c r="W68" i="10"/>
  <c r="V67" i="10"/>
  <c r="P67" i="10"/>
  <c r="W173" i="10"/>
  <c r="P166" i="10"/>
  <c r="V163" i="10"/>
  <c r="V161" i="10"/>
  <c r="V275" i="10"/>
  <c r="W273" i="10"/>
  <c r="V271" i="10"/>
  <c r="V268" i="10"/>
  <c r="W266" i="10"/>
  <c r="V264" i="10"/>
  <c r="V259" i="10"/>
  <c r="W257" i="10"/>
  <c r="V255" i="10"/>
  <c r="W253" i="10"/>
  <c r="V251" i="10"/>
  <c r="V248" i="10"/>
  <c r="W74" i="10"/>
  <c r="V66" i="10"/>
  <c r="V58" i="10"/>
  <c r="V56" i="10"/>
  <c r="V54" i="10"/>
  <c r="V181" i="10"/>
  <c r="V180" i="10"/>
  <c r="V177" i="10"/>
  <c r="V176" i="10"/>
  <c r="V171" i="10"/>
  <c r="V169" i="10"/>
  <c r="V162" i="10"/>
  <c r="P162" i="10"/>
  <c r="V160" i="10"/>
  <c r="P160" i="10"/>
  <c r="W156" i="10"/>
  <c r="P163" i="10"/>
  <c r="V74" i="10"/>
  <c r="V72" i="10"/>
  <c r="V70" i="10"/>
  <c r="P173" i="10"/>
  <c r="W169" i="10"/>
  <c r="W168" i="10"/>
  <c r="W167" i="10"/>
  <c r="W166" i="10"/>
  <c r="V155" i="10"/>
  <c r="P155" i="10"/>
  <c r="V153" i="10"/>
  <c r="V71" i="10"/>
  <c r="W67" i="10"/>
  <c r="W66" i="10"/>
  <c r="W65" i="10"/>
  <c r="W58" i="10"/>
  <c r="W54" i="10"/>
  <c r="W53" i="10"/>
  <c r="W52" i="10"/>
  <c r="W171" i="10"/>
  <c r="W170" i="10"/>
  <c r="P165" i="10"/>
  <c r="W163" i="10"/>
  <c r="W162" i="10"/>
  <c r="P157" i="10"/>
  <c r="W155" i="10"/>
  <c r="W154" i="10"/>
  <c r="P80" i="10"/>
  <c r="P75" i="10"/>
  <c r="P169" i="10"/>
  <c r="P161" i="10"/>
  <c r="P153" i="10"/>
  <c r="P84" i="10"/>
  <c r="P77" i="10"/>
  <c r="W79" i="10"/>
  <c r="W78" i="10"/>
  <c r="W77" i="10"/>
  <c r="W76" i="10"/>
  <c r="P76" i="10"/>
  <c r="V63" i="10"/>
  <c r="V61" i="10"/>
  <c r="V59" i="10"/>
  <c r="P59" i="10"/>
  <c r="P55" i="10"/>
  <c r="P53" i="10"/>
  <c r="V183" i="10"/>
  <c r="P181" i="10"/>
  <c r="V179" i="10"/>
  <c r="P177" i="10"/>
  <c r="V175" i="10"/>
  <c r="V172" i="10"/>
  <c r="P172" i="10"/>
  <c r="V167" i="10"/>
  <c r="V164" i="10"/>
  <c r="P164" i="10"/>
  <c r="V159" i="10"/>
  <c r="V156" i="10"/>
  <c r="P156" i="10"/>
  <c r="V151" i="10"/>
  <c r="W85" i="10"/>
  <c r="W84" i="10"/>
  <c r="P72" i="10"/>
  <c r="P63" i="10"/>
  <c r="P61" i="10"/>
  <c r="W57" i="10"/>
  <c r="W75" i="10"/>
  <c r="P66" i="10"/>
  <c r="W62" i="10"/>
  <c r="W61" i="10"/>
  <c r="W60" i="10"/>
  <c r="W59" i="10"/>
  <c r="V55" i="10"/>
  <c r="V53" i="10"/>
  <c r="V90" i="10"/>
  <c r="V89" i="10"/>
  <c r="V83" i="10"/>
  <c r="W81" i="10"/>
  <c r="W80" i="10"/>
  <c r="V79" i="10"/>
  <c r="P71" i="10"/>
  <c r="V69" i="10"/>
  <c r="P69" i="10"/>
  <c r="V64" i="10"/>
  <c r="P64" i="10"/>
  <c r="V62" i="10"/>
  <c r="P52" i="10"/>
  <c r="V86" i="10"/>
  <c r="V85" i="10"/>
  <c r="P85" i="10"/>
  <c r="W83" i="10"/>
  <c r="V80" i="10"/>
  <c r="V88" i="10"/>
  <c r="W86" i="10"/>
  <c r="V82" i="10"/>
  <c r="V81" i="10"/>
  <c r="P74" i="10"/>
  <c r="W72" i="10"/>
  <c r="W71" i="10"/>
  <c r="W64" i="10"/>
  <c r="W63" i="10"/>
  <c r="P58" i="10"/>
  <c r="W56" i="10"/>
  <c r="W55" i="10"/>
  <c r="P70" i="10"/>
  <c r="P62" i="10"/>
  <c r="P54" i="10"/>
  <c r="P89" i="10"/>
  <c r="P82" i="10"/>
  <c r="W89" i="10"/>
  <c r="W88" i="10"/>
  <c r="P86" i="10"/>
  <c r="V84" i="10"/>
  <c r="W82" i="10"/>
  <c r="P78" i="10"/>
  <c r="V76" i="10"/>
  <c r="V73" i="10"/>
  <c r="P73" i="10"/>
  <c r="V68" i="10"/>
  <c r="V65" i="10"/>
  <c r="P65" i="10"/>
  <c r="V60" i="10"/>
  <c r="V57" i="10"/>
  <c r="P57" i="10"/>
  <c r="V52" i="10"/>
  <c r="Q9" i="21"/>
  <c r="P9" i="21"/>
  <c r="J35" i="12" l="1"/>
  <c r="J36" i="12"/>
  <c r="J37" i="12"/>
  <c r="J38" i="12"/>
  <c r="J39" i="12"/>
  <c r="J40" i="12"/>
  <c r="J41" i="12"/>
  <c r="J42" i="12"/>
  <c r="J43" i="12"/>
  <c r="J44" i="12"/>
  <c r="J45" i="12"/>
  <c r="J46" i="12"/>
  <c r="J47" i="12"/>
  <c r="J48" i="12"/>
  <c r="J49" i="12"/>
  <c r="Q13" i="4" l="1"/>
  <c r="Q12" i="21" s="1"/>
  <c r="Q15" i="21" s="1"/>
  <c r="T27" i="5"/>
  <c r="P13" i="4"/>
  <c r="P21" i="4"/>
  <c r="Q9" i="4"/>
  <c r="Q8" i="21" s="1"/>
  <c r="P9" i="4"/>
  <c r="AD8" i="15" s="1"/>
  <c r="O9" i="4"/>
  <c r="O8" i="21" s="1"/>
  <c r="N9" i="4"/>
  <c r="Z8" i="15" s="1"/>
  <c r="Q8" i="4"/>
  <c r="Q7" i="21" s="1"/>
  <c r="P8" i="4"/>
  <c r="P40" i="4" s="1"/>
  <c r="O8" i="4"/>
  <c r="O7" i="21" s="1"/>
  <c r="N8" i="4"/>
  <c r="Z7" i="15" s="1"/>
  <c r="BA18" i="12"/>
  <c r="AZ43" i="12"/>
  <c r="AZ44" i="12"/>
  <c r="AZ45" i="12"/>
  <c r="AZ46" i="12"/>
  <c r="AZ47" i="12"/>
  <c r="AZ48" i="12"/>
  <c r="AZ49" i="12"/>
  <c r="AZ50" i="12"/>
  <c r="AZ51" i="12"/>
  <c r="AZ12" i="12"/>
  <c r="AZ13" i="12"/>
  <c r="AZ14" i="12"/>
  <c r="AZ15" i="12"/>
  <c r="AZ16" i="12"/>
  <c r="AZ17" i="12"/>
  <c r="AZ18" i="12"/>
  <c r="AZ19" i="12"/>
  <c r="AZ20" i="12"/>
  <c r="AZ21" i="12"/>
  <c r="AZ22" i="12"/>
  <c r="AZ23" i="12"/>
  <c r="AZ24" i="12"/>
  <c r="AZ25" i="12"/>
  <c r="AZ26" i="12"/>
  <c r="AZ27" i="12"/>
  <c r="AZ28" i="12"/>
  <c r="AZ29" i="12"/>
  <c r="AZ30" i="12"/>
  <c r="AZ31" i="12"/>
  <c r="AZ32" i="12"/>
  <c r="AZ33" i="12"/>
  <c r="AZ34" i="12"/>
  <c r="AZ35" i="12"/>
  <c r="AZ36" i="12"/>
  <c r="AZ37" i="12"/>
  <c r="AZ38" i="12"/>
  <c r="AZ39" i="12"/>
  <c r="AZ40" i="12"/>
  <c r="AZ41" i="12"/>
  <c r="AZ42" i="12"/>
  <c r="AZ11" i="12"/>
  <c r="AY47" i="12"/>
  <c r="AY48" i="12"/>
  <c r="AY49" i="12"/>
  <c r="AY50" i="12"/>
  <c r="AY51" i="12"/>
  <c r="AY13" i="12"/>
  <c r="BA13" i="12" s="1"/>
  <c r="AY14" i="12"/>
  <c r="BA14" i="12" s="1"/>
  <c r="AY15" i="12"/>
  <c r="BA15" i="12" s="1"/>
  <c r="AY16" i="12"/>
  <c r="BA16" i="12" s="1"/>
  <c r="AY17" i="12"/>
  <c r="BA17" i="12" s="1"/>
  <c r="AY18" i="12"/>
  <c r="AY19" i="12"/>
  <c r="BA19" i="12" s="1"/>
  <c r="AY20" i="12"/>
  <c r="BA20" i="12" s="1"/>
  <c r="AY21" i="12"/>
  <c r="BA21" i="12" s="1"/>
  <c r="AY22" i="12"/>
  <c r="BA22" i="12" s="1"/>
  <c r="AY23" i="12"/>
  <c r="BA23" i="12" s="1"/>
  <c r="AY24" i="12"/>
  <c r="BA24" i="12" s="1"/>
  <c r="AY25" i="12"/>
  <c r="BA25" i="12" s="1"/>
  <c r="AY26" i="12"/>
  <c r="BA26" i="12" s="1"/>
  <c r="AY27" i="12"/>
  <c r="BA27" i="12" s="1"/>
  <c r="AY28" i="12"/>
  <c r="BA28" i="12" s="1"/>
  <c r="AY29" i="12"/>
  <c r="BA29" i="12" s="1"/>
  <c r="AY30" i="12"/>
  <c r="BA30" i="12" s="1"/>
  <c r="AY31" i="12"/>
  <c r="BA31" i="12" s="1"/>
  <c r="AY32" i="12"/>
  <c r="BA32" i="12" s="1"/>
  <c r="AY33" i="12"/>
  <c r="BA33" i="12" s="1"/>
  <c r="AY34" i="12"/>
  <c r="BA34" i="12" s="1"/>
  <c r="AY35" i="12"/>
  <c r="BA35" i="12" s="1"/>
  <c r="AY36" i="12"/>
  <c r="BA36" i="12" s="1"/>
  <c r="AY37" i="12"/>
  <c r="BA37" i="12" s="1"/>
  <c r="AY38" i="12"/>
  <c r="BA38" i="12" s="1"/>
  <c r="AY39" i="12"/>
  <c r="BA39" i="12" s="1"/>
  <c r="AY40" i="12"/>
  <c r="BA40" i="12" s="1"/>
  <c r="AY41" i="12"/>
  <c r="BA41" i="12" s="1"/>
  <c r="AY42" i="12"/>
  <c r="AY43" i="12"/>
  <c r="AY44" i="12"/>
  <c r="AY45" i="12"/>
  <c r="AY46" i="12"/>
  <c r="BA46" i="12" s="1"/>
  <c r="AY12" i="12"/>
  <c r="AY11" i="12"/>
  <c r="AR52" i="12"/>
  <c r="Q11" i="4" s="1"/>
  <c r="Q10" i="21" s="1"/>
  <c r="AT13" i="12"/>
  <c r="AT14" i="12"/>
  <c r="AT15" i="12"/>
  <c r="AT16" i="12"/>
  <c r="AT17" i="12"/>
  <c r="AT18" i="12"/>
  <c r="AT19" i="12"/>
  <c r="AT20" i="12"/>
  <c r="AT21" i="12"/>
  <c r="AT22" i="12"/>
  <c r="AT23" i="12"/>
  <c r="AT24" i="12"/>
  <c r="AT25" i="12"/>
  <c r="AT26" i="12"/>
  <c r="AT27" i="12"/>
  <c r="AT28" i="12"/>
  <c r="AT29" i="12"/>
  <c r="AT30" i="12"/>
  <c r="AT31" i="12"/>
  <c r="AT32" i="12"/>
  <c r="AT33" i="12"/>
  <c r="AT34" i="12"/>
  <c r="AT35" i="12"/>
  <c r="AT36" i="12"/>
  <c r="AT37" i="12"/>
  <c r="AT38" i="12"/>
  <c r="AT39" i="12"/>
  <c r="AT40" i="12"/>
  <c r="AT41" i="12"/>
  <c r="AT42" i="12"/>
  <c r="AT43" i="12"/>
  <c r="AT44" i="12"/>
  <c r="AT45" i="12"/>
  <c r="AT46" i="12"/>
  <c r="AT47" i="12"/>
  <c r="AT48" i="12"/>
  <c r="AT49" i="12"/>
  <c r="AT50" i="12"/>
  <c r="AT51" i="12"/>
  <c r="AT12" i="12"/>
  <c r="AT11" i="12"/>
  <c r="S8" i="5" l="1"/>
  <c r="BA49" i="12"/>
  <c r="BA11" i="12"/>
  <c r="BA51" i="12"/>
  <c r="BA47" i="12"/>
  <c r="BA12" i="12"/>
  <c r="AB8" i="15"/>
  <c r="P7" i="21"/>
  <c r="P41" i="4"/>
  <c r="BA43" i="12"/>
  <c r="T7" i="5"/>
  <c r="AD7" i="15"/>
  <c r="BA45" i="12"/>
  <c r="BA42" i="12"/>
  <c r="T8" i="5"/>
  <c r="R7" i="5"/>
  <c r="U7" i="5"/>
  <c r="N7" i="21"/>
  <c r="AB7" i="15"/>
  <c r="BA48" i="12"/>
  <c r="U8" i="5"/>
  <c r="N8" i="21"/>
  <c r="BA44" i="12"/>
  <c r="R8" i="5"/>
  <c r="BA50" i="12"/>
  <c r="S7" i="5"/>
  <c r="P8" i="21"/>
  <c r="M9" i="4"/>
  <c r="L9" i="4"/>
  <c r="K9" i="4"/>
  <c r="J9" i="4"/>
  <c r="V8" i="15" l="1"/>
  <c r="L8" i="21"/>
  <c r="P8" i="5"/>
  <c r="Q8" i="5"/>
  <c r="M8" i="21"/>
  <c r="X8" i="15"/>
  <c r="R8" i="15"/>
  <c r="N8" i="5"/>
  <c r="J8" i="21"/>
  <c r="T8" i="15"/>
  <c r="O8" i="5"/>
  <c r="K8" i="21"/>
  <c r="AH46" i="12"/>
  <c r="AH45" i="12"/>
  <c r="AH44" i="12"/>
  <c r="AH43" i="12"/>
  <c r="M8" i="4" l="1"/>
  <c r="L8" i="4"/>
  <c r="K8" i="4"/>
  <c r="K7" i="21" l="1"/>
  <c r="O7" i="5"/>
  <c r="T7" i="15"/>
  <c r="M7" i="21"/>
  <c r="Q7" i="5"/>
  <c r="X7" i="15"/>
  <c r="V7" i="15"/>
  <c r="L7" i="21"/>
  <c r="P7" i="5"/>
  <c r="D10" i="4"/>
  <c r="I5" i="7" l="1"/>
  <c r="I4" i="7"/>
  <c r="B99" i="10" l="1"/>
  <c r="G51" i="12" l="1"/>
  <c r="G50" i="12"/>
  <c r="G49" i="12"/>
  <c r="G48" i="12"/>
  <c r="L601" i="10" l="1"/>
  <c r="M601" i="10"/>
  <c r="N601" i="10"/>
  <c r="O601" i="10"/>
  <c r="R601" i="10"/>
  <c r="S601" i="10"/>
  <c r="T601" i="10"/>
  <c r="U601" i="10"/>
  <c r="L602" i="10"/>
  <c r="M602" i="10"/>
  <c r="N602" i="10"/>
  <c r="O602" i="10"/>
  <c r="R602" i="10"/>
  <c r="S602" i="10"/>
  <c r="T602" i="10"/>
  <c r="U602" i="10"/>
  <c r="L603" i="10"/>
  <c r="M603" i="10"/>
  <c r="N603" i="10"/>
  <c r="O603" i="10"/>
  <c r="R603" i="10"/>
  <c r="S603" i="10"/>
  <c r="T603" i="10"/>
  <c r="U603" i="10"/>
  <c r="L604" i="10"/>
  <c r="M604" i="10"/>
  <c r="N604" i="10"/>
  <c r="O604" i="10"/>
  <c r="R604" i="10"/>
  <c r="S604" i="10"/>
  <c r="T604" i="10"/>
  <c r="U604" i="10"/>
  <c r="L605" i="10"/>
  <c r="M605" i="10"/>
  <c r="N605" i="10"/>
  <c r="O605" i="10"/>
  <c r="R605" i="10"/>
  <c r="S605" i="10"/>
  <c r="T605" i="10"/>
  <c r="U605" i="10"/>
  <c r="L606" i="10"/>
  <c r="M606" i="10"/>
  <c r="N606" i="10"/>
  <c r="O606" i="10"/>
  <c r="R606" i="10"/>
  <c r="S606" i="10"/>
  <c r="T606" i="10"/>
  <c r="U606" i="10"/>
  <c r="L607" i="10"/>
  <c r="M607" i="10"/>
  <c r="N607" i="10"/>
  <c r="O607" i="10"/>
  <c r="R607" i="10"/>
  <c r="S607" i="10"/>
  <c r="T607" i="10"/>
  <c r="U607" i="10"/>
  <c r="L608" i="10"/>
  <c r="M608" i="10"/>
  <c r="N608" i="10"/>
  <c r="O608" i="10"/>
  <c r="R608" i="10"/>
  <c r="S608" i="10"/>
  <c r="T608" i="10"/>
  <c r="U608" i="10"/>
  <c r="L609" i="10"/>
  <c r="M609" i="10"/>
  <c r="N609" i="10"/>
  <c r="O609" i="10"/>
  <c r="R609" i="10"/>
  <c r="S609" i="10"/>
  <c r="T609" i="10"/>
  <c r="U609" i="10"/>
  <c r="L610" i="10"/>
  <c r="M610" i="10"/>
  <c r="N610" i="10"/>
  <c r="O610" i="10"/>
  <c r="R610" i="10"/>
  <c r="S610" i="10"/>
  <c r="T610" i="10"/>
  <c r="U610" i="10"/>
  <c r="L611" i="10"/>
  <c r="M611" i="10"/>
  <c r="N611" i="10"/>
  <c r="O611" i="10"/>
  <c r="R611" i="10"/>
  <c r="S611" i="10"/>
  <c r="T611" i="10"/>
  <c r="U611" i="10"/>
  <c r="L612" i="10"/>
  <c r="M612" i="10"/>
  <c r="N612" i="10"/>
  <c r="O612" i="10"/>
  <c r="R612" i="10"/>
  <c r="S612" i="10"/>
  <c r="T612" i="10"/>
  <c r="U612" i="10"/>
  <c r="L613" i="10"/>
  <c r="M613" i="10"/>
  <c r="N613" i="10"/>
  <c r="O613" i="10"/>
  <c r="R613" i="10"/>
  <c r="S613" i="10"/>
  <c r="T613" i="10"/>
  <c r="U613" i="10"/>
  <c r="L614" i="10"/>
  <c r="M614" i="10"/>
  <c r="N614" i="10"/>
  <c r="O614" i="10"/>
  <c r="R614" i="10"/>
  <c r="S614" i="10"/>
  <c r="T614" i="10"/>
  <c r="U614" i="10"/>
  <c r="L615" i="10"/>
  <c r="M615" i="10"/>
  <c r="N615" i="10"/>
  <c r="O615" i="10"/>
  <c r="R615" i="10"/>
  <c r="S615" i="10"/>
  <c r="T615" i="10"/>
  <c r="U615" i="10"/>
  <c r="L616" i="10"/>
  <c r="M616" i="10"/>
  <c r="N616" i="10"/>
  <c r="O616" i="10"/>
  <c r="R616" i="10"/>
  <c r="S616" i="10"/>
  <c r="T616" i="10"/>
  <c r="U616" i="10"/>
  <c r="L617" i="10"/>
  <c r="M617" i="10"/>
  <c r="N617" i="10"/>
  <c r="O617" i="10"/>
  <c r="R617" i="10"/>
  <c r="S617" i="10"/>
  <c r="T617" i="10"/>
  <c r="U617" i="10"/>
  <c r="P601" i="10" l="1"/>
  <c r="W602" i="10"/>
  <c r="W601" i="10"/>
  <c r="V604" i="10"/>
  <c r="V603" i="10"/>
  <c r="V601" i="10"/>
  <c r="W603" i="10"/>
  <c r="P604" i="10"/>
  <c r="P617" i="10"/>
  <c r="P615" i="10"/>
  <c r="P611" i="10"/>
  <c r="P609" i="10"/>
  <c r="P605" i="10"/>
  <c r="P603" i="10"/>
  <c r="V615" i="10"/>
  <c r="V610" i="10"/>
  <c r="V608" i="10"/>
  <c r="V606" i="10"/>
  <c r="V602" i="10"/>
  <c r="P602" i="10"/>
  <c r="W604" i="10"/>
  <c r="P616" i="10"/>
  <c r="P614" i="10"/>
  <c r="P610" i="10"/>
  <c r="P606" i="10"/>
  <c r="W616" i="10"/>
  <c r="W617" i="10"/>
  <c r="W615" i="10"/>
  <c r="W612" i="10"/>
  <c r="W609" i="10"/>
  <c r="W607" i="10"/>
  <c r="W606" i="10"/>
  <c r="V605" i="10"/>
  <c r="W605" i="10"/>
  <c r="V617" i="10"/>
  <c r="P613" i="10"/>
  <c r="V612" i="10"/>
  <c r="V611" i="10"/>
  <c r="V609" i="10"/>
  <c r="V607" i="10"/>
  <c r="W613" i="10"/>
  <c r="W608" i="10"/>
  <c r="P608" i="10"/>
  <c r="V613" i="10"/>
  <c r="W611" i="10"/>
  <c r="V616" i="10"/>
  <c r="W614" i="10"/>
  <c r="P612" i="10"/>
  <c r="W610" i="10"/>
  <c r="P607" i="10"/>
  <c r="V614" i="10"/>
  <c r="I165" i="7"/>
  <c r="AQ42" i="12"/>
  <c r="AN42" i="12"/>
  <c r="AK42" i="12"/>
  <c r="AH42" i="12"/>
  <c r="AE42" i="12"/>
  <c r="AB42" i="12"/>
  <c r="Y42" i="12"/>
  <c r="V42" i="12"/>
  <c r="S42" i="12"/>
  <c r="P42" i="12"/>
  <c r="M42" i="12"/>
  <c r="G42" i="12"/>
  <c r="G17" i="15" l="1"/>
  <c r="F17" i="15"/>
  <c r="G16" i="15"/>
  <c r="F16" i="15"/>
  <c r="G15" i="15"/>
  <c r="F15" i="15"/>
  <c r="G14" i="15"/>
  <c r="F14" i="15"/>
  <c r="G13" i="15"/>
  <c r="F13" i="15"/>
  <c r="G12" i="15"/>
  <c r="F12" i="15"/>
  <c r="G11" i="15"/>
  <c r="F11" i="15"/>
  <c r="G10" i="15"/>
  <c r="F10" i="15"/>
  <c r="AE22" i="15"/>
  <c r="AD22" i="15"/>
  <c r="U932" i="10"/>
  <c r="T932" i="10"/>
  <c r="S932" i="10"/>
  <c r="R932" i="10"/>
  <c r="O932" i="10"/>
  <c r="N932" i="10"/>
  <c r="M932" i="10"/>
  <c r="L932" i="10"/>
  <c r="U931" i="10"/>
  <c r="T931" i="10"/>
  <c r="S931" i="10"/>
  <c r="R931" i="10"/>
  <c r="O931" i="10"/>
  <c r="N931" i="10"/>
  <c r="M931" i="10"/>
  <c r="L931" i="10"/>
  <c r="U930" i="10"/>
  <c r="T930" i="10"/>
  <c r="S930" i="10"/>
  <c r="R930" i="10"/>
  <c r="O930" i="10"/>
  <c r="N930" i="10"/>
  <c r="M930" i="10"/>
  <c r="L930" i="10"/>
  <c r="U929" i="10"/>
  <c r="T929" i="10"/>
  <c r="S929" i="10"/>
  <c r="R929" i="10"/>
  <c r="O929" i="10"/>
  <c r="N929" i="10"/>
  <c r="M929" i="10"/>
  <c r="L929" i="10"/>
  <c r="U928" i="10"/>
  <c r="T928" i="10"/>
  <c r="S928" i="10"/>
  <c r="R928" i="10"/>
  <c r="O928" i="10"/>
  <c r="N928" i="10"/>
  <c r="M928" i="10"/>
  <c r="L928" i="10"/>
  <c r="U927" i="10"/>
  <c r="T927" i="10"/>
  <c r="S927" i="10"/>
  <c r="R927" i="10"/>
  <c r="O927" i="10"/>
  <c r="N927" i="10"/>
  <c r="M927" i="10"/>
  <c r="L927" i="10"/>
  <c r="U926" i="10"/>
  <c r="T926" i="10"/>
  <c r="S926" i="10"/>
  <c r="R926" i="10"/>
  <c r="O926" i="10"/>
  <c r="N926" i="10"/>
  <c r="M926" i="10"/>
  <c r="L926" i="10"/>
  <c r="U925" i="10"/>
  <c r="T925" i="10"/>
  <c r="S925" i="10"/>
  <c r="R925" i="10"/>
  <c r="O925" i="10"/>
  <c r="N925" i="10"/>
  <c r="M925" i="10"/>
  <c r="L925" i="10"/>
  <c r="U924" i="10"/>
  <c r="T924" i="10"/>
  <c r="S924" i="10"/>
  <c r="R924" i="10"/>
  <c r="O924" i="10"/>
  <c r="N924" i="10"/>
  <c r="M924" i="10"/>
  <c r="L924" i="10"/>
  <c r="U923" i="10"/>
  <c r="T923" i="10"/>
  <c r="S923" i="10"/>
  <c r="R923" i="10"/>
  <c r="O923" i="10"/>
  <c r="N923" i="10"/>
  <c r="M923" i="10"/>
  <c r="L923" i="10"/>
  <c r="U922" i="10"/>
  <c r="T922" i="10"/>
  <c r="S922" i="10"/>
  <c r="R922" i="10"/>
  <c r="O922" i="10"/>
  <c r="N922" i="10"/>
  <c r="M922" i="10"/>
  <c r="L922" i="10"/>
  <c r="U921" i="10"/>
  <c r="T921" i="10"/>
  <c r="S921" i="10"/>
  <c r="R921" i="10"/>
  <c r="O921" i="10"/>
  <c r="N921" i="10"/>
  <c r="M921" i="10"/>
  <c r="L921" i="10"/>
  <c r="U920" i="10"/>
  <c r="T920" i="10"/>
  <c r="S920" i="10"/>
  <c r="R920" i="10"/>
  <c r="O920" i="10"/>
  <c r="N920" i="10"/>
  <c r="M920" i="10"/>
  <c r="L920" i="10"/>
  <c r="U919" i="10"/>
  <c r="T919" i="10"/>
  <c r="S919" i="10"/>
  <c r="R919" i="10"/>
  <c r="O919" i="10"/>
  <c r="N919" i="10"/>
  <c r="M919" i="10"/>
  <c r="L919" i="10"/>
  <c r="U918" i="10"/>
  <c r="T918" i="10"/>
  <c r="S918" i="10"/>
  <c r="R918" i="10"/>
  <c r="O918" i="10"/>
  <c r="N918" i="10"/>
  <c r="M918" i="10"/>
  <c r="L918" i="10"/>
  <c r="U917" i="10"/>
  <c r="T917" i="10"/>
  <c r="S917" i="10"/>
  <c r="R917" i="10"/>
  <c r="O917" i="10"/>
  <c r="N917" i="10"/>
  <c r="M917" i="10"/>
  <c r="L917" i="10"/>
  <c r="P931" i="10"/>
  <c r="P929" i="10"/>
  <c r="P927" i="10"/>
  <c r="P925" i="10"/>
  <c r="P923" i="10"/>
  <c r="P921" i="10"/>
  <c r="P919" i="10"/>
  <c r="P918" i="10"/>
  <c r="P917" i="10"/>
  <c r="U869" i="10"/>
  <c r="T869" i="10"/>
  <c r="S869" i="10"/>
  <c r="R869" i="10"/>
  <c r="O869" i="10"/>
  <c r="N869" i="10"/>
  <c r="M869" i="10"/>
  <c r="L869" i="10"/>
  <c r="U868" i="10"/>
  <c r="T868" i="10"/>
  <c r="S868" i="10"/>
  <c r="R868" i="10"/>
  <c r="O868" i="10"/>
  <c r="N868" i="10"/>
  <c r="M868" i="10"/>
  <c r="L868" i="10"/>
  <c r="U867" i="10"/>
  <c r="T867" i="10"/>
  <c r="S867" i="10"/>
  <c r="R867" i="10"/>
  <c r="O867" i="10"/>
  <c r="N867" i="10"/>
  <c r="M867" i="10"/>
  <c r="L867" i="10"/>
  <c r="U866" i="10"/>
  <c r="T866" i="10"/>
  <c r="S866" i="10"/>
  <c r="R866" i="10"/>
  <c r="O866" i="10"/>
  <c r="N866" i="10"/>
  <c r="M866" i="10"/>
  <c r="L866" i="10"/>
  <c r="U865" i="10"/>
  <c r="T865" i="10"/>
  <c r="S865" i="10"/>
  <c r="R865" i="10"/>
  <c r="O865" i="10"/>
  <c r="N865" i="10"/>
  <c r="M865" i="10"/>
  <c r="L865" i="10"/>
  <c r="U864" i="10"/>
  <c r="T864" i="10"/>
  <c r="S864" i="10"/>
  <c r="R864" i="10"/>
  <c r="O864" i="10"/>
  <c r="N864" i="10"/>
  <c r="M864" i="10"/>
  <c r="L864" i="10"/>
  <c r="U863" i="10"/>
  <c r="T863" i="10"/>
  <c r="S863" i="10"/>
  <c r="R863" i="10"/>
  <c r="O863" i="10"/>
  <c r="N863" i="10"/>
  <c r="M863" i="10"/>
  <c r="L863" i="10"/>
  <c r="U862" i="10"/>
  <c r="T862" i="10"/>
  <c r="S862" i="10"/>
  <c r="R862" i="10"/>
  <c r="O862" i="10"/>
  <c r="N862" i="10"/>
  <c r="M862" i="10"/>
  <c r="L862" i="10"/>
  <c r="U861" i="10"/>
  <c r="T861" i="10"/>
  <c r="S861" i="10"/>
  <c r="R861" i="10"/>
  <c r="O861" i="10"/>
  <c r="N861" i="10"/>
  <c r="M861" i="10"/>
  <c r="L861" i="10"/>
  <c r="U860" i="10"/>
  <c r="T860" i="10"/>
  <c r="S860" i="10"/>
  <c r="R860" i="10"/>
  <c r="O860" i="10"/>
  <c r="N860" i="10"/>
  <c r="M860" i="10"/>
  <c r="L860" i="10"/>
  <c r="U859" i="10"/>
  <c r="T859" i="10"/>
  <c r="S859" i="10"/>
  <c r="R859" i="10"/>
  <c r="O859" i="10"/>
  <c r="N859" i="10"/>
  <c r="M859" i="10"/>
  <c r="L859" i="10"/>
  <c r="U858" i="10"/>
  <c r="T858" i="10"/>
  <c r="S858" i="10"/>
  <c r="R858" i="10"/>
  <c r="O858" i="10"/>
  <c r="N858" i="10"/>
  <c r="M858" i="10"/>
  <c r="L858" i="10"/>
  <c r="U857" i="10"/>
  <c r="T857" i="10"/>
  <c r="S857" i="10"/>
  <c r="R857" i="10"/>
  <c r="O857" i="10"/>
  <c r="N857" i="10"/>
  <c r="M857" i="10"/>
  <c r="L857" i="10"/>
  <c r="U856" i="10"/>
  <c r="T856" i="10"/>
  <c r="S856" i="10"/>
  <c r="R856" i="10"/>
  <c r="O856" i="10"/>
  <c r="N856" i="10"/>
  <c r="M856" i="10"/>
  <c r="L856" i="10"/>
  <c r="U855" i="10"/>
  <c r="T855" i="10"/>
  <c r="S855" i="10"/>
  <c r="R855" i="10"/>
  <c r="O855" i="10"/>
  <c r="N855" i="10"/>
  <c r="M855" i="10"/>
  <c r="L855" i="10"/>
  <c r="U854" i="10"/>
  <c r="T854" i="10"/>
  <c r="S854" i="10"/>
  <c r="R854" i="10"/>
  <c r="O854" i="10"/>
  <c r="N854" i="10"/>
  <c r="M854" i="10"/>
  <c r="L854" i="10"/>
  <c r="P868" i="10"/>
  <c r="P867" i="10"/>
  <c r="P866" i="10"/>
  <c r="P864" i="10"/>
  <c r="P863" i="10"/>
  <c r="P862" i="10"/>
  <c r="P860" i="10"/>
  <c r="P859" i="10"/>
  <c r="P858" i="10"/>
  <c r="P857" i="10"/>
  <c r="P856" i="10"/>
  <c r="P855" i="10"/>
  <c r="P854" i="10"/>
  <c r="U806" i="10"/>
  <c r="T806" i="10"/>
  <c r="S806" i="10"/>
  <c r="R806" i="10"/>
  <c r="O806" i="10"/>
  <c r="N806" i="10"/>
  <c r="M806" i="10"/>
  <c r="L806" i="10"/>
  <c r="U805" i="10"/>
  <c r="T805" i="10"/>
  <c r="S805" i="10"/>
  <c r="R805" i="10"/>
  <c r="O805" i="10"/>
  <c r="N805" i="10"/>
  <c r="M805" i="10"/>
  <c r="L805" i="10"/>
  <c r="U804" i="10"/>
  <c r="T804" i="10"/>
  <c r="S804" i="10"/>
  <c r="R804" i="10"/>
  <c r="O804" i="10"/>
  <c r="N804" i="10"/>
  <c r="M804" i="10"/>
  <c r="L804" i="10"/>
  <c r="U803" i="10"/>
  <c r="T803" i="10"/>
  <c r="S803" i="10"/>
  <c r="R803" i="10"/>
  <c r="O803" i="10"/>
  <c r="N803" i="10"/>
  <c r="M803" i="10"/>
  <c r="L803" i="10"/>
  <c r="U802" i="10"/>
  <c r="T802" i="10"/>
  <c r="S802" i="10"/>
  <c r="R802" i="10"/>
  <c r="O802" i="10"/>
  <c r="N802" i="10"/>
  <c r="M802" i="10"/>
  <c r="L802" i="10"/>
  <c r="U801" i="10"/>
  <c r="T801" i="10"/>
  <c r="S801" i="10"/>
  <c r="R801" i="10"/>
  <c r="O801" i="10"/>
  <c r="N801" i="10"/>
  <c r="M801" i="10"/>
  <c r="L801" i="10"/>
  <c r="U800" i="10"/>
  <c r="T800" i="10"/>
  <c r="S800" i="10"/>
  <c r="R800" i="10"/>
  <c r="O800" i="10"/>
  <c r="N800" i="10"/>
  <c r="M800" i="10"/>
  <c r="L800" i="10"/>
  <c r="U799" i="10"/>
  <c r="T799" i="10"/>
  <c r="S799" i="10"/>
  <c r="R799" i="10"/>
  <c r="O799" i="10"/>
  <c r="N799" i="10"/>
  <c r="M799" i="10"/>
  <c r="L799" i="10"/>
  <c r="U798" i="10"/>
  <c r="T798" i="10"/>
  <c r="S798" i="10"/>
  <c r="R798" i="10"/>
  <c r="O798" i="10"/>
  <c r="N798" i="10"/>
  <c r="M798" i="10"/>
  <c r="L798" i="10"/>
  <c r="U797" i="10"/>
  <c r="T797" i="10"/>
  <c r="S797" i="10"/>
  <c r="R797" i="10"/>
  <c r="O797" i="10"/>
  <c r="N797" i="10"/>
  <c r="M797" i="10"/>
  <c r="L797" i="10"/>
  <c r="U796" i="10"/>
  <c r="T796" i="10"/>
  <c r="S796" i="10"/>
  <c r="R796" i="10"/>
  <c r="O796" i="10"/>
  <c r="N796" i="10"/>
  <c r="M796" i="10"/>
  <c r="L796" i="10"/>
  <c r="U795" i="10"/>
  <c r="T795" i="10"/>
  <c r="S795" i="10"/>
  <c r="R795" i="10"/>
  <c r="O795" i="10"/>
  <c r="N795" i="10"/>
  <c r="M795" i="10"/>
  <c r="L795" i="10"/>
  <c r="U794" i="10"/>
  <c r="T794" i="10"/>
  <c r="S794" i="10"/>
  <c r="R794" i="10"/>
  <c r="O794" i="10"/>
  <c r="N794" i="10"/>
  <c r="M794" i="10"/>
  <c r="L794" i="10"/>
  <c r="U793" i="10"/>
  <c r="T793" i="10"/>
  <c r="S793" i="10"/>
  <c r="R793" i="10"/>
  <c r="O793" i="10"/>
  <c r="N793" i="10"/>
  <c r="M793" i="10"/>
  <c r="L793" i="10"/>
  <c r="U792" i="10"/>
  <c r="T792" i="10"/>
  <c r="S792" i="10"/>
  <c r="R792" i="10"/>
  <c r="O792" i="10"/>
  <c r="N792" i="10"/>
  <c r="M792" i="10"/>
  <c r="L792" i="10"/>
  <c r="U791" i="10"/>
  <c r="T791" i="10"/>
  <c r="S791" i="10"/>
  <c r="R791" i="10"/>
  <c r="O791" i="10"/>
  <c r="N791" i="10"/>
  <c r="M791" i="10"/>
  <c r="L791" i="10"/>
  <c r="U743" i="10"/>
  <c r="T743" i="10"/>
  <c r="S743" i="10"/>
  <c r="R743" i="10"/>
  <c r="O743" i="10"/>
  <c r="N743" i="10"/>
  <c r="M743" i="10"/>
  <c r="L743" i="10"/>
  <c r="U742" i="10"/>
  <c r="T742" i="10"/>
  <c r="S742" i="10"/>
  <c r="R742" i="10"/>
  <c r="O742" i="10"/>
  <c r="N742" i="10"/>
  <c r="M742" i="10"/>
  <c r="L742" i="10"/>
  <c r="U741" i="10"/>
  <c r="T741" i="10"/>
  <c r="S741" i="10"/>
  <c r="R741" i="10"/>
  <c r="O741" i="10"/>
  <c r="N741" i="10"/>
  <c r="M741" i="10"/>
  <c r="L741" i="10"/>
  <c r="U740" i="10"/>
  <c r="T740" i="10"/>
  <c r="S740" i="10"/>
  <c r="R740" i="10"/>
  <c r="O740" i="10"/>
  <c r="N740" i="10"/>
  <c r="M740" i="10"/>
  <c r="L740" i="10"/>
  <c r="U739" i="10"/>
  <c r="T739" i="10"/>
  <c r="S739" i="10"/>
  <c r="R739" i="10"/>
  <c r="O739" i="10"/>
  <c r="N739" i="10"/>
  <c r="M739" i="10"/>
  <c r="L739" i="10"/>
  <c r="U738" i="10"/>
  <c r="T738" i="10"/>
  <c r="S738" i="10"/>
  <c r="R738" i="10"/>
  <c r="O738" i="10"/>
  <c r="N738" i="10"/>
  <c r="M738" i="10"/>
  <c r="L738" i="10"/>
  <c r="U737" i="10"/>
  <c r="T737" i="10"/>
  <c r="S737" i="10"/>
  <c r="R737" i="10"/>
  <c r="O737" i="10"/>
  <c r="N737" i="10"/>
  <c r="M737" i="10"/>
  <c r="L737" i="10"/>
  <c r="U736" i="10"/>
  <c r="T736" i="10"/>
  <c r="S736" i="10"/>
  <c r="R736" i="10"/>
  <c r="O736" i="10"/>
  <c r="N736" i="10"/>
  <c r="M736" i="10"/>
  <c r="L736" i="10"/>
  <c r="U735" i="10"/>
  <c r="T735" i="10"/>
  <c r="S735" i="10"/>
  <c r="R735" i="10"/>
  <c r="O735" i="10"/>
  <c r="N735" i="10"/>
  <c r="M735" i="10"/>
  <c r="L735" i="10"/>
  <c r="U734" i="10"/>
  <c r="T734" i="10"/>
  <c r="S734" i="10"/>
  <c r="R734" i="10"/>
  <c r="O734" i="10"/>
  <c r="N734" i="10"/>
  <c r="M734" i="10"/>
  <c r="L734" i="10"/>
  <c r="U733" i="10"/>
  <c r="T733" i="10"/>
  <c r="S733" i="10"/>
  <c r="R733" i="10"/>
  <c r="O733" i="10"/>
  <c r="N733" i="10"/>
  <c r="M733" i="10"/>
  <c r="L733" i="10"/>
  <c r="U732" i="10"/>
  <c r="T732" i="10"/>
  <c r="S732" i="10"/>
  <c r="R732" i="10"/>
  <c r="O732" i="10"/>
  <c r="N732" i="10"/>
  <c r="M732" i="10"/>
  <c r="L732" i="10"/>
  <c r="U731" i="10"/>
  <c r="T731" i="10"/>
  <c r="S731" i="10"/>
  <c r="R731" i="10"/>
  <c r="O731" i="10"/>
  <c r="N731" i="10"/>
  <c r="M731" i="10"/>
  <c r="L731" i="10"/>
  <c r="U730" i="10"/>
  <c r="T730" i="10"/>
  <c r="S730" i="10"/>
  <c r="R730" i="10"/>
  <c r="O730" i="10"/>
  <c r="N730" i="10"/>
  <c r="M730" i="10"/>
  <c r="L730" i="10"/>
  <c r="U729" i="10"/>
  <c r="T729" i="10"/>
  <c r="S729" i="10"/>
  <c r="R729" i="10"/>
  <c r="O729" i="10"/>
  <c r="N729" i="10"/>
  <c r="M729" i="10"/>
  <c r="L729" i="10"/>
  <c r="U728" i="10"/>
  <c r="T728" i="10"/>
  <c r="S728" i="10"/>
  <c r="R728" i="10"/>
  <c r="O728" i="10"/>
  <c r="N728" i="10"/>
  <c r="M728" i="10"/>
  <c r="L728" i="10"/>
  <c r="P742" i="10"/>
  <c r="P741" i="10"/>
  <c r="P738" i="10"/>
  <c r="P737" i="10"/>
  <c r="P733" i="10"/>
  <c r="P732" i="10"/>
  <c r="P729" i="10"/>
  <c r="P728" i="10"/>
  <c r="U680" i="10"/>
  <c r="T680" i="10"/>
  <c r="S680" i="10"/>
  <c r="R680" i="10"/>
  <c r="O680" i="10"/>
  <c r="N680" i="10"/>
  <c r="M680" i="10"/>
  <c r="L680" i="10"/>
  <c r="U679" i="10"/>
  <c r="T679" i="10"/>
  <c r="S679" i="10"/>
  <c r="R679" i="10"/>
  <c r="O679" i="10"/>
  <c r="N679" i="10"/>
  <c r="M679" i="10"/>
  <c r="L679" i="10"/>
  <c r="U678" i="10"/>
  <c r="T678" i="10"/>
  <c r="S678" i="10"/>
  <c r="R678" i="10"/>
  <c r="O678" i="10"/>
  <c r="N678" i="10"/>
  <c r="M678" i="10"/>
  <c r="L678" i="10"/>
  <c r="U677" i="10"/>
  <c r="T677" i="10"/>
  <c r="S677" i="10"/>
  <c r="R677" i="10"/>
  <c r="O677" i="10"/>
  <c r="N677" i="10"/>
  <c r="M677" i="10"/>
  <c r="L677" i="10"/>
  <c r="U676" i="10"/>
  <c r="T676" i="10"/>
  <c r="S676" i="10"/>
  <c r="R676" i="10"/>
  <c r="O676" i="10"/>
  <c r="N676" i="10"/>
  <c r="M676" i="10"/>
  <c r="L676" i="10"/>
  <c r="U675" i="10"/>
  <c r="T675" i="10"/>
  <c r="S675" i="10"/>
  <c r="R675" i="10"/>
  <c r="O675" i="10"/>
  <c r="N675" i="10"/>
  <c r="M675" i="10"/>
  <c r="L675" i="10"/>
  <c r="U674" i="10"/>
  <c r="T674" i="10"/>
  <c r="S674" i="10"/>
  <c r="R674" i="10"/>
  <c r="O674" i="10"/>
  <c r="N674" i="10"/>
  <c r="M674" i="10"/>
  <c r="L674" i="10"/>
  <c r="U673" i="10"/>
  <c r="T673" i="10"/>
  <c r="S673" i="10"/>
  <c r="R673" i="10"/>
  <c r="O673" i="10"/>
  <c r="N673" i="10"/>
  <c r="M673" i="10"/>
  <c r="L673" i="10"/>
  <c r="U672" i="10"/>
  <c r="T672" i="10"/>
  <c r="S672" i="10"/>
  <c r="R672" i="10"/>
  <c r="O672" i="10"/>
  <c r="N672" i="10"/>
  <c r="M672" i="10"/>
  <c r="L672" i="10"/>
  <c r="U671" i="10"/>
  <c r="T671" i="10"/>
  <c r="S671" i="10"/>
  <c r="R671" i="10"/>
  <c r="O671" i="10"/>
  <c r="N671" i="10"/>
  <c r="M671" i="10"/>
  <c r="L671" i="10"/>
  <c r="U670" i="10"/>
  <c r="T670" i="10"/>
  <c r="S670" i="10"/>
  <c r="R670" i="10"/>
  <c r="O670" i="10"/>
  <c r="N670" i="10"/>
  <c r="M670" i="10"/>
  <c r="L670" i="10"/>
  <c r="U669" i="10"/>
  <c r="T669" i="10"/>
  <c r="S669" i="10"/>
  <c r="R669" i="10"/>
  <c r="O669" i="10"/>
  <c r="N669" i="10"/>
  <c r="M669" i="10"/>
  <c r="L669" i="10"/>
  <c r="U668" i="10"/>
  <c r="T668" i="10"/>
  <c r="S668" i="10"/>
  <c r="R668" i="10"/>
  <c r="O668" i="10"/>
  <c r="N668" i="10"/>
  <c r="M668" i="10"/>
  <c r="L668" i="10"/>
  <c r="U667" i="10"/>
  <c r="T667" i="10"/>
  <c r="S667" i="10"/>
  <c r="R667" i="10"/>
  <c r="O667" i="10"/>
  <c r="N667" i="10"/>
  <c r="M667" i="10"/>
  <c r="L667" i="10"/>
  <c r="U666" i="10"/>
  <c r="T666" i="10"/>
  <c r="S666" i="10"/>
  <c r="R666" i="10"/>
  <c r="O666" i="10"/>
  <c r="N666" i="10"/>
  <c r="M666" i="10"/>
  <c r="L666" i="10"/>
  <c r="U665" i="10"/>
  <c r="T665" i="10"/>
  <c r="S665" i="10"/>
  <c r="R665" i="10"/>
  <c r="O665" i="10"/>
  <c r="N665" i="10"/>
  <c r="M665" i="10"/>
  <c r="L665" i="10"/>
  <c r="P679" i="10"/>
  <c r="P678" i="10"/>
  <c r="P677" i="10"/>
  <c r="P675" i="10"/>
  <c r="P674" i="10"/>
  <c r="P673" i="10"/>
  <c r="P671" i="10"/>
  <c r="P670" i="10"/>
  <c r="P669" i="10"/>
  <c r="P668" i="10"/>
  <c r="P667" i="10"/>
  <c r="P666" i="10"/>
  <c r="P665" i="10"/>
  <c r="U524" i="10"/>
  <c r="T524" i="10"/>
  <c r="S524" i="10"/>
  <c r="R524" i="10"/>
  <c r="O524" i="10"/>
  <c r="N524" i="10"/>
  <c r="M524" i="10"/>
  <c r="L524" i="10"/>
  <c r="U523" i="10"/>
  <c r="T523" i="10"/>
  <c r="S523" i="10"/>
  <c r="R523" i="10"/>
  <c r="O523" i="10"/>
  <c r="N523" i="10"/>
  <c r="M523" i="10"/>
  <c r="L523" i="10"/>
  <c r="U522" i="10"/>
  <c r="T522" i="10"/>
  <c r="S522" i="10"/>
  <c r="R522" i="10"/>
  <c r="O522" i="10"/>
  <c r="N522" i="10"/>
  <c r="M522" i="10"/>
  <c r="L522" i="10"/>
  <c r="U521" i="10"/>
  <c r="T521" i="10"/>
  <c r="S521" i="10"/>
  <c r="R521" i="10"/>
  <c r="O521" i="10"/>
  <c r="N521" i="10"/>
  <c r="M521" i="10"/>
  <c r="L521" i="10"/>
  <c r="U520" i="10"/>
  <c r="T520" i="10"/>
  <c r="S520" i="10"/>
  <c r="R520" i="10"/>
  <c r="O520" i="10"/>
  <c r="N520" i="10"/>
  <c r="M520" i="10"/>
  <c r="L520" i="10"/>
  <c r="U519" i="10"/>
  <c r="T519" i="10"/>
  <c r="S519" i="10"/>
  <c r="R519" i="10"/>
  <c r="O519" i="10"/>
  <c r="N519" i="10"/>
  <c r="M519" i="10"/>
  <c r="L519" i="10"/>
  <c r="U518" i="10"/>
  <c r="T518" i="10"/>
  <c r="S518" i="10"/>
  <c r="R518" i="10"/>
  <c r="O518" i="10"/>
  <c r="N518" i="10"/>
  <c r="M518" i="10"/>
  <c r="L518" i="10"/>
  <c r="U517" i="10"/>
  <c r="T517" i="10"/>
  <c r="S517" i="10"/>
  <c r="R517" i="10"/>
  <c r="O517" i="10"/>
  <c r="N517" i="10"/>
  <c r="M517" i="10"/>
  <c r="L517" i="10"/>
  <c r="U516" i="10"/>
  <c r="T516" i="10"/>
  <c r="S516" i="10"/>
  <c r="R516" i="10"/>
  <c r="O516" i="10"/>
  <c r="N516" i="10"/>
  <c r="M516" i="10"/>
  <c r="L516" i="10"/>
  <c r="U515" i="10"/>
  <c r="T515" i="10"/>
  <c r="S515" i="10"/>
  <c r="R515" i="10"/>
  <c r="O515" i="10"/>
  <c r="N515" i="10"/>
  <c r="M515" i="10"/>
  <c r="L515" i="10"/>
  <c r="U514" i="10"/>
  <c r="T514" i="10"/>
  <c r="S514" i="10"/>
  <c r="R514" i="10"/>
  <c r="O514" i="10"/>
  <c r="N514" i="10"/>
  <c r="M514" i="10"/>
  <c r="L514" i="10"/>
  <c r="U513" i="10"/>
  <c r="T513" i="10"/>
  <c r="S513" i="10"/>
  <c r="R513" i="10"/>
  <c r="O513" i="10"/>
  <c r="N513" i="10"/>
  <c r="M513" i="10"/>
  <c r="L513" i="10"/>
  <c r="U512" i="10"/>
  <c r="T512" i="10"/>
  <c r="S512" i="10"/>
  <c r="R512" i="10"/>
  <c r="O512" i="10"/>
  <c r="N512" i="10"/>
  <c r="M512" i="10"/>
  <c r="L512" i="10"/>
  <c r="U511" i="10"/>
  <c r="T511" i="10"/>
  <c r="S511" i="10"/>
  <c r="R511" i="10"/>
  <c r="O511" i="10"/>
  <c r="N511" i="10"/>
  <c r="M511" i="10"/>
  <c r="L511" i="10"/>
  <c r="U510" i="10"/>
  <c r="T510" i="10"/>
  <c r="S510" i="10"/>
  <c r="R510" i="10"/>
  <c r="O510" i="10"/>
  <c r="N510" i="10"/>
  <c r="M510" i="10"/>
  <c r="L510" i="10"/>
  <c r="U509" i="10"/>
  <c r="T509" i="10"/>
  <c r="S509" i="10"/>
  <c r="R509" i="10"/>
  <c r="O509" i="10"/>
  <c r="N509" i="10"/>
  <c r="M509" i="10"/>
  <c r="L509" i="10"/>
  <c r="U338" i="10"/>
  <c r="T338" i="10"/>
  <c r="S338" i="10"/>
  <c r="R338" i="10"/>
  <c r="O338" i="10"/>
  <c r="N338" i="10"/>
  <c r="M338" i="10"/>
  <c r="L338" i="10"/>
  <c r="U337" i="10"/>
  <c r="T337" i="10"/>
  <c r="S337" i="10"/>
  <c r="R337" i="10"/>
  <c r="O337" i="10"/>
  <c r="N337" i="10"/>
  <c r="M337" i="10"/>
  <c r="L337" i="10"/>
  <c r="U336" i="10"/>
  <c r="T336" i="10"/>
  <c r="S336" i="10"/>
  <c r="R336" i="10"/>
  <c r="O336" i="10"/>
  <c r="N336" i="10"/>
  <c r="M336" i="10"/>
  <c r="L336" i="10"/>
  <c r="U335" i="10"/>
  <c r="T335" i="10"/>
  <c r="S335" i="10"/>
  <c r="R335" i="10"/>
  <c r="O335" i="10"/>
  <c r="N335" i="10"/>
  <c r="M335" i="10"/>
  <c r="L335" i="10"/>
  <c r="U334" i="10"/>
  <c r="T334" i="10"/>
  <c r="S334" i="10"/>
  <c r="R334" i="10"/>
  <c r="O334" i="10"/>
  <c r="N334" i="10"/>
  <c r="M334" i="10"/>
  <c r="L334" i="10"/>
  <c r="U333" i="10"/>
  <c r="T333" i="10"/>
  <c r="S333" i="10"/>
  <c r="R333" i="10"/>
  <c r="O333" i="10"/>
  <c r="N333" i="10"/>
  <c r="M333" i="10"/>
  <c r="L333" i="10"/>
  <c r="U332" i="10"/>
  <c r="T332" i="10"/>
  <c r="S332" i="10"/>
  <c r="R332" i="10"/>
  <c r="O332" i="10"/>
  <c r="N332" i="10"/>
  <c r="M332" i="10"/>
  <c r="L332" i="10"/>
  <c r="U331" i="10"/>
  <c r="T331" i="10"/>
  <c r="S331" i="10"/>
  <c r="R331" i="10"/>
  <c r="O331" i="10"/>
  <c r="N331" i="10"/>
  <c r="M331" i="10"/>
  <c r="L331" i="10"/>
  <c r="U330" i="10"/>
  <c r="T330" i="10"/>
  <c r="S330" i="10"/>
  <c r="R330" i="10"/>
  <c r="O330" i="10"/>
  <c r="N330" i="10"/>
  <c r="M330" i="10"/>
  <c r="L330" i="10"/>
  <c r="U329" i="10"/>
  <c r="T329" i="10"/>
  <c r="S329" i="10"/>
  <c r="R329" i="10"/>
  <c r="O329" i="10"/>
  <c r="N329" i="10"/>
  <c r="M329" i="10"/>
  <c r="L329" i="10"/>
  <c r="U328" i="10"/>
  <c r="T328" i="10"/>
  <c r="S328" i="10"/>
  <c r="R328" i="10"/>
  <c r="O328" i="10"/>
  <c r="N328" i="10"/>
  <c r="M328" i="10"/>
  <c r="L328" i="10"/>
  <c r="U327" i="10"/>
  <c r="T327" i="10"/>
  <c r="S327" i="10"/>
  <c r="R327" i="10"/>
  <c r="O327" i="10"/>
  <c r="N327" i="10"/>
  <c r="M327" i="10"/>
  <c r="L327" i="10"/>
  <c r="U326" i="10"/>
  <c r="T326" i="10"/>
  <c r="S326" i="10"/>
  <c r="R326" i="10"/>
  <c r="O326" i="10"/>
  <c r="N326" i="10"/>
  <c r="M326" i="10"/>
  <c r="L326" i="10"/>
  <c r="U325" i="10"/>
  <c r="T325" i="10"/>
  <c r="S325" i="10"/>
  <c r="R325" i="10"/>
  <c r="O325" i="10"/>
  <c r="N325" i="10"/>
  <c r="M325" i="10"/>
  <c r="L325" i="10"/>
  <c r="U324" i="10"/>
  <c r="T324" i="10"/>
  <c r="S324" i="10"/>
  <c r="R324" i="10"/>
  <c r="O324" i="10"/>
  <c r="N324" i="10"/>
  <c r="M324" i="10"/>
  <c r="L324" i="10"/>
  <c r="U323" i="10"/>
  <c r="T323" i="10"/>
  <c r="S323" i="10"/>
  <c r="R323" i="10"/>
  <c r="O323" i="10"/>
  <c r="N323" i="10"/>
  <c r="M323" i="10"/>
  <c r="L323" i="10"/>
  <c r="U431" i="10"/>
  <c r="T431" i="10"/>
  <c r="S431" i="10"/>
  <c r="R431" i="10"/>
  <c r="O431" i="10"/>
  <c r="N431" i="10"/>
  <c r="M431" i="10"/>
  <c r="L431" i="10"/>
  <c r="U430" i="10"/>
  <c r="T430" i="10"/>
  <c r="S430" i="10"/>
  <c r="R430" i="10"/>
  <c r="O430" i="10"/>
  <c r="N430" i="10"/>
  <c r="M430" i="10"/>
  <c r="L430" i="10"/>
  <c r="U429" i="10"/>
  <c r="T429" i="10"/>
  <c r="S429" i="10"/>
  <c r="R429" i="10"/>
  <c r="O429" i="10"/>
  <c r="N429" i="10"/>
  <c r="M429" i="10"/>
  <c r="L429" i="10"/>
  <c r="U428" i="10"/>
  <c r="T428" i="10"/>
  <c r="S428" i="10"/>
  <c r="R428" i="10"/>
  <c r="O428" i="10"/>
  <c r="N428" i="10"/>
  <c r="M428" i="10"/>
  <c r="L428" i="10"/>
  <c r="U427" i="10"/>
  <c r="T427" i="10"/>
  <c r="S427" i="10"/>
  <c r="R427" i="10"/>
  <c r="O427" i="10"/>
  <c r="N427" i="10"/>
  <c r="M427" i="10"/>
  <c r="L427" i="10"/>
  <c r="U426" i="10"/>
  <c r="T426" i="10"/>
  <c r="S426" i="10"/>
  <c r="R426" i="10"/>
  <c r="O426" i="10"/>
  <c r="N426" i="10"/>
  <c r="M426" i="10"/>
  <c r="L426" i="10"/>
  <c r="U425" i="10"/>
  <c r="T425" i="10"/>
  <c r="S425" i="10"/>
  <c r="R425" i="10"/>
  <c r="O425" i="10"/>
  <c r="N425" i="10"/>
  <c r="M425" i="10"/>
  <c r="L425" i="10"/>
  <c r="U424" i="10"/>
  <c r="T424" i="10"/>
  <c r="S424" i="10"/>
  <c r="R424" i="10"/>
  <c r="O424" i="10"/>
  <c r="N424" i="10"/>
  <c r="M424" i="10"/>
  <c r="L424" i="10"/>
  <c r="U423" i="10"/>
  <c r="T423" i="10"/>
  <c r="S423" i="10"/>
  <c r="R423" i="10"/>
  <c r="O423" i="10"/>
  <c r="N423" i="10"/>
  <c r="M423" i="10"/>
  <c r="L423" i="10"/>
  <c r="U422" i="10"/>
  <c r="T422" i="10"/>
  <c r="S422" i="10"/>
  <c r="R422" i="10"/>
  <c r="O422" i="10"/>
  <c r="N422" i="10"/>
  <c r="M422" i="10"/>
  <c r="L422" i="10"/>
  <c r="U421" i="10"/>
  <c r="T421" i="10"/>
  <c r="S421" i="10"/>
  <c r="R421" i="10"/>
  <c r="O421" i="10"/>
  <c r="N421" i="10"/>
  <c r="M421" i="10"/>
  <c r="L421" i="10"/>
  <c r="U420" i="10"/>
  <c r="T420" i="10"/>
  <c r="S420" i="10"/>
  <c r="R420" i="10"/>
  <c r="O420" i="10"/>
  <c r="N420" i="10"/>
  <c r="M420" i="10"/>
  <c r="L420" i="10"/>
  <c r="U419" i="10"/>
  <c r="T419" i="10"/>
  <c r="S419" i="10"/>
  <c r="R419" i="10"/>
  <c r="O419" i="10"/>
  <c r="N419" i="10"/>
  <c r="M419" i="10"/>
  <c r="L419" i="10"/>
  <c r="U418" i="10"/>
  <c r="T418" i="10"/>
  <c r="S418" i="10"/>
  <c r="R418" i="10"/>
  <c r="O418" i="10"/>
  <c r="N418" i="10"/>
  <c r="M418" i="10"/>
  <c r="L418" i="10"/>
  <c r="U417" i="10"/>
  <c r="T417" i="10"/>
  <c r="S417" i="10"/>
  <c r="R417" i="10"/>
  <c r="O417" i="10"/>
  <c r="N417" i="10"/>
  <c r="M417" i="10"/>
  <c r="L417" i="10"/>
  <c r="U416" i="10"/>
  <c r="T416" i="10"/>
  <c r="S416" i="10"/>
  <c r="R416" i="10"/>
  <c r="O416" i="10"/>
  <c r="N416" i="10"/>
  <c r="M416" i="10"/>
  <c r="L416" i="10"/>
  <c r="P429" i="10"/>
  <c r="P426" i="10"/>
  <c r="P425" i="10"/>
  <c r="P422" i="10"/>
  <c r="P421" i="10"/>
  <c r="P418" i="10"/>
  <c r="P416" i="10"/>
  <c r="U242" i="10"/>
  <c r="T242" i="10"/>
  <c r="S242" i="10"/>
  <c r="R242" i="10"/>
  <c r="O242" i="10"/>
  <c r="N242" i="10"/>
  <c r="M242" i="10"/>
  <c r="L242" i="10"/>
  <c r="U241" i="10"/>
  <c r="T241" i="10"/>
  <c r="S241" i="10"/>
  <c r="R241" i="10"/>
  <c r="O241" i="10"/>
  <c r="N241" i="10"/>
  <c r="M241" i="10"/>
  <c r="L241" i="10"/>
  <c r="U240" i="10"/>
  <c r="T240" i="10"/>
  <c r="S240" i="10"/>
  <c r="R240" i="10"/>
  <c r="O240" i="10"/>
  <c r="N240" i="10"/>
  <c r="M240" i="10"/>
  <c r="L240" i="10"/>
  <c r="U239" i="10"/>
  <c r="T239" i="10"/>
  <c r="S239" i="10"/>
  <c r="R239" i="10"/>
  <c r="O239" i="10"/>
  <c r="N239" i="10"/>
  <c r="M239" i="10"/>
  <c r="L239" i="10"/>
  <c r="U238" i="10"/>
  <c r="T238" i="10"/>
  <c r="S238" i="10"/>
  <c r="R238" i="10"/>
  <c r="O238" i="10"/>
  <c r="N238" i="10"/>
  <c r="M238" i="10"/>
  <c r="L238" i="10"/>
  <c r="U237" i="10"/>
  <c r="T237" i="10"/>
  <c r="S237" i="10"/>
  <c r="R237" i="10"/>
  <c r="O237" i="10"/>
  <c r="N237" i="10"/>
  <c r="M237" i="10"/>
  <c r="L237" i="10"/>
  <c r="U236" i="10"/>
  <c r="T236" i="10"/>
  <c r="S236" i="10"/>
  <c r="R236" i="10"/>
  <c r="O236" i="10"/>
  <c r="N236" i="10"/>
  <c r="M236" i="10"/>
  <c r="L236" i="10"/>
  <c r="U235" i="10"/>
  <c r="T235" i="10"/>
  <c r="S235" i="10"/>
  <c r="R235" i="10"/>
  <c r="O235" i="10"/>
  <c r="N235" i="10"/>
  <c r="M235" i="10"/>
  <c r="L235" i="10"/>
  <c r="U234" i="10"/>
  <c r="T234" i="10"/>
  <c r="S234" i="10"/>
  <c r="R234" i="10"/>
  <c r="O234" i="10"/>
  <c r="N234" i="10"/>
  <c r="M234" i="10"/>
  <c r="L234" i="10"/>
  <c r="U233" i="10"/>
  <c r="T233" i="10"/>
  <c r="S233" i="10"/>
  <c r="R233" i="10"/>
  <c r="O233" i="10"/>
  <c r="N233" i="10"/>
  <c r="M233" i="10"/>
  <c r="L233" i="10"/>
  <c r="U232" i="10"/>
  <c r="T232" i="10"/>
  <c r="S232" i="10"/>
  <c r="R232" i="10"/>
  <c r="O232" i="10"/>
  <c r="N232" i="10"/>
  <c r="M232" i="10"/>
  <c r="L232" i="10"/>
  <c r="U231" i="10"/>
  <c r="T231" i="10"/>
  <c r="S231" i="10"/>
  <c r="R231" i="10"/>
  <c r="O231" i="10"/>
  <c r="N231" i="10"/>
  <c r="M231" i="10"/>
  <c r="L231" i="10"/>
  <c r="U230" i="10"/>
  <c r="T230" i="10"/>
  <c r="S230" i="10"/>
  <c r="R230" i="10"/>
  <c r="O230" i="10"/>
  <c r="N230" i="10"/>
  <c r="M230" i="10"/>
  <c r="L230" i="10"/>
  <c r="P241" i="10"/>
  <c r="P239" i="10"/>
  <c r="P237" i="10"/>
  <c r="P233" i="10"/>
  <c r="P231" i="10"/>
  <c r="P230" i="10"/>
  <c r="U150" i="10"/>
  <c r="T150" i="10"/>
  <c r="S150" i="10"/>
  <c r="R150" i="10"/>
  <c r="O150" i="10"/>
  <c r="N150" i="10"/>
  <c r="M150" i="10"/>
  <c r="L150" i="10"/>
  <c r="U149" i="10"/>
  <c r="T149" i="10"/>
  <c r="S149" i="10"/>
  <c r="R149" i="10"/>
  <c r="O149" i="10"/>
  <c r="N149" i="10"/>
  <c r="M149" i="10"/>
  <c r="L149" i="10"/>
  <c r="P149" i="10"/>
  <c r="U148" i="10"/>
  <c r="T148" i="10"/>
  <c r="S148" i="10"/>
  <c r="R148" i="10"/>
  <c r="O148" i="10"/>
  <c r="N148" i="10"/>
  <c r="M148" i="10"/>
  <c r="L148" i="10"/>
  <c r="U147" i="10"/>
  <c r="T147" i="10"/>
  <c r="S147" i="10"/>
  <c r="R147" i="10"/>
  <c r="O147" i="10"/>
  <c r="N147" i="10"/>
  <c r="M147" i="10"/>
  <c r="L147" i="10"/>
  <c r="U146" i="10"/>
  <c r="T146" i="10"/>
  <c r="S146" i="10"/>
  <c r="R146" i="10"/>
  <c r="O146" i="10"/>
  <c r="N146" i="10"/>
  <c r="M146" i="10"/>
  <c r="L146" i="10"/>
  <c r="U145" i="10"/>
  <c r="T145" i="10"/>
  <c r="S145" i="10"/>
  <c r="R145" i="10"/>
  <c r="O145" i="10"/>
  <c r="N145" i="10"/>
  <c r="M145" i="10"/>
  <c r="L145" i="10"/>
  <c r="U144" i="10"/>
  <c r="T144" i="10"/>
  <c r="S144" i="10"/>
  <c r="R144" i="10"/>
  <c r="O144" i="10"/>
  <c r="N144" i="10"/>
  <c r="M144" i="10"/>
  <c r="L144" i="10"/>
  <c r="U143" i="10"/>
  <c r="T143" i="10"/>
  <c r="S143" i="10"/>
  <c r="R143" i="10"/>
  <c r="O143" i="10"/>
  <c r="N143" i="10"/>
  <c r="M143" i="10"/>
  <c r="L143" i="10"/>
  <c r="U142" i="10"/>
  <c r="T142" i="10"/>
  <c r="S142" i="10"/>
  <c r="R142" i="10"/>
  <c r="O142" i="10"/>
  <c r="N142" i="10"/>
  <c r="M142" i="10"/>
  <c r="L142" i="10"/>
  <c r="U141" i="10"/>
  <c r="T141" i="10"/>
  <c r="S141" i="10"/>
  <c r="R141" i="10"/>
  <c r="O141" i="10"/>
  <c r="N141" i="10"/>
  <c r="M141" i="10"/>
  <c r="L141" i="10"/>
  <c r="U140" i="10"/>
  <c r="T140" i="10"/>
  <c r="S140" i="10"/>
  <c r="R140" i="10"/>
  <c r="O140" i="10"/>
  <c r="N140" i="10"/>
  <c r="M140" i="10"/>
  <c r="L140" i="10"/>
  <c r="U139" i="10"/>
  <c r="T139" i="10"/>
  <c r="S139" i="10"/>
  <c r="R139" i="10"/>
  <c r="O139" i="10"/>
  <c r="N139" i="10"/>
  <c r="M139" i="10"/>
  <c r="L139" i="10"/>
  <c r="U138" i="10"/>
  <c r="T138" i="10"/>
  <c r="S138" i="10"/>
  <c r="R138" i="10"/>
  <c r="O138" i="10"/>
  <c r="N138" i="10"/>
  <c r="M138" i="10"/>
  <c r="L138" i="10"/>
  <c r="U137" i="10"/>
  <c r="T137" i="10"/>
  <c r="S137" i="10"/>
  <c r="R137" i="10"/>
  <c r="O137" i="10"/>
  <c r="N137" i="10"/>
  <c r="M137" i="10"/>
  <c r="L137" i="10"/>
  <c r="U136" i="10"/>
  <c r="T136" i="10"/>
  <c r="S136" i="10"/>
  <c r="R136" i="10"/>
  <c r="O136" i="10"/>
  <c r="N136" i="10"/>
  <c r="M136" i="10"/>
  <c r="L136" i="10"/>
  <c r="P145" i="10"/>
  <c r="P143" i="10"/>
  <c r="P141" i="10"/>
  <c r="P139" i="10"/>
  <c r="P137" i="10"/>
  <c r="U51" i="10"/>
  <c r="T51" i="10"/>
  <c r="S51" i="10"/>
  <c r="R51" i="10"/>
  <c r="U50" i="10"/>
  <c r="T50" i="10"/>
  <c r="S50" i="10"/>
  <c r="R50" i="10"/>
  <c r="U49" i="10"/>
  <c r="T49" i="10"/>
  <c r="S49" i="10"/>
  <c r="R49" i="10"/>
  <c r="U48" i="10"/>
  <c r="T48" i="10"/>
  <c r="S48" i="10"/>
  <c r="R48" i="10"/>
  <c r="U47" i="10"/>
  <c r="T47" i="10"/>
  <c r="S47" i="10"/>
  <c r="R47" i="10"/>
  <c r="U46" i="10"/>
  <c r="T46" i="10"/>
  <c r="S46" i="10"/>
  <c r="R46" i="10"/>
  <c r="U45" i="10"/>
  <c r="T45" i="10"/>
  <c r="S45" i="10"/>
  <c r="R45" i="10"/>
  <c r="U44" i="10"/>
  <c r="T44" i="10"/>
  <c r="S44" i="10"/>
  <c r="R44" i="10"/>
  <c r="U43" i="10"/>
  <c r="T43" i="10"/>
  <c r="S43" i="10"/>
  <c r="R43" i="10"/>
  <c r="U42" i="10"/>
  <c r="T42" i="10"/>
  <c r="S42" i="10"/>
  <c r="R42" i="10"/>
  <c r="U41" i="10"/>
  <c r="T41" i="10"/>
  <c r="S41" i="10"/>
  <c r="R41" i="10"/>
  <c r="U40" i="10"/>
  <c r="T40" i="10"/>
  <c r="S40" i="10"/>
  <c r="R40" i="10"/>
  <c r="U39" i="10"/>
  <c r="T39" i="10"/>
  <c r="S39" i="10"/>
  <c r="R39" i="10"/>
  <c r="U38" i="10"/>
  <c r="T38" i="10"/>
  <c r="S38" i="10"/>
  <c r="R38" i="10"/>
  <c r="U37" i="10"/>
  <c r="T37" i="10"/>
  <c r="S37" i="10"/>
  <c r="R37" i="10"/>
  <c r="U36" i="10"/>
  <c r="T36" i="10"/>
  <c r="S36" i="10"/>
  <c r="R36" i="10"/>
  <c r="O51" i="10"/>
  <c r="N51" i="10"/>
  <c r="M51" i="10"/>
  <c r="L51" i="10"/>
  <c r="O50" i="10"/>
  <c r="N50" i="10"/>
  <c r="M50" i="10"/>
  <c r="L50" i="10"/>
  <c r="O49" i="10"/>
  <c r="N49" i="10"/>
  <c r="M49" i="10"/>
  <c r="L49" i="10"/>
  <c r="O48" i="10"/>
  <c r="N48" i="10"/>
  <c r="M48" i="10"/>
  <c r="L48" i="10"/>
  <c r="O47" i="10"/>
  <c r="N47" i="10"/>
  <c r="M47" i="10"/>
  <c r="L47" i="10"/>
  <c r="O46" i="10"/>
  <c r="N46" i="10"/>
  <c r="M46" i="10"/>
  <c r="L46" i="10"/>
  <c r="O45" i="10"/>
  <c r="N45" i="10"/>
  <c r="M45" i="10"/>
  <c r="L45" i="10"/>
  <c r="O44" i="10"/>
  <c r="N44" i="10"/>
  <c r="M44" i="10"/>
  <c r="L44" i="10"/>
  <c r="O43" i="10"/>
  <c r="N43" i="10"/>
  <c r="M43" i="10"/>
  <c r="L43" i="10"/>
  <c r="O42" i="10"/>
  <c r="N42" i="10"/>
  <c r="M42" i="10"/>
  <c r="L42" i="10"/>
  <c r="O41" i="10"/>
  <c r="N41" i="10"/>
  <c r="M41" i="10"/>
  <c r="L41" i="10"/>
  <c r="O40" i="10"/>
  <c r="N40" i="10"/>
  <c r="M40" i="10"/>
  <c r="L40" i="10"/>
  <c r="O39" i="10"/>
  <c r="N39" i="10"/>
  <c r="M39" i="10"/>
  <c r="L39" i="10"/>
  <c r="O38" i="10"/>
  <c r="N38" i="10"/>
  <c r="M38" i="10"/>
  <c r="L38" i="10"/>
  <c r="O37" i="10"/>
  <c r="N37" i="10"/>
  <c r="M37" i="10"/>
  <c r="L37" i="10"/>
  <c r="O36" i="10"/>
  <c r="N36" i="10"/>
  <c r="M36" i="10"/>
  <c r="L36" i="10"/>
  <c r="P51" i="10"/>
  <c r="P48" i="10"/>
  <c r="P44" i="10"/>
  <c r="P40" i="10"/>
  <c r="P39" i="10"/>
  <c r="P36" i="10"/>
  <c r="P140" i="10" l="1"/>
  <c r="W919" i="10"/>
  <c r="W918" i="10"/>
  <c r="V919" i="10"/>
  <c r="V923" i="10"/>
  <c r="V927" i="10"/>
  <c r="V931" i="10"/>
  <c r="W931" i="10"/>
  <c r="V918" i="10"/>
  <c r="V917" i="10"/>
  <c r="P920" i="10"/>
  <c r="P924" i="10"/>
  <c r="P928" i="10"/>
  <c r="P932" i="10"/>
  <c r="W917" i="10"/>
  <c r="P922" i="10"/>
  <c r="P926" i="10"/>
  <c r="P930" i="10"/>
  <c r="W921" i="10"/>
  <c r="W925" i="10"/>
  <c r="W929" i="10"/>
  <c r="V920" i="10"/>
  <c r="W923" i="10"/>
  <c r="W927" i="10"/>
  <c r="W920" i="10"/>
  <c r="V921" i="10"/>
  <c r="V925" i="10"/>
  <c r="V929" i="10"/>
  <c r="V922" i="10"/>
  <c r="V924" i="10"/>
  <c r="V926" i="10"/>
  <c r="V928" i="10"/>
  <c r="V930" i="10"/>
  <c r="V932" i="10"/>
  <c r="W922" i="10"/>
  <c r="W924" i="10"/>
  <c r="W926" i="10"/>
  <c r="W928" i="10"/>
  <c r="W930" i="10"/>
  <c r="W932" i="10"/>
  <c r="V855" i="10"/>
  <c r="W858" i="10"/>
  <c r="V867" i="10"/>
  <c r="W857" i="10"/>
  <c r="W855" i="10"/>
  <c r="V856" i="10"/>
  <c r="V857" i="10"/>
  <c r="W860" i="10"/>
  <c r="V861" i="10"/>
  <c r="W864" i="10"/>
  <c r="V865" i="10"/>
  <c r="P861" i="10"/>
  <c r="P865" i="10"/>
  <c r="P869" i="10"/>
  <c r="W854" i="10"/>
  <c r="W856" i="10"/>
  <c r="V859" i="10"/>
  <c r="W862" i="10"/>
  <c r="W868" i="10"/>
  <c r="V869" i="10"/>
  <c r="V863" i="10"/>
  <c r="W866" i="10"/>
  <c r="W791" i="10"/>
  <c r="V792" i="10"/>
  <c r="V854" i="10"/>
  <c r="W859" i="10"/>
  <c r="W861" i="10"/>
  <c r="W863" i="10"/>
  <c r="W865" i="10"/>
  <c r="W867" i="10"/>
  <c r="W869" i="10"/>
  <c r="V858" i="10"/>
  <c r="V860" i="10"/>
  <c r="V862" i="10"/>
  <c r="V864" i="10"/>
  <c r="V866" i="10"/>
  <c r="V868" i="10"/>
  <c r="V791" i="10"/>
  <c r="W794" i="10"/>
  <c r="P791" i="10"/>
  <c r="W793" i="10"/>
  <c r="V794" i="10"/>
  <c r="W797" i="10"/>
  <c r="V798" i="10"/>
  <c r="W801" i="10"/>
  <c r="V802" i="10"/>
  <c r="W805" i="10"/>
  <c r="V806" i="10"/>
  <c r="P792" i="10"/>
  <c r="P793" i="10"/>
  <c r="W792" i="10"/>
  <c r="V793" i="10"/>
  <c r="P794" i="10"/>
  <c r="W796" i="10"/>
  <c r="V797" i="10"/>
  <c r="W800" i="10"/>
  <c r="V801" i="10"/>
  <c r="W804" i="10"/>
  <c r="V805" i="10"/>
  <c r="P795" i="10"/>
  <c r="P799" i="10"/>
  <c r="P803" i="10"/>
  <c r="V795" i="10"/>
  <c r="P796" i="10"/>
  <c r="W798" i="10"/>
  <c r="V799" i="10"/>
  <c r="P800" i="10"/>
  <c r="W802" i="10"/>
  <c r="V803" i="10"/>
  <c r="P804" i="10"/>
  <c r="W806" i="10"/>
  <c r="W795" i="10"/>
  <c r="V796" i="10"/>
  <c r="P797" i="10"/>
  <c r="W799" i="10"/>
  <c r="V800" i="10"/>
  <c r="P801" i="10"/>
  <c r="W803" i="10"/>
  <c r="V804" i="10"/>
  <c r="P805" i="10"/>
  <c r="P798" i="10"/>
  <c r="P802" i="10"/>
  <c r="P806" i="10"/>
  <c r="W732" i="10"/>
  <c r="W736" i="10"/>
  <c r="V740" i="10"/>
  <c r="V730" i="10"/>
  <c r="V675" i="10"/>
  <c r="V679" i="10"/>
  <c r="P731" i="10"/>
  <c r="P735" i="10"/>
  <c r="P739" i="10"/>
  <c r="P743" i="10"/>
  <c r="W728" i="10"/>
  <c r="V736" i="10"/>
  <c r="W738" i="10"/>
  <c r="W742" i="10"/>
  <c r="W669" i="10"/>
  <c r="P730" i="10"/>
  <c r="V728" i="10"/>
  <c r="W730" i="10"/>
  <c r="V742" i="10"/>
  <c r="P736" i="10"/>
  <c r="P740" i="10"/>
  <c r="V729" i="10"/>
  <c r="V731" i="10"/>
  <c r="V734" i="10"/>
  <c r="W740" i="10"/>
  <c r="P43" i="10"/>
  <c r="W729" i="10"/>
  <c r="W731" i="10"/>
  <c r="V732" i="10"/>
  <c r="W734" i="10"/>
  <c r="V738" i="10"/>
  <c r="P734" i="10"/>
  <c r="V733" i="10"/>
  <c r="V735" i="10"/>
  <c r="V737" i="10"/>
  <c r="V739" i="10"/>
  <c r="V741" i="10"/>
  <c r="V743" i="10"/>
  <c r="W733" i="10"/>
  <c r="W735" i="10"/>
  <c r="W737" i="10"/>
  <c r="W739" i="10"/>
  <c r="W741" i="10"/>
  <c r="W743" i="10"/>
  <c r="V665" i="10"/>
  <c r="W668" i="10"/>
  <c r="V669" i="10"/>
  <c r="V673" i="10"/>
  <c r="W671" i="10"/>
  <c r="W675" i="10"/>
  <c r="W666" i="10"/>
  <c r="V667" i="10"/>
  <c r="W510" i="10"/>
  <c r="V511" i="10"/>
  <c r="W514" i="10"/>
  <c r="V515" i="10"/>
  <c r="W518" i="10"/>
  <c r="V519" i="10"/>
  <c r="W522" i="10"/>
  <c r="V523" i="10"/>
  <c r="P672" i="10"/>
  <c r="P676" i="10"/>
  <c r="P680" i="10"/>
  <c r="W665" i="10"/>
  <c r="W667" i="10"/>
  <c r="W673" i="10"/>
  <c r="V677" i="10"/>
  <c r="W679" i="10"/>
  <c r="V666" i="10"/>
  <c r="V668" i="10"/>
  <c r="V671" i="10"/>
  <c r="W677" i="10"/>
  <c r="V670" i="10"/>
  <c r="V672" i="10"/>
  <c r="V674" i="10"/>
  <c r="V676" i="10"/>
  <c r="V678" i="10"/>
  <c r="V680" i="10"/>
  <c r="W670" i="10"/>
  <c r="W672" i="10"/>
  <c r="W674" i="10"/>
  <c r="W676" i="10"/>
  <c r="W678" i="10"/>
  <c r="W680" i="10"/>
  <c r="W509" i="10"/>
  <c r="V510" i="10"/>
  <c r="W513" i="10"/>
  <c r="V514" i="10"/>
  <c r="W517" i="10"/>
  <c r="V518" i="10"/>
  <c r="W521" i="10"/>
  <c r="V522" i="10"/>
  <c r="P509" i="10"/>
  <c r="W511" i="10"/>
  <c r="V512" i="10"/>
  <c r="V509" i="10"/>
  <c r="P510" i="10"/>
  <c r="W512" i="10"/>
  <c r="P511" i="10"/>
  <c r="P512" i="10"/>
  <c r="P513" i="10"/>
  <c r="W515" i="10"/>
  <c r="V516" i="10"/>
  <c r="P517" i="10"/>
  <c r="W519" i="10"/>
  <c r="V520" i="10"/>
  <c r="P521" i="10"/>
  <c r="W523" i="10"/>
  <c r="V524" i="10"/>
  <c r="V513" i="10"/>
  <c r="P514" i="10"/>
  <c r="W516" i="10"/>
  <c r="V517" i="10"/>
  <c r="P518" i="10"/>
  <c r="W520" i="10"/>
  <c r="V521" i="10"/>
  <c r="P522" i="10"/>
  <c r="W524" i="10"/>
  <c r="P515" i="10"/>
  <c r="P519" i="10"/>
  <c r="P523" i="10"/>
  <c r="P516" i="10"/>
  <c r="P520" i="10"/>
  <c r="P524" i="10"/>
  <c r="V418" i="10"/>
  <c r="V426" i="10"/>
  <c r="V430" i="10"/>
  <c r="W324" i="10"/>
  <c r="V325" i="10"/>
  <c r="W328" i="10"/>
  <c r="V329" i="10"/>
  <c r="W332" i="10"/>
  <c r="V333" i="10"/>
  <c r="W336" i="10"/>
  <c r="V337" i="10"/>
  <c r="W422" i="10"/>
  <c r="W426" i="10"/>
  <c r="V416" i="10"/>
  <c r="P419" i="10"/>
  <c r="W419" i="10"/>
  <c r="V420" i="10"/>
  <c r="V424" i="10"/>
  <c r="P420" i="10"/>
  <c r="P428" i="10"/>
  <c r="W417" i="10"/>
  <c r="W420" i="10"/>
  <c r="W323" i="10"/>
  <c r="V324" i="10"/>
  <c r="W327" i="10"/>
  <c r="V328" i="10"/>
  <c r="W331" i="10"/>
  <c r="V332" i="10"/>
  <c r="W335" i="10"/>
  <c r="V336" i="10"/>
  <c r="P417" i="10"/>
  <c r="P325" i="10"/>
  <c r="P423" i="10"/>
  <c r="P427" i="10"/>
  <c r="P431" i="10"/>
  <c r="W416" i="10"/>
  <c r="W418" i="10"/>
  <c r="W424" i="10"/>
  <c r="V428" i="10"/>
  <c r="W430" i="10"/>
  <c r="P323" i="10"/>
  <c r="W325" i="10"/>
  <c r="V326" i="10"/>
  <c r="P424" i="10"/>
  <c r="V417" i="10"/>
  <c r="V419" i="10"/>
  <c r="V422" i="10"/>
  <c r="W428" i="10"/>
  <c r="V323" i="10"/>
  <c r="P324" i="10"/>
  <c r="W326" i="10"/>
  <c r="P430" i="10"/>
  <c r="P326" i="10"/>
  <c r="V421" i="10"/>
  <c r="V423" i="10"/>
  <c r="V425" i="10"/>
  <c r="V427" i="10"/>
  <c r="V429" i="10"/>
  <c r="V431" i="10"/>
  <c r="W421" i="10"/>
  <c r="W423" i="10"/>
  <c r="W425" i="10"/>
  <c r="W427" i="10"/>
  <c r="W429" i="10"/>
  <c r="W431" i="10"/>
  <c r="P327" i="10"/>
  <c r="W329" i="10"/>
  <c r="V330" i="10"/>
  <c r="P331" i="10"/>
  <c r="W333" i="10"/>
  <c r="V334" i="10"/>
  <c r="P335" i="10"/>
  <c r="W337" i="10"/>
  <c r="V338" i="10"/>
  <c r="V327" i="10"/>
  <c r="P328" i="10"/>
  <c r="W330" i="10"/>
  <c r="V331" i="10"/>
  <c r="P332" i="10"/>
  <c r="W334" i="10"/>
  <c r="V335" i="10"/>
  <c r="P336" i="10"/>
  <c r="W338" i="10"/>
  <c r="P329" i="10"/>
  <c r="P333" i="10"/>
  <c r="P337" i="10"/>
  <c r="P330" i="10"/>
  <c r="P334" i="10"/>
  <c r="P338" i="10"/>
  <c r="P136" i="10"/>
  <c r="W230" i="10"/>
  <c r="W234" i="10"/>
  <c r="W238" i="10"/>
  <c r="W231" i="10"/>
  <c r="V232" i="10"/>
  <c r="P232" i="10"/>
  <c r="P240" i="10"/>
  <c r="V230" i="10"/>
  <c r="W233" i="10"/>
  <c r="V234" i="10"/>
  <c r="V238" i="10"/>
  <c r="W240" i="10"/>
  <c r="V242" i="10"/>
  <c r="P234" i="10"/>
  <c r="P238" i="10"/>
  <c r="P242" i="10"/>
  <c r="W232" i="10"/>
  <c r="V236" i="10"/>
  <c r="W242" i="10"/>
  <c r="V231" i="10"/>
  <c r="V233" i="10"/>
  <c r="W236" i="10"/>
  <c r="V240" i="10"/>
  <c r="P236" i="10"/>
  <c r="P235" i="10"/>
  <c r="V235" i="10"/>
  <c r="V237" i="10"/>
  <c r="V239" i="10"/>
  <c r="V241" i="10"/>
  <c r="W235" i="10"/>
  <c r="W237" i="10"/>
  <c r="W239" i="10"/>
  <c r="W241" i="10"/>
  <c r="V140" i="10"/>
  <c r="V150" i="10"/>
  <c r="V146" i="10"/>
  <c r="V142" i="10"/>
  <c r="V138" i="10"/>
  <c r="W137" i="10"/>
  <c r="W36" i="10"/>
  <c r="W39" i="10"/>
  <c r="P138" i="10"/>
  <c r="P142" i="10"/>
  <c r="P146" i="10"/>
  <c r="P150" i="10"/>
  <c r="V136" i="10"/>
  <c r="W139" i="10"/>
  <c r="W142" i="10"/>
  <c r="W146" i="10"/>
  <c r="W38" i="10"/>
  <c r="P147" i="10"/>
  <c r="P144" i="10"/>
  <c r="P148" i="10"/>
  <c r="V137" i="10"/>
  <c r="V139" i="10"/>
  <c r="V141" i="10"/>
  <c r="W144" i="10"/>
  <c r="V148" i="10"/>
  <c r="W150" i="10"/>
  <c r="W148" i="10"/>
  <c r="W136" i="10"/>
  <c r="W138" i="10"/>
  <c r="W140" i="10"/>
  <c r="V144" i="10"/>
  <c r="W141" i="10"/>
  <c r="V143" i="10"/>
  <c r="V145" i="10"/>
  <c r="V147" i="10"/>
  <c r="V149" i="10"/>
  <c r="W143" i="10"/>
  <c r="W145" i="10"/>
  <c r="W147" i="10"/>
  <c r="W149" i="10"/>
  <c r="P47" i="10"/>
  <c r="P37" i="10"/>
  <c r="P38" i="10"/>
  <c r="P49" i="10"/>
  <c r="P42" i="10"/>
  <c r="W37" i="10"/>
  <c r="V36" i="10"/>
  <c r="V37" i="10"/>
  <c r="V38" i="10"/>
  <c r="V39" i="10"/>
  <c r="P46" i="10"/>
  <c r="P45" i="10"/>
  <c r="P50" i="10"/>
  <c r="P41" i="10"/>
  <c r="V40" i="10"/>
  <c r="V41" i="10"/>
  <c r="V42" i="10"/>
  <c r="V47" i="10"/>
  <c r="V48" i="10"/>
  <c r="V49" i="10"/>
  <c r="V50" i="10"/>
  <c r="V51" i="10"/>
  <c r="W40" i="10"/>
  <c r="W41" i="10"/>
  <c r="W42" i="10"/>
  <c r="W43" i="10"/>
  <c r="W44" i="10"/>
  <c r="W45" i="10"/>
  <c r="W46" i="10"/>
  <c r="W47" i="10"/>
  <c r="W48" i="10"/>
  <c r="W49" i="10"/>
  <c r="W50" i="10"/>
  <c r="W51" i="10"/>
  <c r="V43" i="10"/>
  <c r="V44" i="10"/>
  <c r="V45" i="10"/>
  <c r="V46" i="10"/>
  <c r="M220" i="17" l="1"/>
  <c r="M221" i="17" s="1"/>
  <c r="L220" i="17"/>
  <c r="L221" i="17" s="1"/>
  <c r="K220" i="17"/>
  <c r="K221" i="17" s="1"/>
  <c r="J220" i="17"/>
  <c r="J221" i="17" s="1"/>
  <c r="I220" i="17"/>
  <c r="I221" i="17" s="1"/>
  <c r="H220" i="17"/>
  <c r="H221" i="17" s="1"/>
  <c r="G220" i="17"/>
  <c r="G221" i="17" s="1"/>
  <c r="F220" i="17"/>
  <c r="F221" i="17" s="1"/>
  <c r="E220" i="17"/>
  <c r="E221" i="17" s="1"/>
  <c r="D220" i="17"/>
  <c r="D221" i="17" s="1"/>
  <c r="C219" i="17"/>
  <c r="C218" i="17"/>
  <c r="C217" i="17"/>
  <c r="M202" i="17"/>
  <c r="M203" i="17" s="1"/>
  <c r="L202" i="17"/>
  <c r="L203" i="17" s="1"/>
  <c r="K202" i="17"/>
  <c r="K203" i="17" s="1"/>
  <c r="J202" i="17"/>
  <c r="J203" i="17" s="1"/>
  <c r="I202" i="17"/>
  <c r="I203" i="17" s="1"/>
  <c r="H202" i="17"/>
  <c r="H203" i="17" s="1"/>
  <c r="G202" i="17"/>
  <c r="G203" i="17" s="1"/>
  <c r="F202" i="17"/>
  <c r="F203" i="17" s="1"/>
  <c r="E202" i="17"/>
  <c r="E203" i="17" s="1"/>
  <c r="D202" i="17"/>
  <c r="D203" i="17" s="1"/>
  <c r="C201" i="17"/>
  <c r="C200" i="17"/>
  <c r="C199" i="17"/>
  <c r="M184" i="17"/>
  <c r="M185" i="17" s="1"/>
  <c r="L184" i="17"/>
  <c r="L185" i="17" s="1"/>
  <c r="K184" i="17"/>
  <c r="K185" i="17" s="1"/>
  <c r="J184" i="17"/>
  <c r="J185" i="17" s="1"/>
  <c r="I184" i="17"/>
  <c r="I185" i="17" s="1"/>
  <c r="H184" i="17"/>
  <c r="H185" i="17" s="1"/>
  <c r="G184" i="17"/>
  <c r="G185" i="17" s="1"/>
  <c r="F184" i="17"/>
  <c r="F185" i="17" s="1"/>
  <c r="E184" i="17"/>
  <c r="E185" i="17" s="1"/>
  <c r="D184" i="17"/>
  <c r="D185" i="17" s="1"/>
  <c r="C183" i="17"/>
  <c r="C182" i="17"/>
  <c r="C181" i="17"/>
  <c r="M166" i="17"/>
  <c r="M167" i="17" s="1"/>
  <c r="L166" i="17"/>
  <c r="L167" i="17" s="1"/>
  <c r="K166" i="17"/>
  <c r="K167" i="17" s="1"/>
  <c r="J166" i="17"/>
  <c r="J167" i="17" s="1"/>
  <c r="I166" i="17"/>
  <c r="I167" i="17" s="1"/>
  <c r="H166" i="17"/>
  <c r="H167" i="17" s="1"/>
  <c r="G166" i="17"/>
  <c r="G167" i="17" s="1"/>
  <c r="F166" i="17"/>
  <c r="F167" i="17" s="1"/>
  <c r="E166" i="17"/>
  <c r="E167" i="17" s="1"/>
  <c r="D166" i="17"/>
  <c r="D167" i="17" s="1"/>
  <c r="C165" i="17"/>
  <c r="C164" i="17"/>
  <c r="C163" i="17"/>
  <c r="M148" i="17"/>
  <c r="M149" i="17" s="1"/>
  <c r="L148" i="17"/>
  <c r="L149" i="17" s="1"/>
  <c r="K148" i="17"/>
  <c r="K149" i="17" s="1"/>
  <c r="J148" i="17"/>
  <c r="J149" i="17" s="1"/>
  <c r="I148" i="17"/>
  <c r="I149" i="17" s="1"/>
  <c r="H148" i="17"/>
  <c r="H149" i="17" s="1"/>
  <c r="G148" i="17"/>
  <c r="G149" i="17" s="1"/>
  <c r="F148" i="17"/>
  <c r="F149" i="17" s="1"/>
  <c r="E148" i="17"/>
  <c r="E149" i="17" s="1"/>
  <c r="D148" i="17"/>
  <c r="D149" i="17" s="1"/>
  <c r="C147" i="17"/>
  <c r="C146" i="17"/>
  <c r="C145" i="17"/>
  <c r="M130" i="17"/>
  <c r="M131" i="17" s="1"/>
  <c r="L130" i="17"/>
  <c r="L131" i="17" s="1"/>
  <c r="K130" i="17"/>
  <c r="K131" i="17" s="1"/>
  <c r="J130" i="17"/>
  <c r="J131" i="17" s="1"/>
  <c r="I130" i="17"/>
  <c r="I131" i="17" s="1"/>
  <c r="H130" i="17"/>
  <c r="H131" i="17" s="1"/>
  <c r="G130" i="17"/>
  <c r="G131" i="17" s="1"/>
  <c r="F130" i="17"/>
  <c r="F131" i="17" s="1"/>
  <c r="E130" i="17"/>
  <c r="E131" i="17" s="1"/>
  <c r="D130" i="17"/>
  <c r="D131" i="17" s="1"/>
  <c r="C129" i="17"/>
  <c r="C128" i="17"/>
  <c r="C127" i="17"/>
  <c r="M112" i="17"/>
  <c r="M113" i="17" s="1"/>
  <c r="L112" i="17"/>
  <c r="L113" i="17" s="1"/>
  <c r="K112" i="17"/>
  <c r="K113" i="17" s="1"/>
  <c r="J112" i="17"/>
  <c r="J113" i="17" s="1"/>
  <c r="I112" i="17"/>
  <c r="I113" i="17" s="1"/>
  <c r="H112" i="17"/>
  <c r="H113" i="17" s="1"/>
  <c r="G112" i="17"/>
  <c r="G113" i="17" s="1"/>
  <c r="F112" i="17"/>
  <c r="F113" i="17" s="1"/>
  <c r="E112" i="17"/>
  <c r="E113" i="17" s="1"/>
  <c r="D112" i="17"/>
  <c r="D113" i="17" s="1"/>
  <c r="C111" i="17"/>
  <c r="C110" i="17"/>
  <c r="C109" i="17"/>
  <c r="M94" i="17"/>
  <c r="M95" i="17" s="1"/>
  <c r="L94" i="17"/>
  <c r="L95" i="17" s="1"/>
  <c r="K94" i="17"/>
  <c r="K95" i="17" s="1"/>
  <c r="J94" i="17"/>
  <c r="J95" i="17" s="1"/>
  <c r="I94" i="17"/>
  <c r="I95" i="17" s="1"/>
  <c r="H94" i="17"/>
  <c r="H95" i="17" s="1"/>
  <c r="G94" i="17"/>
  <c r="G95" i="17" s="1"/>
  <c r="F94" i="17"/>
  <c r="F95" i="17" s="1"/>
  <c r="E94" i="17"/>
  <c r="E95" i="17" s="1"/>
  <c r="D94" i="17"/>
  <c r="D95" i="17" s="1"/>
  <c r="C93" i="17"/>
  <c r="C92" i="17"/>
  <c r="C91" i="17"/>
  <c r="M76" i="17"/>
  <c r="M77" i="17" s="1"/>
  <c r="L76" i="17"/>
  <c r="L77" i="17" s="1"/>
  <c r="K76" i="17"/>
  <c r="K77" i="17" s="1"/>
  <c r="J76" i="17"/>
  <c r="J77" i="17" s="1"/>
  <c r="I76" i="17"/>
  <c r="I77" i="17" s="1"/>
  <c r="H76" i="17"/>
  <c r="H77" i="17" s="1"/>
  <c r="G76" i="17"/>
  <c r="G77" i="17" s="1"/>
  <c r="F76" i="17"/>
  <c r="F77" i="17" s="1"/>
  <c r="E76" i="17"/>
  <c r="E77" i="17" s="1"/>
  <c r="D76" i="17"/>
  <c r="D77" i="17" s="1"/>
  <c r="C75" i="17"/>
  <c r="C74" i="17"/>
  <c r="C73" i="17"/>
  <c r="M58" i="17"/>
  <c r="M59" i="17" s="1"/>
  <c r="L58" i="17"/>
  <c r="L59" i="17" s="1"/>
  <c r="K58" i="17"/>
  <c r="K59" i="17" s="1"/>
  <c r="J58" i="17"/>
  <c r="J59" i="17" s="1"/>
  <c r="I58" i="17"/>
  <c r="I59" i="17" s="1"/>
  <c r="H58" i="17"/>
  <c r="H59" i="17" s="1"/>
  <c r="G58" i="17"/>
  <c r="G59" i="17" s="1"/>
  <c r="F58" i="17"/>
  <c r="F59" i="17" s="1"/>
  <c r="E58" i="17"/>
  <c r="E59" i="17" s="1"/>
  <c r="D58" i="17"/>
  <c r="D59" i="17" s="1"/>
  <c r="C57" i="17"/>
  <c r="C56" i="17"/>
  <c r="C55" i="17"/>
  <c r="M40" i="17"/>
  <c r="M41" i="17" s="1"/>
  <c r="L40" i="17"/>
  <c r="L41" i="17" s="1"/>
  <c r="K40" i="17"/>
  <c r="K41" i="17" s="1"/>
  <c r="J40" i="17"/>
  <c r="J41" i="17" s="1"/>
  <c r="I40" i="17"/>
  <c r="I41" i="17" s="1"/>
  <c r="H40" i="17"/>
  <c r="H41" i="17" s="1"/>
  <c r="G40" i="17"/>
  <c r="G41" i="17" s="1"/>
  <c r="F40" i="17"/>
  <c r="F41" i="17" s="1"/>
  <c r="E40" i="17"/>
  <c r="E41" i="17" s="1"/>
  <c r="D40" i="17"/>
  <c r="D41" i="17" s="1"/>
  <c r="C39" i="17"/>
  <c r="C38" i="17"/>
  <c r="C37" i="17"/>
  <c r="C40" i="17" s="1"/>
  <c r="B6" i="17"/>
  <c r="M22" i="17"/>
  <c r="L22" i="17"/>
  <c r="K22" i="17"/>
  <c r="J22" i="17"/>
  <c r="I22" i="17"/>
  <c r="H22" i="17"/>
  <c r="G22" i="17"/>
  <c r="F22" i="17"/>
  <c r="E22" i="17"/>
  <c r="D22" i="17"/>
  <c r="C21" i="17"/>
  <c r="C58" i="17" l="1"/>
  <c r="C76" i="17"/>
  <c r="C130" i="17"/>
  <c r="C166" i="17"/>
  <c r="C184" i="17"/>
  <c r="C112" i="17"/>
  <c r="C148" i="17"/>
  <c r="C202" i="17"/>
  <c r="C94" i="17"/>
  <c r="C220" i="17"/>
  <c r="H1219" i="23"/>
  <c r="H1113" i="23"/>
  <c r="H1007" i="23"/>
  <c r="H901" i="23"/>
  <c r="H795" i="23"/>
  <c r="H689" i="23"/>
  <c r="H583" i="23"/>
  <c r="H477" i="23"/>
  <c r="H371" i="23"/>
  <c r="H265" i="23"/>
  <c r="H159" i="23"/>
  <c r="H53" i="23"/>
  <c r="H936" i="10" l="1"/>
  <c r="G936" i="10"/>
  <c r="C936" i="10"/>
  <c r="B936" i="10"/>
  <c r="H873" i="10"/>
  <c r="G873" i="10"/>
  <c r="C873" i="10"/>
  <c r="B873" i="10"/>
  <c r="H810" i="10"/>
  <c r="G810" i="10"/>
  <c r="C810" i="10"/>
  <c r="B810" i="10"/>
  <c r="H747" i="10"/>
  <c r="G747" i="10"/>
  <c r="C747" i="10"/>
  <c r="B747" i="10"/>
  <c r="H684" i="10"/>
  <c r="G684" i="10"/>
  <c r="C684" i="10"/>
  <c r="B684" i="10"/>
  <c r="H621" i="10"/>
  <c r="G621" i="10"/>
  <c r="C621" i="10"/>
  <c r="B621" i="10"/>
  <c r="H558" i="10"/>
  <c r="G558" i="10"/>
  <c r="C558" i="10"/>
  <c r="B558" i="10"/>
  <c r="H465" i="10"/>
  <c r="G465" i="10"/>
  <c r="C465" i="10"/>
  <c r="B465" i="10"/>
  <c r="H372" i="10"/>
  <c r="G372" i="10"/>
  <c r="C372" i="10"/>
  <c r="B372" i="10"/>
  <c r="H279" i="10"/>
  <c r="G279" i="10"/>
  <c r="C279" i="10"/>
  <c r="B279" i="10"/>
  <c r="H186" i="10"/>
  <c r="G186" i="10"/>
  <c r="C186" i="10"/>
  <c r="B186" i="10"/>
  <c r="H93" i="10"/>
  <c r="G93" i="10"/>
  <c r="C93" i="10"/>
  <c r="B93" i="10"/>
  <c r="H938" i="10" l="1"/>
  <c r="G938" i="10"/>
  <c r="C938" i="10"/>
  <c r="B938" i="10"/>
  <c r="I9" i="4" l="1"/>
  <c r="J8" i="4"/>
  <c r="I8" i="4"/>
  <c r="H9" i="4"/>
  <c r="H8" i="4"/>
  <c r="G9" i="4"/>
  <c r="G8" i="4"/>
  <c r="F9" i="4"/>
  <c r="E9" i="4"/>
  <c r="F8" i="4"/>
  <c r="E8" i="4"/>
  <c r="N7" i="15" l="1"/>
  <c r="H7" i="21"/>
  <c r="L7" i="5"/>
  <c r="M8" i="5"/>
  <c r="I8" i="21"/>
  <c r="P8" i="15"/>
  <c r="J8" i="15"/>
  <c r="J8" i="5"/>
  <c r="F8" i="21"/>
  <c r="N8" i="15"/>
  <c r="H8" i="21"/>
  <c r="L8" i="5"/>
  <c r="H7" i="15"/>
  <c r="E7" i="21"/>
  <c r="I7" i="5"/>
  <c r="G7" i="21"/>
  <c r="K7" i="5"/>
  <c r="L7" i="15"/>
  <c r="I7" i="21"/>
  <c r="M7" i="5"/>
  <c r="P7" i="15"/>
  <c r="E8" i="21"/>
  <c r="H8" i="15"/>
  <c r="I8" i="5"/>
  <c r="J7" i="15"/>
  <c r="J7" i="5"/>
  <c r="F7" i="21"/>
  <c r="L8" i="15"/>
  <c r="K8" i="5"/>
  <c r="G8" i="21"/>
  <c r="R7" i="15"/>
  <c r="J7" i="21"/>
  <c r="N7" i="5"/>
  <c r="G622" i="16"/>
  <c r="H622" i="16"/>
  <c r="L622" i="16"/>
  <c r="M622" i="16"/>
  <c r="N622" i="16"/>
  <c r="O622" i="16"/>
  <c r="P622" i="16"/>
  <c r="G623" i="16"/>
  <c r="H623" i="16"/>
  <c r="L623" i="16"/>
  <c r="M623" i="16"/>
  <c r="N623" i="16"/>
  <c r="O623" i="16"/>
  <c r="P623" i="16"/>
  <c r="G624" i="16"/>
  <c r="H624" i="16"/>
  <c r="L624" i="16"/>
  <c r="M624" i="16"/>
  <c r="N624" i="16"/>
  <c r="O624" i="16"/>
  <c r="P624" i="16"/>
  <c r="G608" i="16"/>
  <c r="H608" i="16"/>
  <c r="L608" i="16"/>
  <c r="M608" i="16"/>
  <c r="N608" i="16"/>
  <c r="O608" i="16"/>
  <c r="P608" i="16"/>
  <c r="G609" i="16"/>
  <c r="H609" i="16"/>
  <c r="L609" i="16"/>
  <c r="M609" i="16"/>
  <c r="N609" i="16"/>
  <c r="O609" i="16"/>
  <c r="P609" i="16"/>
  <c r="G610" i="16"/>
  <c r="H610" i="16"/>
  <c r="L610" i="16"/>
  <c r="M610" i="16"/>
  <c r="N610" i="16"/>
  <c r="O610" i="16"/>
  <c r="P610" i="16"/>
  <c r="G568" i="16"/>
  <c r="H568" i="16"/>
  <c r="L568" i="16"/>
  <c r="M568" i="16"/>
  <c r="N568" i="16"/>
  <c r="O568" i="16"/>
  <c r="P568" i="16"/>
  <c r="G569" i="16"/>
  <c r="H569" i="16"/>
  <c r="L569" i="16"/>
  <c r="M569" i="16"/>
  <c r="N569" i="16"/>
  <c r="O569" i="16"/>
  <c r="P569" i="16"/>
  <c r="G570" i="16"/>
  <c r="H570" i="16"/>
  <c r="L570" i="16"/>
  <c r="M570" i="16"/>
  <c r="N570" i="16"/>
  <c r="O570" i="16"/>
  <c r="P570" i="16"/>
  <c r="G555" i="16"/>
  <c r="H555" i="16"/>
  <c r="L555" i="16"/>
  <c r="M555" i="16"/>
  <c r="N555" i="16"/>
  <c r="O555" i="16"/>
  <c r="P555" i="16"/>
  <c r="G556" i="16"/>
  <c r="H556" i="16"/>
  <c r="L556" i="16"/>
  <c r="M556" i="16"/>
  <c r="N556" i="16"/>
  <c r="O556" i="16"/>
  <c r="P556" i="16"/>
  <c r="G557" i="16"/>
  <c r="H557" i="16"/>
  <c r="L557" i="16"/>
  <c r="M557" i="16"/>
  <c r="N557" i="16"/>
  <c r="O557" i="16"/>
  <c r="P557" i="16"/>
  <c r="G514" i="16"/>
  <c r="H514" i="16"/>
  <c r="L514" i="16"/>
  <c r="M514" i="16"/>
  <c r="N514" i="16"/>
  <c r="O514" i="16"/>
  <c r="P514" i="16"/>
  <c r="G515" i="16"/>
  <c r="H515" i="16"/>
  <c r="L515" i="16"/>
  <c r="M515" i="16"/>
  <c r="N515" i="16"/>
  <c r="O515" i="16"/>
  <c r="P515" i="16"/>
  <c r="G516" i="16"/>
  <c r="H516" i="16"/>
  <c r="L516" i="16"/>
  <c r="M516" i="16"/>
  <c r="N516" i="16"/>
  <c r="O516" i="16"/>
  <c r="P516" i="16"/>
  <c r="G517" i="16"/>
  <c r="H517" i="16"/>
  <c r="L517" i="16"/>
  <c r="M517" i="16"/>
  <c r="N517" i="16"/>
  <c r="O517" i="16"/>
  <c r="P517" i="16"/>
  <c r="G501" i="16"/>
  <c r="H501" i="16"/>
  <c r="L501" i="16"/>
  <c r="M501" i="16"/>
  <c r="N501" i="16"/>
  <c r="O501" i="16"/>
  <c r="P501" i="16"/>
  <c r="G502" i="16"/>
  <c r="H502" i="16"/>
  <c r="L502" i="16"/>
  <c r="M502" i="16"/>
  <c r="N502" i="16"/>
  <c r="O502" i="16"/>
  <c r="P502" i="16"/>
  <c r="G503" i="16"/>
  <c r="H503" i="16"/>
  <c r="L503" i="16"/>
  <c r="M503" i="16"/>
  <c r="N503" i="16"/>
  <c r="O503" i="16"/>
  <c r="P503" i="16"/>
  <c r="G460" i="16"/>
  <c r="H460" i="16"/>
  <c r="L460" i="16"/>
  <c r="M460" i="16"/>
  <c r="N460" i="16"/>
  <c r="O460" i="16"/>
  <c r="P460" i="16"/>
  <c r="G461" i="16"/>
  <c r="H461" i="16"/>
  <c r="L461" i="16"/>
  <c r="M461" i="16"/>
  <c r="N461" i="16"/>
  <c r="O461" i="16"/>
  <c r="P461" i="16"/>
  <c r="G462" i="16"/>
  <c r="H462" i="16"/>
  <c r="L462" i="16"/>
  <c r="M462" i="16"/>
  <c r="N462" i="16"/>
  <c r="O462" i="16"/>
  <c r="P462" i="16"/>
  <c r="G463" i="16"/>
  <c r="H463" i="16"/>
  <c r="L463" i="16"/>
  <c r="M463" i="16"/>
  <c r="N463" i="16"/>
  <c r="O463" i="16"/>
  <c r="P463" i="16"/>
  <c r="G447" i="16"/>
  <c r="H447" i="16"/>
  <c r="L447" i="16"/>
  <c r="M447" i="16"/>
  <c r="N447" i="16"/>
  <c r="O447" i="16"/>
  <c r="P447" i="16"/>
  <c r="G448" i="16"/>
  <c r="H448" i="16"/>
  <c r="L448" i="16"/>
  <c r="M448" i="16"/>
  <c r="N448" i="16"/>
  <c r="O448" i="16"/>
  <c r="P448" i="16"/>
  <c r="G449" i="16"/>
  <c r="H449" i="16"/>
  <c r="L449" i="16"/>
  <c r="M449" i="16"/>
  <c r="N449" i="16"/>
  <c r="O449" i="16"/>
  <c r="P449" i="16"/>
  <c r="G450" i="16"/>
  <c r="H450" i="16"/>
  <c r="L450" i="16"/>
  <c r="M450" i="16"/>
  <c r="N450" i="16"/>
  <c r="O450" i="16"/>
  <c r="P450" i="16"/>
  <c r="G451" i="16"/>
  <c r="H451" i="16"/>
  <c r="L451" i="16"/>
  <c r="M451" i="16"/>
  <c r="N451" i="16"/>
  <c r="O451" i="16"/>
  <c r="P451" i="16"/>
  <c r="G406" i="16"/>
  <c r="H406" i="16"/>
  <c r="L406" i="16"/>
  <c r="M406" i="16"/>
  <c r="N406" i="16"/>
  <c r="O406" i="16"/>
  <c r="P406" i="16"/>
  <c r="G407" i="16"/>
  <c r="H407" i="16"/>
  <c r="L407" i="16"/>
  <c r="M407" i="16"/>
  <c r="N407" i="16"/>
  <c r="O407" i="16"/>
  <c r="P407" i="16"/>
  <c r="G408" i="16"/>
  <c r="H408" i="16"/>
  <c r="L408" i="16"/>
  <c r="M408" i="16"/>
  <c r="N408" i="16"/>
  <c r="O408" i="16"/>
  <c r="P408" i="16"/>
  <c r="G409" i="16"/>
  <c r="H409" i="16"/>
  <c r="L409" i="16"/>
  <c r="M409" i="16"/>
  <c r="N409" i="16"/>
  <c r="O409" i="16"/>
  <c r="P409" i="16"/>
  <c r="G393" i="16"/>
  <c r="H393" i="16"/>
  <c r="L393" i="16"/>
  <c r="M393" i="16"/>
  <c r="N393" i="16"/>
  <c r="O393" i="16"/>
  <c r="P393" i="16"/>
  <c r="G394" i="16"/>
  <c r="H394" i="16"/>
  <c r="L394" i="16"/>
  <c r="M394" i="16"/>
  <c r="N394" i="16"/>
  <c r="O394" i="16"/>
  <c r="P394" i="16"/>
  <c r="G395" i="16"/>
  <c r="H395" i="16"/>
  <c r="L395" i="16"/>
  <c r="M395" i="16"/>
  <c r="N395" i="16"/>
  <c r="O395" i="16"/>
  <c r="P395" i="16"/>
  <c r="G396" i="16"/>
  <c r="H396" i="16"/>
  <c r="L396" i="16"/>
  <c r="M396" i="16"/>
  <c r="N396" i="16"/>
  <c r="O396" i="16"/>
  <c r="P396" i="16"/>
  <c r="G352" i="16"/>
  <c r="H352" i="16"/>
  <c r="L352" i="16"/>
  <c r="M352" i="16"/>
  <c r="N352" i="16"/>
  <c r="O352" i="16"/>
  <c r="P352" i="16"/>
  <c r="G353" i="16"/>
  <c r="H353" i="16"/>
  <c r="L353" i="16"/>
  <c r="M353" i="16"/>
  <c r="N353" i="16"/>
  <c r="O353" i="16"/>
  <c r="P353" i="16"/>
  <c r="G354" i="16"/>
  <c r="H354" i="16"/>
  <c r="L354" i="16"/>
  <c r="M354" i="16"/>
  <c r="N354" i="16"/>
  <c r="O354" i="16"/>
  <c r="P354" i="16"/>
  <c r="G355" i="16"/>
  <c r="H355" i="16"/>
  <c r="L355" i="16"/>
  <c r="M355" i="16"/>
  <c r="N355" i="16"/>
  <c r="O355" i="16"/>
  <c r="P355" i="16"/>
  <c r="G339" i="16"/>
  <c r="H339" i="16"/>
  <c r="R339" i="16" s="1"/>
  <c r="L339" i="16"/>
  <c r="M339" i="16"/>
  <c r="N339" i="16"/>
  <c r="O339" i="16"/>
  <c r="P339" i="16"/>
  <c r="G340" i="16"/>
  <c r="H340" i="16"/>
  <c r="L340" i="16"/>
  <c r="M340" i="16"/>
  <c r="N340" i="16"/>
  <c r="O340" i="16"/>
  <c r="P340" i="16"/>
  <c r="G341" i="16"/>
  <c r="H341" i="16"/>
  <c r="L341" i="16"/>
  <c r="M341" i="16"/>
  <c r="N341" i="16"/>
  <c r="O341" i="16"/>
  <c r="P341" i="16"/>
  <c r="G342" i="16"/>
  <c r="H342" i="16"/>
  <c r="L342" i="16"/>
  <c r="M342" i="16"/>
  <c r="N342" i="16"/>
  <c r="O342" i="16"/>
  <c r="P342" i="16"/>
  <c r="G298" i="16"/>
  <c r="H298" i="16"/>
  <c r="L298" i="16"/>
  <c r="M298" i="16"/>
  <c r="N298" i="16"/>
  <c r="O298" i="16"/>
  <c r="P298" i="16"/>
  <c r="G299" i="16"/>
  <c r="H299" i="16"/>
  <c r="L299" i="16"/>
  <c r="M299" i="16"/>
  <c r="N299" i="16"/>
  <c r="O299" i="16"/>
  <c r="P299" i="16"/>
  <c r="G300" i="16"/>
  <c r="H300" i="16"/>
  <c r="L300" i="16"/>
  <c r="M300" i="16"/>
  <c r="N300" i="16"/>
  <c r="O300" i="16"/>
  <c r="P300" i="16"/>
  <c r="G301" i="16"/>
  <c r="H301" i="16"/>
  <c r="L301" i="16"/>
  <c r="M301" i="16"/>
  <c r="N301" i="16"/>
  <c r="O301" i="16"/>
  <c r="P301" i="16"/>
  <c r="G285" i="16"/>
  <c r="H285" i="16"/>
  <c r="L285" i="16"/>
  <c r="M285" i="16"/>
  <c r="N285" i="16"/>
  <c r="O285" i="16"/>
  <c r="P285" i="16"/>
  <c r="G286" i="16"/>
  <c r="H286" i="16"/>
  <c r="L286" i="16"/>
  <c r="M286" i="16"/>
  <c r="N286" i="16"/>
  <c r="O286" i="16"/>
  <c r="P286" i="16"/>
  <c r="G287" i="16"/>
  <c r="H287" i="16"/>
  <c r="L287" i="16"/>
  <c r="M287" i="16"/>
  <c r="N287" i="16"/>
  <c r="O287" i="16"/>
  <c r="P287" i="16"/>
  <c r="G245" i="16"/>
  <c r="H245" i="16"/>
  <c r="L245" i="16"/>
  <c r="M245" i="16"/>
  <c r="N245" i="16"/>
  <c r="O245" i="16"/>
  <c r="P245" i="16"/>
  <c r="G246" i="16"/>
  <c r="H246" i="16"/>
  <c r="L246" i="16"/>
  <c r="M246" i="16"/>
  <c r="N246" i="16"/>
  <c r="O246" i="16"/>
  <c r="P246" i="16"/>
  <c r="G247" i="16"/>
  <c r="H247" i="16"/>
  <c r="L247" i="16"/>
  <c r="M247" i="16"/>
  <c r="N247" i="16"/>
  <c r="O247" i="16"/>
  <c r="P247" i="16"/>
  <c r="G231" i="16"/>
  <c r="H231" i="16"/>
  <c r="L231" i="16"/>
  <c r="M231" i="16"/>
  <c r="N231" i="16"/>
  <c r="O231" i="16"/>
  <c r="P231" i="16"/>
  <c r="G232" i="16"/>
  <c r="H232" i="16"/>
  <c r="L232" i="16"/>
  <c r="M232" i="16"/>
  <c r="N232" i="16"/>
  <c r="O232" i="16"/>
  <c r="P232" i="16"/>
  <c r="G233" i="16"/>
  <c r="H233" i="16"/>
  <c r="L233" i="16"/>
  <c r="M233" i="16"/>
  <c r="N233" i="16"/>
  <c r="O233" i="16"/>
  <c r="P233" i="16"/>
  <c r="G234" i="16"/>
  <c r="H234" i="16"/>
  <c r="L234" i="16"/>
  <c r="M234" i="16"/>
  <c r="N234" i="16"/>
  <c r="O234" i="16"/>
  <c r="P234" i="16"/>
  <c r="G191" i="16"/>
  <c r="H191" i="16"/>
  <c r="L191" i="16"/>
  <c r="M191" i="16"/>
  <c r="N191" i="16"/>
  <c r="O191" i="16"/>
  <c r="P191" i="16"/>
  <c r="G192" i="16"/>
  <c r="H192" i="16"/>
  <c r="L192" i="16"/>
  <c r="M192" i="16"/>
  <c r="N192" i="16"/>
  <c r="O192" i="16"/>
  <c r="P192" i="16"/>
  <c r="G193" i="16"/>
  <c r="H193" i="16"/>
  <c r="L193" i="16"/>
  <c r="M193" i="16"/>
  <c r="N193" i="16"/>
  <c r="O193" i="16"/>
  <c r="P193" i="16"/>
  <c r="G177" i="16"/>
  <c r="H177" i="16"/>
  <c r="L177" i="16"/>
  <c r="M177" i="16"/>
  <c r="N177" i="16"/>
  <c r="O177" i="16"/>
  <c r="P177" i="16"/>
  <c r="G178" i="16"/>
  <c r="H178" i="16"/>
  <c r="L178" i="16"/>
  <c r="M178" i="16"/>
  <c r="N178" i="16"/>
  <c r="O178" i="16"/>
  <c r="P178" i="16"/>
  <c r="G179" i="16"/>
  <c r="H179" i="16"/>
  <c r="L179" i="16"/>
  <c r="M179" i="16"/>
  <c r="N179" i="16"/>
  <c r="O179" i="16"/>
  <c r="P179" i="16"/>
  <c r="G180" i="16"/>
  <c r="H180" i="16"/>
  <c r="L180" i="16"/>
  <c r="M180" i="16"/>
  <c r="N180" i="16"/>
  <c r="O180" i="16"/>
  <c r="P180" i="16"/>
  <c r="G137" i="16"/>
  <c r="H137" i="16"/>
  <c r="L137" i="16"/>
  <c r="M137" i="16"/>
  <c r="N137" i="16"/>
  <c r="O137" i="16"/>
  <c r="P137" i="16"/>
  <c r="G138" i="16"/>
  <c r="H138" i="16"/>
  <c r="L138" i="16"/>
  <c r="M138" i="16"/>
  <c r="N138" i="16"/>
  <c r="O138" i="16"/>
  <c r="P138" i="16"/>
  <c r="G139" i="16"/>
  <c r="H139" i="16"/>
  <c r="L139" i="16"/>
  <c r="M139" i="16"/>
  <c r="N139" i="16"/>
  <c r="O139" i="16"/>
  <c r="P139" i="16"/>
  <c r="G140" i="16"/>
  <c r="H140" i="16"/>
  <c r="L140" i="16"/>
  <c r="M140" i="16"/>
  <c r="N140" i="16"/>
  <c r="O140" i="16"/>
  <c r="P140" i="16"/>
  <c r="G123" i="16"/>
  <c r="H123" i="16"/>
  <c r="L123" i="16"/>
  <c r="M123" i="16"/>
  <c r="N123" i="16"/>
  <c r="O123" i="16"/>
  <c r="P123" i="16"/>
  <c r="G124" i="16"/>
  <c r="H124" i="16"/>
  <c r="L124" i="16"/>
  <c r="M124" i="16"/>
  <c r="N124" i="16"/>
  <c r="O124" i="16"/>
  <c r="P124" i="16"/>
  <c r="G125" i="16"/>
  <c r="H125" i="16"/>
  <c r="L125" i="16"/>
  <c r="M125" i="16"/>
  <c r="N125" i="16"/>
  <c r="O125" i="16"/>
  <c r="P125" i="16"/>
  <c r="G126" i="16"/>
  <c r="H126" i="16"/>
  <c r="L126" i="16"/>
  <c r="M126" i="16"/>
  <c r="N126" i="16"/>
  <c r="O126" i="16"/>
  <c r="P126" i="16"/>
  <c r="G83" i="16"/>
  <c r="H83" i="16"/>
  <c r="L83" i="16"/>
  <c r="M83" i="16"/>
  <c r="N83" i="16"/>
  <c r="O83" i="16"/>
  <c r="P83" i="16"/>
  <c r="G84" i="16"/>
  <c r="H84" i="16"/>
  <c r="L84" i="16"/>
  <c r="M84" i="16"/>
  <c r="N84" i="16"/>
  <c r="O84" i="16"/>
  <c r="P84" i="16"/>
  <c r="G85" i="16"/>
  <c r="H85" i="16"/>
  <c r="L85" i="16"/>
  <c r="M85" i="16"/>
  <c r="N85" i="16"/>
  <c r="O85" i="16"/>
  <c r="P85" i="16"/>
  <c r="G69" i="16"/>
  <c r="H69" i="16"/>
  <c r="L69" i="16"/>
  <c r="M69" i="16"/>
  <c r="N69" i="16"/>
  <c r="O69" i="16"/>
  <c r="P69" i="16"/>
  <c r="G70" i="16"/>
  <c r="H70" i="16"/>
  <c r="L70" i="16"/>
  <c r="M70" i="16"/>
  <c r="N70" i="16"/>
  <c r="O70" i="16"/>
  <c r="P70" i="16"/>
  <c r="G71" i="16"/>
  <c r="H71" i="16"/>
  <c r="L71" i="16"/>
  <c r="M71" i="16"/>
  <c r="N71" i="16"/>
  <c r="O71" i="16"/>
  <c r="P71" i="16"/>
  <c r="R71" i="16"/>
  <c r="G72" i="16"/>
  <c r="H72" i="16"/>
  <c r="L72" i="16"/>
  <c r="M72" i="16"/>
  <c r="N72" i="16"/>
  <c r="O72" i="16"/>
  <c r="P72" i="16"/>
  <c r="G29" i="16"/>
  <c r="H29" i="16"/>
  <c r="L29" i="16"/>
  <c r="M29" i="16"/>
  <c r="N29" i="16"/>
  <c r="O29" i="16"/>
  <c r="P29" i="16"/>
  <c r="G30" i="16"/>
  <c r="H30" i="16"/>
  <c r="L30" i="16"/>
  <c r="M30" i="16"/>
  <c r="N30" i="16"/>
  <c r="O30" i="16"/>
  <c r="P30" i="16"/>
  <c r="G31" i="16"/>
  <c r="H31" i="16"/>
  <c r="L31" i="16"/>
  <c r="M31" i="16"/>
  <c r="N31" i="16"/>
  <c r="O31" i="16"/>
  <c r="P31" i="16"/>
  <c r="G32" i="16"/>
  <c r="H32" i="16"/>
  <c r="L32" i="16"/>
  <c r="M32" i="16"/>
  <c r="N32" i="16"/>
  <c r="O32" i="16"/>
  <c r="P32" i="16"/>
  <c r="G16" i="16"/>
  <c r="H16" i="16"/>
  <c r="L16" i="16"/>
  <c r="M16" i="16"/>
  <c r="N16" i="16"/>
  <c r="O16" i="16"/>
  <c r="P16" i="16"/>
  <c r="G17" i="16"/>
  <c r="H17" i="16"/>
  <c r="L17" i="16"/>
  <c r="M17" i="16"/>
  <c r="N17" i="16"/>
  <c r="O17" i="16"/>
  <c r="P17" i="16"/>
  <c r="G18" i="16"/>
  <c r="H18" i="16"/>
  <c r="L18" i="16"/>
  <c r="M18" i="16"/>
  <c r="N18" i="16"/>
  <c r="O18" i="16"/>
  <c r="P18" i="16"/>
  <c r="G14" i="16"/>
  <c r="G15" i="16"/>
  <c r="G19" i="16"/>
  <c r="G20" i="16"/>
  <c r="G21" i="16"/>
  <c r="R139" i="16" l="1"/>
  <c r="R137" i="16"/>
  <c r="R610" i="16"/>
  <c r="R18" i="16"/>
  <c r="R16" i="16"/>
  <c r="R245" i="16"/>
  <c r="R287" i="16"/>
  <c r="R341" i="16"/>
  <c r="R124" i="16"/>
  <c r="R191" i="16"/>
  <c r="R231" i="16"/>
  <c r="R285" i="16"/>
  <c r="R298" i="16"/>
  <c r="R395" i="16"/>
  <c r="R503" i="16"/>
  <c r="R516" i="16"/>
  <c r="R568" i="16"/>
  <c r="R624" i="16"/>
  <c r="R69" i="16"/>
  <c r="R193" i="16"/>
  <c r="R501" i="16"/>
  <c r="R608" i="16"/>
  <c r="R177" i="16"/>
  <c r="R449" i="16"/>
  <c r="R85" i="16"/>
  <c r="R125" i="16"/>
  <c r="R31" i="16"/>
  <c r="R29" i="16"/>
  <c r="R514" i="16"/>
  <c r="R570" i="16"/>
  <c r="Q623" i="16"/>
  <c r="R622" i="16"/>
  <c r="R352" i="16"/>
  <c r="R393" i="16"/>
  <c r="R406" i="16"/>
  <c r="R447" i="16"/>
  <c r="R460" i="16"/>
  <c r="R555" i="16"/>
  <c r="R451" i="16"/>
  <c r="Q463" i="16"/>
  <c r="R462" i="16"/>
  <c r="R557" i="16"/>
  <c r="R354" i="16"/>
  <c r="R83" i="16"/>
  <c r="R123" i="16"/>
  <c r="R179" i="16"/>
  <c r="R233" i="16"/>
  <c r="R247" i="16"/>
  <c r="R300" i="16"/>
  <c r="Q409" i="16"/>
  <c r="R408" i="16"/>
  <c r="Q123" i="16"/>
  <c r="Q450" i="16"/>
  <c r="R623" i="16"/>
  <c r="Q609" i="16"/>
  <c r="Q624" i="16"/>
  <c r="Q622" i="16"/>
  <c r="R609" i="16"/>
  <c r="Q569" i="16"/>
  <c r="Q610" i="16"/>
  <c r="Q608" i="16"/>
  <c r="Q515" i="16"/>
  <c r="R569" i="16"/>
  <c r="Q517" i="16"/>
  <c r="Q556" i="16"/>
  <c r="Q570" i="16"/>
  <c r="Q568" i="16"/>
  <c r="Q32" i="16"/>
  <c r="R556" i="16"/>
  <c r="Q557" i="16"/>
  <c r="Q555" i="16"/>
  <c r="R517" i="16"/>
  <c r="R515" i="16"/>
  <c r="Q502" i="16"/>
  <c r="Q516" i="16"/>
  <c r="Q514" i="16"/>
  <c r="R502" i="16"/>
  <c r="Q461" i="16"/>
  <c r="Q503" i="16"/>
  <c r="Q501" i="16"/>
  <c r="R463" i="16"/>
  <c r="R461" i="16"/>
  <c r="Q448" i="16"/>
  <c r="Q462" i="16"/>
  <c r="Q460" i="16"/>
  <c r="R450" i="16"/>
  <c r="R448" i="16"/>
  <c r="Q407" i="16"/>
  <c r="Q451" i="16"/>
  <c r="Q449" i="16"/>
  <c r="Q447" i="16"/>
  <c r="Q396" i="16"/>
  <c r="R409" i="16"/>
  <c r="R407" i="16"/>
  <c r="Q394" i="16"/>
  <c r="Q408" i="16"/>
  <c r="Q406" i="16"/>
  <c r="Q355" i="16"/>
  <c r="R396" i="16"/>
  <c r="R394" i="16"/>
  <c r="Q353" i="16"/>
  <c r="Q395" i="16"/>
  <c r="Q393" i="16"/>
  <c r="Q342" i="16"/>
  <c r="R355" i="16"/>
  <c r="R353" i="16"/>
  <c r="Q340" i="16"/>
  <c r="Q354" i="16"/>
  <c r="Q352" i="16"/>
  <c r="Q301" i="16"/>
  <c r="R342" i="16"/>
  <c r="R340" i="16"/>
  <c r="Q299" i="16"/>
  <c r="Q341" i="16"/>
  <c r="Q339" i="16"/>
  <c r="R301" i="16"/>
  <c r="R299" i="16"/>
  <c r="Q286" i="16"/>
  <c r="Q300" i="16"/>
  <c r="Q298" i="16"/>
  <c r="R286" i="16"/>
  <c r="Q246" i="16"/>
  <c r="Q287" i="16"/>
  <c r="Q285" i="16"/>
  <c r="Q126" i="16"/>
  <c r="Q234" i="16"/>
  <c r="R246" i="16"/>
  <c r="Q232" i="16"/>
  <c r="Q247" i="16"/>
  <c r="Q245" i="16"/>
  <c r="R234" i="16"/>
  <c r="R232" i="16"/>
  <c r="Q192" i="16"/>
  <c r="Q233" i="16"/>
  <c r="Q231" i="16"/>
  <c r="Q180" i="16"/>
  <c r="R192" i="16"/>
  <c r="Q178" i="16"/>
  <c r="Q193" i="16"/>
  <c r="Q191" i="16"/>
  <c r="R126" i="16"/>
  <c r="Q140" i="16"/>
  <c r="R180" i="16"/>
  <c r="R178" i="16"/>
  <c r="Q125" i="16"/>
  <c r="Q138" i="16"/>
  <c r="Q179" i="16"/>
  <c r="Q177" i="16"/>
  <c r="R140" i="16"/>
  <c r="R138" i="16"/>
  <c r="Q124" i="16"/>
  <c r="Q139" i="16"/>
  <c r="Q137" i="16"/>
  <c r="Q84" i="16"/>
  <c r="Q72" i="16"/>
  <c r="R84" i="16"/>
  <c r="Q70" i="16"/>
  <c r="Q85" i="16"/>
  <c r="Q83" i="16"/>
  <c r="R72" i="16"/>
  <c r="R70" i="16"/>
  <c r="Q30" i="16"/>
  <c r="Q71" i="16"/>
  <c r="Q69" i="16"/>
  <c r="R32" i="16"/>
  <c r="R30" i="16"/>
  <c r="Q17" i="16"/>
  <c r="Q31" i="16"/>
  <c r="Q29" i="16"/>
  <c r="R17" i="16"/>
  <c r="Q18" i="16"/>
  <c r="Q16" i="16"/>
  <c r="M630" i="16"/>
  <c r="M629" i="16"/>
  <c r="M628" i="16"/>
  <c r="M627" i="16"/>
  <c r="M626" i="16"/>
  <c r="M625" i="16"/>
  <c r="M621" i="16"/>
  <c r="M620" i="16"/>
  <c r="M616" i="16"/>
  <c r="M615" i="16"/>
  <c r="M614" i="16"/>
  <c r="M613" i="16"/>
  <c r="M612" i="16"/>
  <c r="M611" i="16"/>
  <c r="M607" i="16"/>
  <c r="M606" i="16"/>
  <c r="M576" i="16"/>
  <c r="M575" i="16"/>
  <c r="M574" i="16"/>
  <c r="M573" i="16"/>
  <c r="M572" i="16"/>
  <c r="M571" i="16"/>
  <c r="M567" i="16"/>
  <c r="M566" i="16"/>
  <c r="M562" i="16"/>
  <c r="M561" i="16"/>
  <c r="M560" i="16"/>
  <c r="M559" i="16"/>
  <c r="M558" i="16"/>
  <c r="M554" i="16"/>
  <c r="M553" i="16"/>
  <c r="M552" i="16"/>
  <c r="M522" i="16"/>
  <c r="M521" i="16"/>
  <c r="M520" i="16"/>
  <c r="M519" i="16"/>
  <c r="M518" i="16"/>
  <c r="M513" i="16"/>
  <c r="M512" i="16"/>
  <c r="M508" i="16"/>
  <c r="M507" i="16"/>
  <c r="M506" i="16"/>
  <c r="M505" i="16"/>
  <c r="M504" i="16"/>
  <c r="M500" i="16"/>
  <c r="M499" i="16"/>
  <c r="M498" i="16"/>
  <c r="M468" i="16"/>
  <c r="M467" i="16"/>
  <c r="M466" i="16"/>
  <c r="M465" i="16"/>
  <c r="M464" i="16"/>
  <c r="M459" i="16"/>
  <c r="M458" i="16"/>
  <c r="M454" i="16"/>
  <c r="M453" i="16"/>
  <c r="M452" i="16"/>
  <c r="M446" i="16"/>
  <c r="M445" i="16"/>
  <c r="M444" i="16"/>
  <c r="M414" i="16"/>
  <c r="M413" i="16"/>
  <c r="M412" i="16"/>
  <c r="M411" i="16"/>
  <c r="M410" i="16"/>
  <c r="M405" i="16"/>
  <c r="M404" i="16"/>
  <c r="M400" i="16"/>
  <c r="M399" i="16"/>
  <c r="M398" i="16"/>
  <c r="M397" i="16"/>
  <c r="M392" i="16"/>
  <c r="M391" i="16"/>
  <c r="M390" i="16"/>
  <c r="M360" i="16"/>
  <c r="M359" i="16"/>
  <c r="M358" i="16"/>
  <c r="M357" i="16"/>
  <c r="M356" i="16"/>
  <c r="M351" i="16"/>
  <c r="M350" i="16"/>
  <c r="M346" i="16"/>
  <c r="M345" i="16"/>
  <c r="M344" i="16"/>
  <c r="M343" i="16"/>
  <c r="M338" i="16"/>
  <c r="M337" i="16"/>
  <c r="M336" i="16"/>
  <c r="M306" i="16"/>
  <c r="M305" i="16"/>
  <c r="M304" i="16"/>
  <c r="M303" i="16"/>
  <c r="M302" i="16"/>
  <c r="M297" i="16"/>
  <c r="M296" i="16"/>
  <c r="M292" i="16"/>
  <c r="M291" i="16"/>
  <c r="M290" i="16"/>
  <c r="M289" i="16"/>
  <c r="M288" i="16"/>
  <c r="M284" i="16"/>
  <c r="M283" i="16"/>
  <c r="M282" i="16"/>
  <c r="M252" i="16"/>
  <c r="M251" i="16"/>
  <c r="M250" i="16"/>
  <c r="M249" i="16"/>
  <c r="M248" i="16"/>
  <c r="M244" i="16"/>
  <c r="M243" i="16"/>
  <c r="M242" i="16"/>
  <c r="M238" i="16"/>
  <c r="M237" i="16"/>
  <c r="M236" i="16"/>
  <c r="M235" i="16"/>
  <c r="M230" i="16"/>
  <c r="M229" i="16"/>
  <c r="M228" i="16"/>
  <c r="M198" i="16"/>
  <c r="M197" i="16"/>
  <c r="M196" i="16"/>
  <c r="M195" i="16"/>
  <c r="M194" i="16"/>
  <c r="M190" i="16"/>
  <c r="M189" i="16"/>
  <c r="M188" i="16"/>
  <c r="M184" i="16"/>
  <c r="M183" i="16"/>
  <c r="M182" i="16"/>
  <c r="M181" i="16"/>
  <c r="M176" i="16"/>
  <c r="M175" i="16"/>
  <c r="M174" i="16"/>
  <c r="M144" i="16"/>
  <c r="M143" i="16"/>
  <c r="M142" i="16"/>
  <c r="M141" i="16"/>
  <c r="M136" i="16"/>
  <c r="M135" i="16"/>
  <c r="M134" i="16"/>
  <c r="M130" i="16"/>
  <c r="M129" i="16"/>
  <c r="M128" i="16"/>
  <c r="M127" i="16"/>
  <c r="M122" i="16"/>
  <c r="M121" i="16"/>
  <c r="M120" i="16"/>
  <c r="M90" i="16"/>
  <c r="M89" i="16"/>
  <c r="M88" i="16"/>
  <c r="M87" i="16"/>
  <c r="M86" i="16"/>
  <c r="M82" i="16"/>
  <c r="M81" i="16"/>
  <c r="M80" i="16"/>
  <c r="M76" i="16"/>
  <c r="M75" i="16"/>
  <c r="M74" i="16"/>
  <c r="M73" i="16"/>
  <c r="M68" i="16"/>
  <c r="M67" i="16"/>
  <c r="M66" i="16"/>
  <c r="H630" i="16"/>
  <c r="H629" i="16"/>
  <c r="H628" i="16"/>
  <c r="H627" i="16"/>
  <c r="H626" i="16"/>
  <c r="H625" i="16"/>
  <c r="H621" i="16"/>
  <c r="H620" i="16"/>
  <c r="H616" i="16"/>
  <c r="H615" i="16"/>
  <c r="H614" i="16"/>
  <c r="H613" i="16"/>
  <c r="H612" i="16"/>
  <c r="H611" i="16"/>
  <c r="H607" i="16"/>
  <c r="H606" i="16"/>
  <c r="H576" i="16"/>
  <c r="H575" i="16"/>
  <c r="H574" i="16"/>
  <c r="H573" i="16"/>
  <c r="H572" i="16"/>
  <c r="H571" i="16"/>
  <c r="H567" i="16"/>
  <c r="H566" i="16"/>
  <c r="H562" i="16"/>
  <c r="H561" i="16"/>
  <c r="H560" i="16"/>
  <c r="H559" i="16"/>
  <c r="H558" i="16"/>
  <c r="H554" i="16"/>
  <c r="H553" i="16"/>
  <c r="H552" i="16"/>
  <c r="H522" i="16"/>
  <c r="H521" i="16"/>
  <c r="H520" i="16"/>
  <c r="H519" i="16"/>
  <c r="H518" i="16"/>
  <c r="H513" i="16"/>
  <c r="H512" i="16"/>
  <c r="H508" i="16"/>
  <c r="H507" i="16"/>
  <c r="H506" i="16"/>
  <c r="H505" i="16"/>
  <c r="H504" i="16"/>
  <c r="H500" i="16"/>
  <c r="H499" i="16"/>
  <c r="H498" i="16"/>
  <c r="H468" i="16"/>
  <c r="H467" i="16"/>
  <c r="H466" i="16"/>
  <c r="H465" i="16"/>
  <c r="H464" i="16"/>
  <c r="H459" i="16"/>
  <c r="H458" i="16"/>
  <c r="H454" i="16"/>
  <c r="H453" i="16"/>
  <c r="H452" i="16"/>
  <c r="H446" i="16"/>
  <c r="H445" i="16"/>
  <c r="H444" i="16"/>
  <c r="H414" i="16"/>
  <c r="H413" i="16"/>
  <c r="H412" i="16"/>
  <c r="H411" i="16"/>
  <c r="H410" i="16"/>
  <c r="H405" i="16"/>
  <c r="H404" i="16"/>
  <c r="H400" i="16"/>
  <c r="H399" i="16"/>
  <c r="H398" i="16"/>
  <c r="H397" i="16"/>
  <c r="H392" i="16"/>
  <c r="H391" i="16"/>
  <c r="H390" i="16"/>
  <c r="H360" i="16"/>
  <c r="H359" i="16"/>
  <c r="H358" i="16"/>
  <c r="H357" i="16"/>
  <c r="H356" i="16"/>
  <c r="H351" i="16"/>
  <c r="H350" i="16"/>
  <c r="H346" i="16"/>
  <c r="H345" i="16"/>
  <c r="H344" i="16"/>
  <c r="H343" i="16"/>
  <c r="H338" i="16"/>
  <c r="H337" i="16"/>
  <c r="H336" i="16"/>
  <c r="H306" i="16"/>
  <c r="H305" i="16"/>
  <c r="H304" i="16"/>
  <c r="H303" i="16"/>
  <c r="H302" i="16"/>
  <c r="H297" i="16"/>
  <c r="H296" i="16"/>
  <c r="H292" i="16"/>
  <c r="H291" i="16"/>
  <c r="H290" i="16"/>
  <c r="H289" i="16"/>
  <c r="H288" i="16"/>
  <c r="H284" i="16"/>
  <c r="H283" i="16"/>
  <c r="H282" i="16"/>
  <c r="H252" i="16"/>
  <c r="H251" i="16"/>
  <c r="H250" i="16"/>
  <c r="H249" i="16"/>
  <c r="H248" i="16"/>
  <c r="H244" i="16"/>
  <c r="H243" i="16"/>
  <c r="H242" i="16"/>
  <c r="H238" i="16"/>
  <c r="H237" i="16"/>
  <c r="H236" i="16"/>
  <c r="H235" i="16"/>
  <c r="H230" i="16"/>
  <c r="H229" i="16"/>
  <c r="H228" i="16"/>
  <c r="H198" i="16"/>
  <c r="H197" i="16"/>
  <c r="H196" i="16"/>
  <c r="H195" i="16"/>
  <c r="H194" i="16"/>
  <c r="H190" i="16"/>
  <c r="H189" i="16"/>
  <c r="H188" i="16"/>
  <c r="H184" i="16"/>
  <c r="H183" i="16"/>
  <c r="H182" i="16"/>
  <c r="H181" i="16"/>
  <c r="H176" i="16"/>
  <c r="H175" i="16"/>
  <c r="H174" i="16"/>
  <c r="H144" i="16"/>
  <c r="H143" i="16"/>
  <c r="H142" i="16"/>
  <c r="H141" i="16"/>
  <c r="H136" i="16"/>
  <c r="H135" i="16"/>
  <c r="H134" i="16"/>
  <c r="H130" i="16"/>
  <c r="H129" i="16"/>
  <c r="H128" i="16"/>
  <c r="H127" i="16"/>
  <c r="H122" i="16"/>
  <c r="H121" i="16"/>
  <c r="H120" i="16"/>
  <c r="H90" i="16"/>
  <c r="H89" i="16"/>
  <c r="H88" i="16"/>
  <c r="H87" i="16"/>
  <c r="H86" i="16"/>
  <c r="H82" i="16"/>
  <c r="H81" i="16"/>
  <c r="H80" i="16"/>
  <c r="H76" i="16"/>
  <c r="H75" i="16"/>
  <c r="H74" i="16"/>
  <c r="H73" i="16"/>
  <c r="H68" i="16"/>
  <c r="H67" i="16"/>
  <c r="H66" i="16"/>
  <c r="H1264" i="23" l="1"/>
  <c r="H1243" i="23"/>
  <c r="H1230" i="23"/>
  <c r="F1210" i="23"/>
  <c r="H1208" i="23" s="1"/>
  <c r="F1197" i="23"/>
  <c r="H1195" i="23" s="1"/>
  <c r="F1186" i="23"/>
  <c r="H1182" i="23" s="1"/>
  <c r="L1172" i="23"/>
  <c r="D1172" i="23"/>
  <c r="L1171" i="23"/>
  <c r="L1170" i="23"/>
  <c r="D1170" i="23"/>
  <c r="H1158" i="23"/>
  <c r="H1137" i="23"/>
  <c r="H1124" i="23"/>
  <c r="F1104" i="23"/>
  <c r="H1102" i="23" s="1"/>
  <c r="F1091" i="23"/>
  <c r="H1089" i="23" s="1"/>
  <c r="F1080" i="23"/>
  <c r="H1076" i="23" s="1"/>
  <c r="L1066" i="23"/>
  <c r="D1066" i="23"/>
  <c r="L1065" i="23"/>
  <c r="L1064" i="23"/>
  <c r="D1064" i="23"/>
  <c r="H1052" i="23"/>
  <c r="H1031" i="23"/>
  <c r="H1018" i="23"/>
  <c r="F998" i="23"/>
  <c r="H996" i="23" s="1"/>
  <c r="F985" i="23"/>
  <c r="H983" i="23" s="1"/>
  <c r="F974" i="23"/>
  <c r="H970" i="23" s="1"/>
  <c r="L960" i="23"/>
  <c r="D960" i="23"/>
  <c r="L959" i="23"/>
  <c r="L958" i="23"/>
  <c r="D958" i="23"/>
  <c r="H946" i="23"/>
  <c r="H925" i="23"/>
  <c r="H912" i="23"/>
  <c r="F892" i="23"/>
  <c r="H890" i="23" s="1"/>
  <c r="F879" i="23"/>
  <c r="H877" i="23" s="1"/>
  <c r="F868" i="23"/>
  <c r="H864" i="23" s="1"/>
  <c r="L854" i="23"/>
  <c r="D854" i="23"/>
  <c r="L853" i="23"/>
  <c r="L852" i="23"/>
  <c r="D852" i="23"/>
  <c r="L748" i="23"/>
  <c r="D748" i="23"/>
  <c r="L747" i="23"/>
  <c r="L746" i="23"/>
  <c r="D746" i="23"/>
  <c r="L642" i="23"/>
  <c r="D642" i="23"/>
  <c r="L641" i="23"/>
  <c r="L640" i="23"/>
  <c r="D640" i="23"/>
  <c r="L536" i="23"/>
  <c r="D536" i="23"/>
  <c r="L535" i="23"/>
  <c r="L534" i="23"/>
  <c r="D534" i="23"/>
  <c r="L430" i="23"/>
  <c r="D430" i="23"/>
  <c r="L429" i="23"/>
  <c r="L428" i="23"/>
  <c r="D428" i="23"/>
  <c r="L324" i="23"/>
  <c r="D324" i="23"/>
  <c r="L323" i="23"/>
  <c r="L322" i="23"/>
  <c r="D322" i="23"/>
  <c r="L218" i="23"/>
  <c r="D218" i="23"/>
  <c r="L217" i="23"/>
  <c r="L216" i="23"/>
  <c r="D216" i="23"/>
  <c r="L112" i="23"/>
  <c r="D112" i="23"/>
  <c r="L111" i="23"/>
  <c r="L110" i="23"/>
  <c r="D110" i="23"/>
  <c r="L6" i="23"/>
  <c r="L5" i="23"/>
  <c r="L4" i="23"/>
  <c r="D6" i="23"/>
  <c r="H840" i="23"/>
  <c r="H819" i="23"/>
  <c r="H806" i="23"/>
  <c r="F786" i="23"/>
  <c r="H784" i="23" s="1"/>
  <c r="F773" i="23"/>
  <c r="H771" i="23" s="1"/>
  <c r="F762" i="23"/>
  <c r="H758" i="23" s="1"/>
  <c r="H734" i="23"/>
  <c r="H713" i="23"/>
  <c r="H700" i="23"/>
  <c r="F680" i="23"/>
  <c r="H678" i="23" s="1"/>
  <c r="F667" i="23"/>
  <c r="H665" i="23" s="1"/>
  <c r="F656" i="23"/>
  <c r="H652" i="23" s="1"/>
  <c r="H628" i="23"/>
  <c r="H607" i="23"/>
  <c r="H594" i="23"/>
  <c r="F574" i="23"/>
  <c r="H572" i="23" s="1"/>
  <c r="F561" i="23"/>
  <c r="H559" i="23" s="1"/>
  <c r="F550" i="23"/>
  <c r="H546" i="23" s="1"/>
  <c r="H522" i="23"/>
  <c r="H501" i="23"/>
  <c r="H488" i="23"/>
  <c r="F468" i="23"/>
  <c r="H466" i="23" s="1"/>
  <c r="F455" i="23"/>
  <c r="H453" i="23" s="1"/>
  <c r="F444" i="23"/>
  <c r="H440" i="23" s="1"/>
  <c r="H416" i="23"/>
  <c r="H395" i="23"/>
  <c r="H382" i="23"/>
  <c r="F362" i="23"/>
  <c r="H360" i="23" s="1"/>
  <c r="F349" i="23"/>
  <c r="H347" i="23" s="1"/>
  <c r="F338" i="23"/>
  <c r="H334" i="23" s="1"/>
  <c r="H310" i="23"/>
  <c r="H289" i="23"/>
  <c r="H276" i="23"/>
  <c r="F256" i="23"/>
  <c r="H254" i="23" s="1"/>
  <c r="F243" i="23"/>
  <c r="H241" i="23" s="1"/>
  <c r="F232" i="23"/>
  <c r="H228" i="23" s="1"/>
  <c r="H204" i="23"/>
  <c r="H183" i="23"/>
  <c r="H170" i="23"/>
  <c r="F150" i="23"/>
  <c r="H148" i="23" s="1"/>
  <c r="F137" i="23"/>
  <c r="H135" i="23" s="1"/>
  <c r="F126" i="23"/>
  <c r="H122" i="23" s="1"/>
  <c r="D4" i="23"/>
  <c r="G5" i="7"/>
  <c r="F4" i="7"/>
  <c r="B5" i="7"/>
  <c r="B4" i="7"/>
  <c r="H194" i="23" l="1"/>
  <c r="H300" i="23"/>
  <c r="H406" i="23"/>
  <c r="H512" i="23"/>
  <c r="H618" i="23"/>
  <c r="H724" i="23"/>
  <c r="H830" i="23"/>
  <c r="H1042" i="23"/>
  <c r="H936" i="23"/>
  <c r="H1148" i="23"/>
  <c r="H1254" i="23"/>
  <c r="E5" i="15"/>
  <c r="C5" i="15"/>
  <c r="C4" i="15"/>
  <c r="U27" i="5" l="1"/>
  <c r="Q19" i="21"/>
  <c r="Q17" i="21"/>
  <c r="Q12" i="4" l="1"/>
  <c r="P12" i="4"/>
  <c r="P11" i="21" s="1"/>
  <c r="Q18" i="21"/>
  <c r="AV5" i="12"/>
  <c r="AP5" i="12"/>
  <c r="AV4" i="12"/>
  <c r="AP4" i="12"/>
  <c r="AM5" i="12"/>
  <c r="AG5" i="12"/>
  <c r="AM4" i="12"/>
  <c r="AG4" i="12"/>
  <c r="AD5" i="12"/>
  <c r="X5" i="12"/>
  <c r="AD4" i="12"/>
  <c r="X4" i="12"/>
  <c r="U5" i="12"/>
  <c r="O5" i="12"/>
  <c r="U4" i="12"/>
  <c r="O4" i="12"/>
  <c r="L5" i="12"/>
  <c r="Q14" i="4" l="1"/>
  <c r="Q11" i="21"/>
  <c r="I210" i="7" l="1"/>
  <c r="I205" i="7"/>
  <c r="I200" i="7"/>
  <c r="M215" i="17"/>
  <c r="L215" i="17"/>
  <c r="K215" i="17"/>
  <c r="J215" i="17"/>
  <c r="I215" i="17"/>
  <c r="H215" i="17"/>
  <c r="G215" i="17"/>
  <c r="F215" i="17"/>
  <c r="E215" i="17"/>
  <c r="D215" i="17"/>
  <c r="M213" i="17"/>
  <c r="L213" i="17"/>
  <c r="K213" i="17"/>
  <c r="J213" i="17"/>
  <c r="I213" i="17"/>
  <c r="H213" i="17"/>
  <c r="G213" i="17"/>
  <c r="F213" i="17"/>
  <c r="E213" i="17"/>
  <c r="D213" i="17"/>
  <c r="M197" i="17"/>
  <c r="L197" i="17"/>
  <c r="K197" i="17"/>
  <c r="J197" i="17"/>
  <c r="I197" i="17"/>
  <c r="H197" i="17"/>
  <c r="G197" i="17"/>
  <c r="F197" i="17"/>
  <c r="E197" i="17"/>
  <c r="D197" i="17"/>
  <c r="M195" i="17"/>
  <c r="L195" i="17"/>
  <c r="K195" i="17"/>
  <c r="J195" i="17"/>
  <c r="I195" i="17"/>
  <c r="H195" i="17"/>
  <c r="G195" i="17"/>
  <c r="F195" i="17"/>
  <c r="E195" i="17"/>
  <c r="D195" i="17"/>
  <c r="M179" i="17"/>
  <c r="L179" i="17"/>
  <c r="K179" i="17"/>
  <c r="J179" i="17"/>
  <c r="I179" i="17"/>
  <c r="H179" i="17"/>
  <c r="G179" i="17"/>
  <c r="F179" i="17"/>
  <c r="E179" i="17"/>
  <c r="D179" i="17"/>
  <c r="M177" i="17"/>
  <c r="L177" i="17"/>
  <c r="K177" i="17"/>
  <c r="J177" i="17"/>
  <c r="I177" i="17"/>
  <c r="H177" i="17"/>
  <c r="G177" i="17"/>
  <c r="F177" i="17"/>
  <c r="E177" i="17"/>
  <c r="D177" i="17"/>
  <c r="M161" i="17"/>
  <c r="L161" i="17"/>
  <c r="K161" i="17"/>
  <c r="J161" i="17"/>
  <c r="I161" i="17"/>
  <c r="H161" i="17"/>
  <c r="G161" i="17"/>
  <c r="F161" i="17"/>
  <c r="E161" i="17"/>
  <c r="D161" i="17"/>
  <c r="M159" i="17"/>
  <c r="L159" i="17"/>
  <c r="K159" i="17"/>
  <c r="J159" i="17"/>
  <c r="I159" i="17"/>
  <c r="H159" i="17"/>
  <c r="G159" i="17"/>
  <c r="F159" i="17"/>
  <c r="E159" i="17"/>
  <c r="D159" i="17"/>
  <c r="M143" i="17"/>
  <c r="L143" i="17"/>
  <c r="K143" i="17"/>
  <c r="J143" i="17"/>
  <c r="I143" i="17"/>
  <c r="H143" i="17"/>
  <c r="G143" i="17"/>
  <c r="F143" i="17"/>
  <c r="E143" i="17"/>
  <c r="D143" i="17"/>
  <c r="M141" i="17"/>
  <c r="L141" i="17"/>
  <c r="K141" i="17"/>
  <c r="J141" i="17"/>
  <c r="I141" i="17"/>
  <c r="H141" i="17"/>
  <c r="G141" i="17"/>
  <c r="F141" i="17"/>
  <c r="E141" i="17"/>
  <c r="D141" i="17"/>
  <c r="M125" i="17"/>
  <c r="L125" i="17"/>
  <c r="K125" i="17"/>
  <c r="J125" i="17"/>
  <c r="I125" i="17"/>
  <c r="H125" i="17"/>
  <c r="G125" i="17"/>
  <c r="F125" i="17"/>
  <c r="E125" i="17"/>
  <c r="D125" i="17"/>
  <c r="M123" i="17"/>
  <c r="L123" i="17"/>
  <c r="K123" i="17"/>
  <c r="J123" i="17"/>
  <c r="I123" i="17"/>
  <c r="H123" i="17"/>
  <c r="G123" i="17"/>
  <c r="F123" i="17"/>
  <c r="E123" i="17"/>
  <c r="D123" i="17"/>
  <c r="M107" i="17"/>
  <c r="L107" i="17"/>
  <c r="K107" i="17"/>
  <c r="J107" i="17"/>
  <c r="I107" i="17"/>
  <c r="H107" i="17"/>
  <c r="G107" i="17"/>
  <c r="F107" i="17"/>
  <c r="E107" i="17"/>
  <c r="D107" i="17"/>
  <c r="M105" i="17"/>
  <c r="L105" i="17"/>
  <c r="K105" i="17"/>
  <c r="J105" i="17"/>
  <c r="I105" i="17"/>
  <c r="H105" i="17"/>
  <c r="G105" i="17"/>
  <c r="F105" i="17"/>
  <c r="E105" i="17"/>
  <c r="D105" i="17"/>
  <c r="M89" i="17"/>
  <c r="L89" i="17"/>
  <c r="K89" i="17"/>
  <c r="J89" i="17"/>
  <c r="I89" i="17"/>
  <c r="H89" i="17"/>
  <c r="G89" i="17"/>
  <c r="F89" i="17"/>
  <c r="E89" i="17"/>
  <c r="D89" i="17"/>
  <c r="M87" i="17"/>
  <c r="L87" i="17"/>
  <c r="K87" i="17"/>
  <c r="J87" i="17"/>
  <c r="I87" i="17"/>
  <c r="H87" i="17"/>
  <c r="G87" i="17"/>
  <c r="F87" i="17"/>
  <c r="E87" i="17"/>
  <c r="D87" i="17"/>
  <c r="M71" i="17"/>
  <c r="L71" i="17"/>
  <c r="K71" i="17"/>
  <c r="J71" i="17"/>
  <c r="I71" i="17"/>
  <c r="H71" i="17"/>
  <c r="G71" i="17"/>
  <c r="F71" i="17"/>
  <c r="E71" i="17"/>
  <c r="D71" i="17"/>
  <c r="M69" i="17"/>
  <c r="L69" i="17"/>
  <c r="K69" i="17"/>
  <c r="J69" i="17"/>
  <c r="I69" i="17"/>
  <c r="H69" i="17"/>
  <c r="G69" i="17"/>
  <c r="F69" i="17"/>
  <c r="E69" i="17"/>
  <c r="D69" i="17"/>
  <c r="M53" i="17"/>
  <c r="L53" i="17"/>
  <c r="K53" i="17"/>
  <c r="J53" i="17"/>
  <c r="I53" i="17"/>
  <c r="H53" i="17"/>
  <c r="G53" i="17"/>
  <c r="F53" i="17"/>
  <c r="E53" i="17"/>
  <c r="D53" i="17"/>
  <c r="M51" i="17"/>
  <c r="L51" i="17"/>
  <c r="K51" i="17"/>
  <c r="J51" i="17"/>
  <c r="I51" i="17"/>
  <c r="H51" i="17"/>
  <c r="G51" i="17"/>
  <c r="F51" i="17"/>
  <c r="E51" i="17"/>
  <c r="D51" i="17"/>
  <c r="J61" i="17" l="1"/>
  <c r="J60" i="17"/>
  <c r="F79" i="17"/>
  <c r="F78" i="17"/>
  <c r="F97" i="17"/>
  <c r="F96" i="17"/>
  <c r="J132" i="17"/>
  <c r="J133" i="17"/>
  <c r="F150" i="17"/>
  <c r="F151" i="17"/>
  <c r="J168" i="17"/>
  <c r="J169" i="17"/>
  <c r="E60" i="17"/>
  <c r="E61" i="17"/>
  <c r="I60" i="17"/>
  <c r="I61" i="17"/>
  <c r="M60" i="17"/>
  <c r="M61" i="17"/>
  <c r="E78" i="17"/>
  <c r="E79" i="17"/>
  <c r="I78" i="17"/>
  <c r="I79" i="17"/>
  <c r="M78" i="17"/>
  <c r="M79" i="17"/>
  <c r="E96" i="17"/>
  <c r="E97" i="17"/>
  <c r="I96" i="17"/>
  <c r="I97" i="17"/>
  <c r="M96" i="17"/>
  <c r="M97" i="17"/>
  <c r="E115" i="17"/>
  <c r="E114" i="17"/>
  <c r="I115" i="17"/>
  <c r="I114" i="17"/>
  <c r="M115" i="17"/>
  <c r="M114" i="17"/>
  <c r="E133" i="17"/>
  <c r="E132" i="17"/>
  <c r="I133" i="17"/>
  <c r="I132" i="17"/>
  <c r="M133" i="17"/>
  <c r="M132" i="17"/>
  <c r="E151" i="17"/>
  <c r="E150" i="17"/>
  <c r="I151" i="17"/>
  <c r="I150" i="17"/>
  <c r="M151" i="17"/>
  <c r="M150" i="17"/>
  <c r="E169" i="17"/>
  <c r="E168" i="17"/>
  <c r="I169" i="17"/>
  <c r="I168" i="17"/>
  <c r="M169" i="17"/>
  <c r="M168" i="17"/>
  <c r="E187" i="17"/>
  <c r="E186" i="17"/>
  <c r="I187" i="17"/>
  <c r="I186" i="17"/>
  <c r="M187" i="17"/>
  <c r="M186" i="17"/>
  <c r="E204" i="17"/>
  <c r="E205" i="17"/>
  <c r="I204" i="17"/>
  <c r="I205" i="17"/>
  <c r="M204" i="17"/>
  <c r="M205" i="17"/>
  <c r="E222" i="17"/>
  <c r="E223" i="17"/>
  <c r="I222" i="17"/>
  <c r="I223" i="17"/>
  <c r="M222" i="17"/>
  <c r="M223" i="17"/>
  <c r="F60" i="17"/>
  <c r="F61" i="17"/>
  <c r="J79" i="17"/>
  <c r="J78" i="17"/>
  <c r="J97" i="17"/>
  <c r="J96" i="17"/>
  <c r="J115" i="17"/>
  <c r="J114" i="17"/>
  <c r="F168" i="17"/>
  <c r="F169" i="17"/>
  <c r="J186" i="17"/>
  <c r="J187" i="17"/>
  <c r="F204" i="17"/>
  <c r="F205" i="17"/>
  <c r="F222" i="17"/>
  <c r="F223" i="17"/>
  <c r="G61" i="17"/>
  <c r="G60" i="17"/>
  <c r="K61" i="17"/>
  <c r="K60" i="17"/>
  <c r="G79" i="17"/>
  <c r="G78" i="17"/>
  <c r="K79" i="17"/>
  <c r="K78" i="17"/>
  <c r="G97" i="17"/>
  <c r="G96" i="17"/>
  <c r="K97" i="17"/>
  <c r="K96" i="17"/>
  <c r="G114" i="17"/>
  <c r="G115" i="17"/>
  <c r="K114" i="17"/>
  <c r="K115" i="17"/>
  <c r="G132" i="17"/>
  <c r="G133" i="17"/>
  <c r="K132" i="17"/>
  <c r="K133" i="17"/>
  <c r="G150" i="17"/>
  <c r="G151" i="17"/>
  <c r="K150" i="17"/>
  <c r="K151" i="17"/>
  <c r="G168" i="17"/>
  <c r="G169" i="17"/>
  <c r="K168" i="17"/>
  <c r="K169" i="17"/>
  <c r="G186" i="17"/>
  <c r="G187" i="17"/>
  <c r="K186" i="17"/>
  <c r="K187" i="17"/>
  <c r="G205" i="17"/>
  <c r="G204" i="17"/>
  <c r="K205" i="17"/>
  <c r="K204" i="17"/>
  <c r="G223" i="17"/>
  <c r="G222" i="17"/>
  <c r="K223" i="17"/>
  <c r="K222" i="17"/>
  <c r="F115" i="17"/>
  <c r="F114" i="17"/>
  <c r="F132" i="17"/>
  <c r="F133" i="17"/>
  <c r="J150" i="17"/>
  <c r="J151" i="17"/>
  <c r="F186" i="17"/>
  <c r="F187" i="17"/>
  <c r="J204" i="17"/>
  <c r="J205" i="17"/>
  <c r="J222" i="17"/>
  <c r="J223" i="17"/>
  <c r="D60" i="17"/>
  <c r="D61" i="17"/>
  <c r="H61" i="17"/>
  <c r="H60" i="17"/>
  <c r="L60" i="17"/>
  <c r="L61" i="17"/>
  <c r="D79" i="17"/>
  <c r="D78" i="17"/>
  <c r="H78" i="17"/>
  <c r="H79" i="17"/>
  <c r="L79" i="17"/>
  <c r="L78" i="17"/>
  <c r="D96" i="17"/>
  <c r="D97" i="17"/>
  <c r="H96" i="17"/>
  <c r="H97" i="17"/>
  <c r="L96" i="17"/>
  <c r="L97" i="17"/>
  <c r="D114" i="17"/>
  <c r="D115" i="17"/>
  <c r="H114" i="17"/>
  <c r="H115" i="17"/>
  <c r="L114" i="17"/>
  <c r="L115" i="17"/>
  <c r="D133" i="17"/>
  <c r="D132" i="17"/>
  <c r="H133" i="17"/>
  <c r="H132" i="17"/>
  <c r="L133" i="17"/>
  <c r="L132" i="17"/>
  <c r="D151" i="17"/>
  <c r="D150" i="17"/>
  <c r="H151" i="17"/>
  <c r="H150" i="17"/>
  <c r="L151" i="17"/>
  <c r="L150" i="17"/>
  <c r="D169" i="17"/>
  <c r="D168" i="17"/>
  <c r="H169" i="17"/>
  <c r="H168" i="17"/>
  <c r="L169" i="17"/>
  <c r="L168" i="17"/>
  <c r="D187" i="17"/>
  <c r="D186" i="17"/>
  <c r="H187" i="17"/>
  <c r="H186" i="17"/>
  <c r="L187" i="17"/>
  <c r="L186" i="17"/>
  <c r="D205" i="17"/>
  <c r="D204" i="17"/>
  <c r="H205" i="17"/>
  <c r="H204" i="17"/>
  <c r="L205" i="17"/>
  <c r="L204" i="17"/>
  <c r="D223" i="17"/>
  <c r="D222" i="17"/>
  <c r="H223" i="17"/>
  <c r="H222" i="17"/>
  <c r="L223" i="17"/>
  <c r="L222" i="17"/>
  <c r="M35" i="17"/>
  <c r="L35" i="17"/>
  <c r="K35" i="17"/>
  <c r="J35" i="17"/>
  <c r="I35" i="17"/>
  <c r="H35" i="17"/>
  <c r="G35" i="17"/>
  <c r="F35" i="17"/>
  <c r="E35" i="17"/>
  <c r="D35" i="17"/>
  <c r="M33" i="17"/>
  <c r="L33" i="17"/>
  <c r="K33" i="17"/>
  <c r="J33" i="17"/>
  <c r="I33" i="17"/>
  <c r="H33" i="17"/>
  <c r="G33" i="17"/>
  <c r="F33" i="17"/>
  <c r="E33" i="17"/>
  <c r="D33" i="17"/>
  <c r="C186" i="17" l="1"/>
  <c r="C134" i="17"/>
  <c r="C62" i="17"/>
  <c r="C223" i="17"/>
  <c r="C204" i="17"/>
  <c r="C169" i="17"/>
  <c r="C132" i="17"/>
  <c r="C98" i="17"/>
  <c r="C61" i="17"/>
  <c r="E42" i="17"/>
  <c r="E43" i="17"/>
  <c r="C79" i="17"/>
  <c r="C80" i="17"/>
  <c r="G43" i="17"/>
  <c r="G42" i="17"/>
  <c r="K42" i="17"/>
  <c r="K43" i="17"/>
  <c r="C168" i="17"/>
  <c r="C133" i="17"/>
  <c r="C114" i="17"/>
  <c r="C97" i="17"/>
  <c r="C60" i="17"/>
  <c r="C151" i="17"/>
  <c r="I42" i="17"/>
  <c r="I43" i="17"/>
  <c r="F42" i="17"/>
  <c r="F43" i="17"/>
  <c r="J42" i="17"/>
  <c r="J43" i="17"/>
  <c r="C224" i="17"/>
  <c r="C206" i="17"/>
  <c r="D43" i="17"/>
  <c r="D42" i="17"/>
  <c r="H43" i="17"/>
  <c r="H42" i="17"/>
  <c r="L43" i="17"/>
  <c r="L42" i="17"/>
  <c r="C187" i="17"/>
  <c r="C170" i="17"/>
  <c r="C116" i="17"/>
  <c r="C96" i="17"/>
  <c r="C78" i="17"/>
  <c r="C188" i="17"/>
  <c r="C152" i="17"/>
  <c r="C115" i="17"/>
  <c r="M43" i="17"/>
  <c r="M42" i="17"/>
  <c r="C222" i="17"/>
  <c r="C205" i="17"/>
  <c r="C150" i="17"/>
  <c r="E15" i="17"/>
  <c r="D17" i="17"/>
  <c r="M17" i="17"/>
  <c r="L17" i="17"/>
  <c r="K17" i="17"/>
  <c r="J17" i="17"/>
  <c r="I17" i="17"/>
  <c r="H17" i="17"/>
  <c r="G17" i="17"/>
  <c r="F17" i="17"/>
  <c r="E17" i="17"/>
  <c r="M15" i="17"/>
  <c r="L15" i="17"/>
  <c r="K15" i="17"/>
  <c r="J15" i="17"/>
  <c r="I15" i="17"/>
  <c r="H15" i="17"/>
  <c r="G15" i="17"/>
  <c r="F15" i="17"/>
  <c r="D15" i="17"/>
  <c r="G25" i="17" l="1"/>
  <c r="H25" i="17"/>
  <c r="L25" i="17"/>
  <c r="C44" i="17"/>
  <c r="E25" i="17"/>
  <c r="M25" i="17"/>
  <c r="C42" i="17"/>
  <c r="K25" i="17"/>
  <c r="I25" i="17"/>
  <c r="F25" i="17"/>
  <c r="J25" i="17"/>
  <c r="D25" i="17"/>
  <c r="C43" i="17"/>
  <c r="F24" i="17"/>
  <c r="J24" i="17"/>
  <c r="K24" i="17"/>
  <c r="H24" i="17"/>
  <c r="L24" i="17"/>
  <c r="G24" i="17"/>
  <c r="E24" i="17"/>
  <c r="I24" i="17"/>
  <c r="M24" i="17"/>
  <c r="D24" i="17"/>
  <c r="C25" i="17" l="1"/>
  <c r="C26" i="17"/>
  <c r="C24" i="17"/>
  <c r="O104" i="10"/>
  <c r="O105" i="10"/>
  <c r="O106" i="10"/>
  <c r="O107" i="10"/>
  <c r="O108" i="10"/>
  <c r="O109" i="10"/>
  <c r="O110" i="10"/>
  <c r="O111" i="10"/>
  <c r="O112" i="10"/>
  <c r="O113" i="10"/>
  <c r="O114" i="10"/>
  <c r="O115" i="10"/>
  <c r="O116" i="10"/>
  <c r="O117" i="10"/>
  <c r="O118" i="10"/>
  <c r="O119" i="10"/>
  <c r="O120" i="10"/>
  <c r="O121" i="10"/>
  <c r="O122" i="10"/>
  <c r="O123" i="10"/>
  <c r="O124" i="10"/>
  <c r="O125" i="10"/>
  <c r="O126" i="10"/>
  <c r="O127" i="10"/>
  <c r="O128" i="10"/>
  <c r="O129" i="10"/>
  <c r="O130" i="10"/>
  <c r="O131" i="10"/>
  <c r="O132" i="10"/>
  <c r="O133" i="10"/>
  <c r="O134" i="10"/>
  <c r="O135" i="10"/>
  <c r="H98" i="23" l="1"/>
  <c r="H64" i="23"/>
  <c r="M36" i="16" l="1"/>
  <c r="M35" i="16"/>
  <c r="M34" i="16"/>
  <c r="M33" i="16"/>
  <c r="M28" i="16"/>
  <c r="M27" i="16"/>
  <c r="M26" i="16"/>
  <c r="H36" i="16"/>
  <c r="H35" i="16"/>
  <c r="H34" i="16"/>
  <c r="H33" i="16"/>
  <c r="H28" i="16"/>
  <c r="H27" i="16"/>
  <c r="H26" i="16"/>
  <c r="M22" i="16"/>
  <c r="M21" i="16"/>
  <c r="M20" i="16"/>
  <c r="M19" i="16"/>
  <c r="M15" i="16"/>
  <c r="M14" i="16"/>
  <c r="M13" i="16"/>
  <c r="M12" i="16"/>
  <c r="P35" i="10"/>
  <c r="P34" i="10"/>
  <c r="P33" i="10"/>
  <c r="P32" i="10"/>
  <c r="P30" i="10"/>
  <c r="P29" i="10"/>
  <c r="P27" i="10"/>
  <c r="P26" i="10"/>
  <c r="P25" i="10"/>
  <c r="P24" i="10"/>
  <c r="P23" i="10"/>
  <c r="P22" i="10"/>
  <c r="P21" i="10"/>
  <c r="P20" i="10"/>
  <c r="P19" i="10"/>
  <c r="P18" i="10"/>
  <c r="P17" i="10"/>
  <c r="P16" i="10"/>
  <c r="P15" i="10"/>
  <c r="P14" i="10"/>
  <c r="P13" i="10"/>
  <c r="P11" i="10" l="1"/>
  <c r="P12" i="10"/>
  <c r="F20" i="23" l="1"/>
  <c r="H16" i="23" s="1"/>
  <c r="F31" i="23"/>
  <c r="H29" i="23" s="1"/>
  <c r="F44" i="23"/>
  <c r="H42" i="23" s="1"/>
  <c r="H77" i="23"/>
  <c r="J631" i="16" l="1"/>
  <c r="I631" i="16"/>
  <c r="E631" i="16"/>
  <c r="D631" i="16"/>
  <c r="J617" i="16"/>
  <c r="I617" i="16"/>
  <c r="E617" i="16"/>
  <c r="D617" i="16"/>
  <c r="J577" i="16"/>
  <c r="I577" i="16"/>
  <c r="E577" i="16"/>
  <c r="D577" i="16"/>
  <c r="J563" i="16"/>
  <c r="I563" i="16"/>
  <c r="E563" i="16"/>
  <c r="D563" i="16"/>
  <c r="J523" i="16"/>
  <c r="I523" i="16"/>
  <c r="E523" i="16"/>
  <c r="D523" i="16"/>
  <c r="J509" i="16"/>
  <c r="I509" i="16"/>
  <c r="E509" i="16"/>
  <c r="D509" i="16"/>
  <c r="J469" i="16"/>
  <c r="I469" i="16"/>
  <c r="E469" i="16"/>
  <c r="D469" i="16"/>
  <c r="J455" i="16"/>
  <c r="I455" i="16"/>
  <c r="E455" i="16"/>
  <c r="D455" i="16"/>
  <c r="J415" i="16"/>
  <c r="I415" i="16"/>
  <c r="E415" i="16"/>
  <c r="D415" i="16"/>
  <c r="J401" i="16"/>
  <c r="I401" i="16"/>
  <c r="E401" i="16"/>
  <c r="D401" i="16"/>
  <c r="J361" i="16"/>
  <c r="I361" i="16"/>
  <c r="E361" i="16"/>
  <c r="D361" i="16"/>
  <c r="J347" i="16"/>
  <c r="I347" i="16"/>
  <c r="E347" i="16"/>
  <c r="D347" i="16"/>
  <c r="J307" i="16"/>
  <c r="I307" i="16"/>
  <c r="E307" i="16"/>
  <c r="D307" i="16"/>
  <c r="J293" i="16"/>
  <c r="I293" i="16"/>
  <c r="E293" i="16"/>
  <c r="D293" i="16"/>
  <c r="J253" i="16"/>
  <c r="I253" i="16"/>
  <c r="E253" i="16"/>
  <c r="D253" i="16"/>
  <c r="J239" i="16"/>
  <c r="I239" i="16"/>
  <c r="E239" i="16"/>
  <c r="D239" i="16"/>
  <c r="J199" i="16"/>
  <c r="I199" i="16"/>
  <c r="E199" i="16"/>
  <c r="D199" i="16"/>
  <c r="J185" i="16"/>
  <c r="I185" i="16"/>
  <c r="E185" i="16"/>
  <c r="D185" i="16"/>
  <c r="E145" i="16"/>
  <c r="D145" i="16"/>
  <c r="J145" i="16"/>
  <c r="I145" i="16"/>
  <c r="J131" i="16"/>
  <c r="I131" i="16"/>
  <c r="E131" i="16"/>
  <c r="D131" i="16"/>
  <c r="J91" i="16"/>
  <c r="I91" i="16"/>
  <c r="E91" i="16"/>
  <c r="D91" i="16"/>
  <c r="J77" i="16"/>
  <c r="I77" i="16"/>
  <c r="B59" i="16"/>
  <c r="J37" i="16"/>
  <c r="I37" i="16"/>
  <c r="E37" i="16"/>
  <c r="D37" i="16"/>
  <c r="J23" i="16"/>
  <c r="I23" i="16"/>
  <c r="H22" i="16"/>
  <c r="H21" i="16"/>
  <c r="H20" i="16"/>
  <c r="H5" i="5"/>
  <c r="C5" i="5"/>
  <c r="H4" i="5"/>
  <c r="C4" i="5"/>
  <c r="P935" i="10"/>
  <c r="P872" i="10"/>
  <c r="P809" i="10"/>
  <c r="P746" i="10"/>
  <c r="P683" i="10"/>
  <c r="P620" i="10"/>
  <c r="P557" i="10"/>
  <c r="P464" i="10"/>
  <c r="P371" i="10"/>
  <c r="P278" i="10"/>
  <c r="P185" i="10"/>
  <c r="M225" i="17"/>
  <c r="L225" i="17"/>
  <c r="I225" i="17"/>
  <c r="H225" i="17"/>
  <c r="E225" i="17"/>
  <c r="D225" i="17"/>
  <c r="K225" i="17"/>
  <c r="J225" i="17"/>
  <c r="G225" i="17"/>
  <c r="F225" i="17"/>
  <c r="C214" i="17"/>
  <c r="C221" i="17" s="1"/>
  <c r="C212" i="17"/>
  <c r="M211" i="17"/>
  <c r="L211" i="17"/>
  <c r="K211" i="17"/>
  <c r="J211" i="17"/>
  <c r="I211" i="17"/>
  <c r="H211" i="17"/>
  <c r="G211" i="17"/>
  <c r="F211" i="17"/>
  <c r="E211" i="17"/>
  <c r="D211" i="17"/>
  <c r="C210" i="17"/>
  <c r="C209" i="17"/>
  <c r="K207" i="17"/>
  <c r="J207" i="17"/>
  <c r="G207" i="17"/>
  <c r="F207" i="17"/>
  <c r="M207" i="17"/>
  <c r="L207" i="17"/>
  <c r="I207" i="17"/>
  <c r="H207" i="17"/>
  <c r="E207" i="17"/>
  <c r="C196" i="17"/>
  <c r="C203" i="17" s="1"/>
  <c r="C194" i="17"/>
  <c r="M193" i="17"/>
  <c r="L193" i="17"/>
  <c r="K193" i="17"/>
  <c r="J193" i="17"/>
  <c r="I193" i="17"/>
  <c r="H193" i="17"/>
  <c r="G193" i="17"/>
  <c r="F193" i="17"/>
  <c r="E193" i="17"/>
  <c r="D193" i="17"/>
  <c r="C192" i="17"/>
  <c r="C191" i="17"/>
  <c r="M189" i="17"/>
  <c r="K189" i="17"/>
  <c r="J189" i="17"/>
  <c r="I189" i="17"/>
  <c r="G189" i="17"/>
  <c r="F189" i="17"/>
  <c r="E189" i="17"/>
  <c r="L189" i="17"/>
  <c r="H189" i="17"/>
  <c r="C178" i="17"/>
  <c r="C185" i="17" s="1"/>
  <c r="C176" i="17"/>
  <c r="M175" i="17"/>
  <c r="L175" i="17"/>
  <c r="K175" i="17"/>
  <c r="J175" i="17"/>
  <c r="I175" i="17"/>
  <c r="H175" i="17"/>
  <c r="G175" i="17"/>
  <c r="F175" i="17"/>
  <c r="E175" i="17"/>
  <c r="D175" i="17"/>
  <c r="C174" i="17"/>
  <c r="C173" i="17"/>
  <c r="G171" i="17"/>
  <c r="K171" i="17"/>
  <c r="J171" i="17"/>
  <c r="F171" i="17"/>
  <c r="M171" i="17"/>
  <c r="L171" i="17"/>
  <c r="I171" i="17"/>
  <c r="H171" i="17"/>
  <c r="E171" i="17"/>
  <c r="C160" i="17"/>
  <c r="C167" i="17" s="1"/>
  <c r="C158" i="17"/>
  <c r="M157" i="17"/>
  <c r="L157" i="17"/>
  <c r="K157" i="17"/>
  <c r="J157" i="17"/>
  <c r="I157" i="17"/>
  <c r="H157" i="17"/>
  <c r="G157" i="17"/>
  <c r="F157" i="17"/>
  <c r="E157" i="17"/>
  <c r="D157" i="17"/>
  <c r="C156" i="17"/>
  <c r="C155" i="17"/>
  <c r="K153" i="17"/>
  <c r="J153" i="17"/>
  <c r="G153" i="17"/>
  <c r="F153" i="17"/>
  <c r="M153" i="17"/>
  <c r="L153" i="17"/>
  <c r="I153" i="17"/>
  <c r="H153" i="17"/>
  <c r="E153" i="17"/>
  <c r="C142" i="17"/>
  <c r="C149" i="17" s="1"/>
  <c r="C140" i="17"/>
  <c r="M139" i="17"/>
  <c r="L139" i="17"/>
  <c r="K139" i="17"/>
  <c r="J139" i="17"/>
  <c r="I139" i="17"/>
  <c r="H139" i="17"/>
  <c r="G139" i="17"/>
  <c r="F139" i="17"/>
  <c r="E139" i="17"/>
  <c r="D139" i="17"/>
  <c r="C138" i="17"/>
  <c r="C137" i="17"/>
  <c r="M135" i="17"/>
  <c r="K135" i="17"/>
  <c r="J135" i="17"/>
  <c r="I135" i="17"/>
  <c r="G135" i="17"/>
  <c r="F135" i="17"/>
  <c r="E135" i="17"/>
  <c r="L135" i="17"/>
  <c r="H135" i="17"/>
  <c r="C124" i="17"/>
  <c r="C131" i="17" s="1"/>
  <c r="C122" i="17"/>
  <c r="M121" i="17"/>
  <c r="L121" i="17"/>
  <c r="K121" i="17"/>
  <c r="J121" i="17"/>
  <c r="I121" i="17"/>
  <c r="H121" i="17"/>
  <c r="G121" i="17"/>
  <c r="F121" i="17"/>
  <c r="E121" i="17"/>
  <c r="D121" i="17"/>
  <c r="C120" i="17"/>
  <c r="C119" i="17"/>
  <c r="M117" i="17"/>
  <c r="K117" i="17"/>
  <c r="J117" i="17"/>
  <c r="I117" i="17"/>
  <c r="G117" i="17"/>
  <c r="F117" i="17"/>
  <c r="E117" i="17"/>
  <c r="L117" i="17"/>
  <c r="H117" i="17"/>
  <c r="C106" i="17"/>
  <c r="C113" i="17" s="1"/>
  <c r="C104" i="17"/>
  <c r="M103" i="17"/>
  <c r="L103" i="17"/>
  <c r="K103" i="17"/>
  <c r="J103" i="17"/>
  <c r="I103" i="17"/>
  <c r="H103" i="17"/>
  <c r="G103" i="17"/>
  <c r="F103" i="17"/>
  <c r="E103" i="17"/>
  <c r="D103" i="17"/>
  <c r="C102" i="17"/>
  <c r="C101" i="17"/>
  <c r="K99" i="17"/>
  <c r="J99" i="17"/>
  <c r="G99" i="17"/>
  <c r="F99" i="17"/>
  <c r="M99" i="17"/>
  <c r="L99" i="17"/>
  <c r="I99" i="17"/>
  <c r="H99" i="17"/>
  <c r="E99" i="17"/>
  <c r="C88" i="17"/>
  <c r="C95" i="17" s="1"/>
  <c r="C86" i="17"/>
  <c r="M85" i="17"/>
  <c r="L85" i="17"/>
  <c r="K85" i="17"/>
  <c r="J85" i="17"/>
  <c r="I85" i="17"/>
  <c r="H85" i="17"/>
  <c r="G85" i="17"/>
  <c r="F85" i="17"/>
  <c r="E85" i="17"/>
  <c r="D85" i="17"/>
  <c r="C84" i="17"/>
  <c r="C83" i="17"/>
  <c r="M81" i="17"/>
  <c r="J81" i="17"/>
  <c r="I81" i="17"/>
  <c r="F81" i="17"/>
  <c r="E81" i="17"/>
  <c r="K81" i="17"/>
  <c r="G81" i="17"/>
  <c r="C70" i="17"/>
  <c r="C77" i="17" s="1"/>
  <c r="C68" i="17"/>
  <c r="M67" i="17"/>
  <c r="L67" i="17"/>
  <c r="K67" i="17"/>
  <c r="J67" i="17"/>
  <c r="I67" i="17"/>
  <c r="H67" i="17"/>
  <c r="G67" i="17"/>
  <c r="F67" i="17"/>
  <c r="E67" i="17"/>
  <c r="D67" i="17"/>
  <c r="C66" i="17"/>
  <c r="C65" i="17"/>
  <c r="C67" i="17" l="1"/>
  <c r="C211" i="17"/>
  <c r="C135" i="17"/>
  <c r="D117" i="17"/>
  <c r="D99" i="17"/>
  <c r="C81" i="17"/>
  <c r="I633" i="16"/>
  <c r="J633" i="16"/>
  <c r="D207" i="17"/>
  <c r="C193" i="17"/>
  <c r="D189" i="17"/>
  <c r="C175" i="17"/>
  <c r="D171" i="17"/>
  <c r="C157" i="17"/>
  <c r="C153" i="17"/>
  <c r="D153" i="17"/>
  <c r="C139" i="17"/>
  <c r="D135" i="17"/>
  <c r="C121" i="17"/>
  <c r="C103" i="17"/>
  <c r="C85" i="17"/>
  <c r="D81" i="17"/>
  <c r="H81" i="17"/>
  <c r="L81" i="17"/>
  <c r="M63" i="17"/>
  <c r="J63" i="17"/>
  <c r="I63" i="17"/>
  <c r="F63" i="17"/>
  <c r="E63" i="17"/>
  <c r="K63" i="17"/>
  <c r="G63" i="17"/>
  <c r="C52" i="17"/>
  <c r="C59" i="17" s="1"/>
  <c r="C50" i="17"/>
  <c r="M49" i="17"/>
  <c r="L49" i="17"/>
  <c r="K49" i="17"/>
  <c r="J49" i="17"/>
  <c r="I49" i="17"/>
  <c r="H49" i="17"/>
  <c r="G49" i="17"/>
  <c r="F49" i="17"/>
  <c r="E49" i="17"/>
  <c r="D49" i="17"/>
  <c r="C48" i="17"/>
  <c r="C47" i="17"/>
  <c r="C34" i="17"/>
  <c r="C41" i="17" s="1"/>
  <c r="C32" i="17"/>
  <c r="C30" i="17"/>
  <c r="C29" i="17"/>
  <c r="G208" i="17"/>
  <c r="B208" i="17"/>
  <c r="G190" i="17"/>
  <c r="B190" i="17"/>
  <c r="G172" i="17"/>
  <c r="B172" i="17"/>
  <c r="G154" i="17"/>
  <c r="B154" i="17"/>
  <c r="G136" i="17"/>
  <c r="B136" i="17"/>
  <c r="G118" i="17"/>
  <c r="B118" i="17"/>
  <c r="G100" i="17"/>
  <c r="B100" i="17"/>
  <c r="G82" i="17"/>
  <c r="B82" i="17"/>
  <c r="G64" i="17"/>
  <c r="B64" i="17"/>
  <c r="G46" i="17"/>
  <c r="B46" i="17"/>
  <c r="G28" i="17"/>
  <c r="B28" i="17"/>
  <c r="C49" i="17" l="1"/>
  <c r="C225" i="17"/>
  <c r="C207" i="17"/>
  <c r="C189" i="17"/>
  <c r="C171" i="17"/>
  <c r="C117" i="17"/>
  <c r="C99" i="17"/>
  <c r="D63" i="17"/>
  <c r="H63" i="17"/>
  <c r="L63" i="17"/>
  <c r="G10" i="17"/>
  <c r="B10" i="17"/>
  <c r="C63" i="17" l="1"/>
  <c r="D13" i="21" l="1"/>
  <c r="D6" i="4"/>
  <c r="H13" i="16" l="1"/>
  <c r="H14" i="16"/>
  <c r="H15" i="16"/>
  <c r="H19" i="16"/>
  <c r="H12" i="16"/>
  <c r="C20" i="17"/>
  <c r="C19" i="17"/>
  <c r="C16" i="17"/>
  <c r="C14" i="17"/>
  <c r="C12" i="17"/>
  <c r="C11" i="17"/>
  <c r="D51" i="4"/>
  <c r="C22" i="17" l="1"/>
  <c r="D14" i="21"/>
  <c r="O13" i="4" l="1"/>
  <c r="N13" i="4"/>
  <c r="M13" i="4"/>
  <c r="P18" i="21" l="1"/>
  <c r="O9" i="21"/>
  <c r="O18" i="21" s="1"/>
  <c r="N9" i="21"/>
  <c r="N18" i="21" s="1"/>
  <c r="M9" i="21"/>
  <c r="M18" i="21" s="1"/>
  <c r="L9" i="21"/>
  <c r="K9" i="21"/>
  <c r="J9" i="21"/>
  <c r="I9" i="21"/>
  <c r="H9" i="21"/>
  <c r="G9" i="21"/>
  <c r="F9" i="21"/>
  <c r="L5" i="21" l="1"/>
  <c r="E5" i="21"/>
  <c r="L4" i="21"/>
  <c r="E4" i="21"/>
  <c r="N599" i="16" l="1"/>
  <c r="N600" i="16"/>
  <c r="G600" i="16"/>
  <c r="G599" i="16"/>
  <c r="B599" i="16"/>
  <c r="N545" i="16"/>
  <c r="N546" i="16"/>
  <c r="G546" i="16"/>
  <c r="G545" i="16"/>
  <c r="B545" i="16"/>
  <c r="N491" i="16"/>
  <c r="N492" i="16"/>
  <c r="G492" i="16"/>
  <c r="G491" i="16"/>
  <c r="B491" i="16"/>
  <c r="N437" i="16"/>
  <c r="N438" i="16"/>
  <c r="G438" i="16"/>
  <c r="G437" i="16"/>
  <c r="B437" i="16"/>
  <c r="N383" i="16"/>
  <c r="N384" i="16"/>
  <c r="G384" i="16"/>
  <c r="G383" i="16"/>
  <c r="B383" i="16"/>
  <c r="N329" i="16"/>
  <c r="N330" i="16"/>
  <c r="G330" i="16"/>
  <c r="G329" i="16"/>
  <c r="B329" i="16"/>
  <c r="N275" i="16"/>
  <c r="N276" i="16"/>
  <c r="G276" i="16"/>
  <c r="G275" i="16"/>
  <c r="B275" i="16"/>
  <c r="G222" i="16"/>
  <c r="G221" i="16"/>
  <c r="B221" i="16"/>
  <c r="N167" i="16"/>
  <c r="N168" i="16"/>
  <c r="G168" i="16"/>
  <c r="G167" i="16"/>
  <c r="B167" i="16"/>
  <c r="N113" i="16"/>
  <c r="N114" i="16"/>
  <c r="G114" i="16"/>
  <c r="G113" i="16"/>
  <c r="B113" i="16"/>
  <c r="N59" i="16"/>
  <c r="N60" i="16"/>
  <c r="G60" i="16"/>
  <c r="G59" i="16"/>
  <c r="N4" i="16"/>
  <c r="N5" i="16"/>
  <c r="N6" i="16"/>
  <c r="G6" i="16"/>
  <c r="G4" i="16"/>
  <c r="G5" i="16"/>
  <c r="B5" i="16"/>
  <c r="B4" i="16"/>
  <c r="B6" i="16"/>
  <c r="I195" i="7"/>
  <c r="I190" i="7"/>
  <c r="I185" i="7"/>
  <c r="I180" i="7"/>
  <c r="I175" i="7"/>
  <c r="I170" i="7"/>
  <c r="I160" i="7"/>
  <c r="I155" i="7"/>
  <c r="I150" i="7"/>
  <c r="I145" i="7"/>
  <c r="I140" i="7"/>
  <c r="I135" i="7"/>
  <c r="I130" i="7"/>
  <c r="I125" i="7"/>
  <c r="I120" i="7"/>
  <c r="I115" i="7"/>
  <c r="I110" i="7"/>
  <c r="I105" i="7"/>
  <c r="I100" i="7"/>
  <c r="I95" i="7"/>
  <c r="I90" i="7"/>
  <c r="I85" i="7"/>
  <c r="I80" i="7"/>
  <c r="I75" i="7"/>
  <c r="I70" i="7"/>
  <c r="I65" i="7"/>
  <c r="I60" i="7"/>
  <c r="I55" i="7"/>
  <c r="I50" i="7"/>
  <c r="I45" i="7"/>
  <c r="I30" i="7"/>
  <c r="I25" i="7"/>
  <c r="I20" i="7"/>
  <c r="I15" i="7"/>
  <c r="M48" i="12"/>
  <c r="P48" i="12"/>
  <c r="S48" i="12"/>
  <c r="V48" i="12"/>
  <c r="Y48" i="12"/>
  <c r="AB48" i="12"/>
  <c r="AE48" i="12"/>
  <c r="AH48" i="12"/>
  <c r="AK48" i="12"/>
  <c r="AN48" i="12"/>
  <c r="AQ48" i="12"/>
  <c r="M49" i="12"/>
  <c r="P49" i="12"/>
  <c r="S49" i="12"/>
  <c r="V49" i="12"/>
  <c r="Y49" i="12"/>
  <c r="AB49" i="12"/>
  <c r="AE49" i="12"/>
  <c r="AH49" i="12"/>
  <c r="AK49" i="12"/>
  <c r="AN49" i="12"/>
  <c r="AQ49" i="12"/>
  <c r="M50" i="12"/>
  <c r="P50" i="12"/>
  <c r="S50" i="12"/>
  <c r="V50" i="12"/>
  <c r="Y50" i="12"/>
  <c r="AB50" i="12"/>
  <c r="AE50" i="12"/>
  <c r="AH50" i="12"/>
  <c r="AK50" i="12"/>
  <c r="AN50" i="12"/>
  <c r="AQ50" i="12"/>
  <c r="M51" i="12"/>
  <c r="P51" i="12"/>
  <c r="S51" i="12"/>
  <c r="V51" i="12"/>
  <c r="Y51" i="12"/>
  <c r="AB51" i="12"/>
  <c r="AE51" i="12"/>
  <c r="AH51" i="12"/>
  <c r="AK51" i="12"/>
  <c r="AN51" i="12"/>
  <c r="AQ51" i="12"/>
  <c r="J50" i="12"/>
  <c r="J51" i="12"/>
  <c r="M45" i="17" l="1"/>
  <c r="K45" i="17"/>
  <c r="I45" i="17"/>
  <c r="G45" i="17"/>
  <c r="E45" i="17"/>
  <c r="M31" i="17"/>
  <c r="L31" i="17"/>
  <c r="K31" i="17"/>
  <c r="J31" i="17"/>
  <c r="I31" i="17"/>
  <c r="H31" i="17"/>
  <c r="G31" i="17"/>
  <c r="F31" i="17"/>
  <c r="E31" i="17"/>
  <c r="D31" i="17"/>
  <c r="C31" i="17"/>
  <c r="M23" i="17"/>
  <c r="L23" i="17"/>
  <c r="K23" i="17"/>
  <c r="J23" i="17"/>
  <c r="I23" i="17"/>
  <c r="H23" i="17"/>
  <c r="G23" i="17"/>
  <c r="F23" i="17"/>
  <c r="E23" i="17"/>
  <c r="D23" i="17"/>
  <c r="C23" i="17"/>
  <c r="D45" i="17" l="1"/>
  <c r="F45" i="17"/>
  <c r="H45" i="17"/>
  <c r="J45" i="17"/>
  <c r="L45" i="17"/>
  <c r="C45" i="17"/>
  <c r="M27" i="17" l="1"/>
  <c r="L27" i="17"/>
  <c r="K27" i="17"/>
  <c r="J27" i="17"/>
  <c r="I27" i="17"/>
  <c r="C27" i="17" l="1"/>
  <c r="G27" i="17"/>
  <c r="E27" i="17"/>
  <c r="D27" i="17"/>
  <c r="F27" i="17"/>
  <c r="H27" i="17"/>
  <c r="M13" i="17"/>
  <c r="L13" i="17"/>
  <c r="K13" i="17"/>
  <c r="J13" i="17"/>
  <c r="I13" i="17"/>
  <c r="H13" i="17"/>
  <c r="G13" i="17"/>
  <c r="F13" i="17"/>
  <c r="E13" i="17"/>
  <c r="D13" i="17"/>
  <c r="C13" i="17"/>
  <c r="H22" i="5"/>
  <c r="H21" i="5"/>
  <c r="H20" i="5"/>
  <c r="H19" i="5"/>
  <c r="H18" i="5"/>
  <c r="H17" i="5"/>
  <c r="H16" i="5"/>
  <c r="H15" i="5"/>
  <c r="H14" i="5"/>
  <c r="H13" i="5"/>
  <c r="H12" i="5"/>
  <c r="H11" i="5"/>
  <c r="H10" i="5"/>
  <c r="AQ47" i="12"/>
  <c r="AQ46" i="12"/>
  <c r="AQ45" i="12"/>
  <c r="AQ44" i="12"/>
  <c r="AQ43" i="12"/>
  <c r="AQ40" i="12"/>
  <c r="AQ18" i="12"/>
  <c r="AQ39" i="12"/>
  <c r="AQ36" i="12"/>
  <c r="AQ33" i="12"/>
  <c r="AQ34" i="12"/>
  <c r="AQ29" i="12"/>
  <c r="AQ28" i="12"/>
  <c r="AQ32" i="12"/>
  <c r="AQ31" i="12"/>
  <c r="AQ41" i="12"/>
  <c r="AQ35" i="12"/>
  <c r="AQ38" i="12"/>
  <c r="AQ37" i="12"/>
  <c r="AQ27" i="12"/>
  <c r="AQ26" i="12"/>
  <c r="AQ23" i="12"/>
  <c r="AQ30" i="12"/>
  <c r="AQ25" i="12"/>
  <c r="AQ24" i="12"/>
  <c r="AQ22" i="12"/>
  <c r="AQ21" i="12"/>
  <c r="AQ20" i="12"/>
  <c r="AQ17" i="12"/>
  <c r="AQ19" i="12"/>
  <c r="AQ12" i="12"/>
  <c r="AQ13" i="12"/>
  <c r="AQ14" i="12"/>
  <c r="AQ15" i="12"/>
  <c r="AN47" i="12"/>
  <c r="AN46" i="12"/>
  <c r="AN45" i="12"/>
  <c r="AN44" i="12"/>
  <c r="AN43" i="12"/>
  <c r="AN40" i="12"/>
  <c r="AN18" i="12"/>
  <c r="AN39" i="12"/>
  <c r="AN36" i="12"/>
  <c r="AN33" i="12"/>
  <c r="AN34" i="12"/>
  <c r="AN29" i="12"/>
  <c r="AN28" i="12"/>
  <c r="AN32" i="12"/>
  <c r="AN31" i="12"/>
  <c r="AN41" i="12"/>
  <c r="AN35" i="12"/>
  <c r="AN38" i="12"/>
  <c r="AN37" i="12"/>
  <c r="AN27" i="12"/>
  <c r="AN26" i="12"/>
  <c r="AN23" i="12"/>
  <c r="AN30" i="12"/>
  <c r="AN25" i="12"/>
  <c r="AN24" i="12"/>
  <c r="AN22" i="12"/>
  <c r="AN21" i="12"/>
  <c r="AN20" i="12"/>
  <c r="AN17" i="12"/>
  <c r="AN19" i="12"/>
  <c r="AN12" i="12"/>
  <c r="AN13" i="12"/>
  <c r="AN14" i="12"/>
  <c r="AN15" i="12"/>
  <c r="AK47" i="12"/>
  <c r="AK46" i="12"/>
  <c r="AK45" i="12"/>
  <c r="AK44" i="12"/>
  <c r="AK43" i="12"/>
  <c r="AK40" i="12"/>
  <c r="AK18" i="12"/>
  <c r="AK39" i="12"/>
  <c r="AK36" i="12"/>
  <c r="AK33" i="12"/>
  <c r="AK34" i="12"/>
  <c r="AK29" i="12"/>
  <c r="AK28" i="12"/>
  <c r="AK32" i="12"/>
  <c r="AK31" i="12"/>
  <c r="AK41" i="12"/>
  <c r="AK35" i="12"/>
  <c r="AK38" i="12"/>
  <c r="AK37" i="12"/>
  <c r="AK27" i="12"/>
  <c r="AK26" i="12"/>
  <c r="AK23" i="12"/>
  <c r="AK30" i="12"/>
  <c r="AK25" i="12"/>
  <c r="AK24" i="12"/>
  <c r="AK22" i="12"/>
  <c r="AK21" i="12"/>
  <c r="AK20" i="12"/>
  <c r="AK17" i="12"/>
  <c r="AK19" i="12"/>
  <c r="AK12" i="12"/>
  <c r="AK13" i="12"/>
  <c r="AK14" i="12"/>
  <c r="AK15" i="12"/>
  <c r="AH47" i="12"/>
  <c r="AH40" i="12"/>
  <c r="AH18" i="12"/>
  <c r="AH39" i="12"/>
  <c r="AH36" i="12"/>
  <c r="AH33" i="12"/>
  <c r="AH34" i="12"/>
  <c r="AH29" i="12"/>
  <c r="AH28" i="12"/>
  <c r="AH32" i="12"/>
  <c r="AH31" i="12"/>
  <c r="AH41" i="12"/>
  <c r="AH35" i="12"/>
  <c r="AH38" i="12"/>
  <c r="AH37" i="12"/>
  <c r="AH27" i="12"/>
  <c r="AH26" i="12"/>
  <c r="AH23" i="12"/>
  <c r="AH30" i="12"/>
  <c r="AH25" i="12"/>
  <c r="AH24" i="12"/>
  <c r="AH22" i="12"/>
  <c r="AH21" i="12"/>
  <c r="AH20" i="12"/>
  <c r="AH17" i="12"/>
  <c r="AH19" i="12"/>
  <c r="AH12" i="12"/>
  <c r="AH13" i="12"/>
  <c r="AH14" i="12"/>
  <c r="AH15" i="12"/>
  <c r="AE47" i="12"/>
  <c r="AE46" i="12"/>
  <c r="AE45" i="12"/>
  <c r="AE44" i="12"/>
  <c r="AE43" i="12"/>
  <c r="AE40" i="12"/>
  <c r="AE18" i="12"/>
  <c r="AE39" i="12"/>
  <c r="AE36" i="12"/>
  <c r="AE33" i="12"/>
  <c r="AE34" i="12"/>
  <c r="AE29" i="12"/>
  <c r="AE28" i="12"/>
  <c r="AE32" i="12"/>
  <c r="AE31" i="12"/>
  <c r="AE41" i="12"/>
  <c r="AE35" i="12"/>
  <c r="AE38" i="12"/>
  <c r="AE37" i="12"/>
  <c r="AE27" i="12"/>
  <c r="AE26" i="12"/>
  <c r="AE23" i="12"/>
  <c r="AE30" i="12"/>
  <c r="AE25" i="12"/>
  <c r="AE24" i="12"/>
  <c r="AE22" i="12"/>
  <c r="AE21" i="12"/>
  <c r="AE20" i="12"/>
  <c r="AE17" i="12"/>
  <c r="AE19" i="12"/>
  <c r="AE12" i="12"/>
  <c r="AE13" i="12"/>
  <c r="AE14" i="12"/>
  <c r="AE15" i="12"/>
  <c r="AB47" i="12"/>
  <c r="AB46" i="12"/>
  <c r="AB45" i="12"/>
  <c r="AB44" i="12"/>
  <c r="AB43" i="12"/>
  <c r="AB40" i="12"/>
  <c r="AB18" i="12"/>
  <c r="AB39" i="12"/>
  <c r="AB36" i="12"/>
  <c r="AB33" i="12"/>
  <c r="AB34" i="12"/>
  <c r="AB29" i="12"/>
  <c r="AB28" i="12"/>
  <c r="AB32" i="12"/>
  <c r="AB31" i="12"/>
  <c r="AB41" i="12"/>
  <c r="AB35" i="12"/>
  <c r="AB38" i="12"/>
  <c r="AB37" i="12"/>
  <c r="AB27" i="12"/>
  <c r="AB26" i="12"/>
  <c r="AB23" i="12"/>
  <c r="AB30" i="12"/>
  <c r="AB25" i="12"/>
  <c r="AB24" i="12"/>
  <c r="AB22" i="12"/>
  <c r="AB21" i="12"/>
  <c r="AB20" i="12"/>
  <c r="AB17" i="12"/>
  <c r="AB19" i="12"/>
  <c r="AB12" i="12"/>
  <c r="AB13" i="12"/>
  <c r="AB14" i="12"/>
  <c r="AB15" i="12"/>
  <c r="Y47" i="12"/>
  <c r="Y46" i="12"/>
  <c r="Y45" i="12"/>
  <c r="Y44" i="12"/>
  <c r="Y43" i="12"/>
  <c r="Y40" i="12"/>
  <c r="Y18" i="12"/>
  <c r="Y39" i="12"/>
  <c r="Y36" i="12"/>
  <c r="Y33" i="12"/>
  <c r="Y34" i="12"/>
  <c r="Y29" i="12"/>
  <c r="Y28" i="12"/>
  <c r="Y32" i="12"/>
  <c r="Y31" i="12"/>
  <c r="Y41" i="12"/>
  <c r="Y35" i="12"/>
  <c r="Y38" i="12"/>
  <c r="Y37" i="12"/>
  <c r="Y27" i="12"/>
  <c r="Y26" i="12"/>
  <c r="Y23" i="12"/>
  <c r="Y30" i="12"/>
  <c r="Y25" i="12"/>
  <c r="Y24" i="12"/>
  <c r="Y22" i="12"/>
  <c r="Y21" i="12"/>
  <c r="Y20" i="12"/>
  <c r="Y17" i="12"/>
  <c r="Y19" i="12"/>
  <c r="Y12" i="12"/>
  <c r="Y13" i="12"/>
  <c r="Y14" i="12"/>
  <c r="Y15" i="12"/>
  <c r="V47" i="12"/>
  <c r="V46" i="12"/>
  <c r="V45" i="12"/>
  <c r="V44" i="12"/>
  <c r="V43" i="12"/>
  <c r="V40" i="12"/>
  <c r="V18" i="12"/>
  <c r="V39" i="12"/>
  <c r="V36" i="12"/>
  <c r="V33" i="12"/>
  <c r="V34" i="12"/>
  <c r="V29" i="12"/>
  <c r="V28" i="12"/>
  <c r="V32" i="12"/>
  <c r="V31" i="12"/>
  <c r="V41" i="12"/>
  <c r="V35" i="12"/>
  <c r="V38" i="12"/>
  <c r="V37" i="12"/>
  <c r="V27" i="12"/>
  <c r="V26" i="12"/>
  <c r="V23" i="12"/>
  <c r="V30" i="12"/>
  <c r="V25" i="12"/>
  <c r="V24" i="12"/>
  <c r="V22" i="12"/>
  <c r="V21" i="12"/>
  <c r="V20" i="12"/>
  <c r="V17" i="12"/>
  <c r="V19" i="12"/>
  <c r="V12" i="12"/>
  <c r="V13" i="12"/>
  <c r="V14" i="12"/>
  <c r="V15" i="12"/>
  <c r="S47" i="12"/>
  <c r="S46" i="12"/>
  <c r="S45" i="12"/>
  <c r="S44" i="12"/>
  <c r="S43" i="12"/>
  <c r="S40" i="12"/>
  <c r="S18" i="12"/>
  <c r="S39" i="12"/>
  <c r="S36" i="12"/>
  <c r="S33" i="12"/>
  <c r="S34" i="12"/>
  <c r="S29" i="12"/>
  <c r="S28" i="12"/>
  <c r="S32" i="12"/>
  <c r="S31" i="12"/>
  <c r="S41" i="12"/>
  <c r="S35" i="12"/>
  <c r="S38" i="12"/>
  <c r="S37" i="12"/>
  <c r="S27" i="12"/>
  <c r="S26" i="12"/>
  <c r="S23" i="12"/>
  <c r="S30" i="12"/>
  <c r="S25" i="12"/>
  <c r="S24" i="12"/>
  <c r="S22" i="12"/>
  <c r="S21" i="12"/>
  <c r="S20" i="12"/>
  <c r="S17" i="12"/>
  <c r="S19" i="12"/>
  <c r="S12" i="12"/>
  <c r="S13" i="12"/>
  <c r="S14" i="12"/>
  <c r="S15" i="12"/>
  <c r="P47" i="12"/>
  <c r="P46" i="12"/>
  <c r="P45" i="12"/>
  <c r="P44" i="12"/>
  <c r="P43" i="12"/>
  <c r="P40" i="12"/>
  <c r="P18" i="12"/>
  <c r="P39" i="12"/>
  <c r="P36" i="12"/>
  <c r="P33" i="12"/>
  <c r="P34" i="12"/>
  <c r="P29" i="12"/>
  <c r="P28" i="12"/>
  <c r="P32" i="12"/>
  <c r="P31" i="12"/>
  <c r="P41" i="12"/>
  <c r="P35" i="12"/>
  <c r="P38" i="12"/>
  <c r="P37" i="12"/>
  <c r="P27" i="12"/>
  <c r="P26" i="12"/>
  <c r="P23" i="12"/>
  <c r="P30" i="12"/>
  <c r="P25" i="12"/>
  <c r="P24" i="12"/>
  <c r="P22" i="12"/>
  <c r="P21" i="12"/>
  <c r="P20" i="12"/>
  <c r="P17" i="12"/>
  <c r="P19" i="12"/>
  <c r="P12" i="12"/>
  <c r="P13" i="12"/>
  <c r="P14" i="12"/>
  <c r="P15" i="12"/>
  <c r="M47" i="12"/>
  <c r="M46" i="12"/>
  <c r="M45" i="12"/>
  <c r="M44" i="12"/>
  <c r="M43" i="12"/>
  <c r="M40" i="12"/>
  <c r="M18" i="12"/>
  <c r="M39" i="12"/>
  <c r="M36" i="12"/>
  <c r="M33" i="12"/>
  <c r="M34" i="12"/>
  <c r="M29" i="12"/>
  <c r="M28" i="12"/>
  <c r="M32" i="12"/>
  <c r="M31" i="12"/>
  <c r="M41" i="12"/>
  <c r="M35" i="12"/>
  <c r="M38" i="12"/>
  <c r="M37" i="12"/>
  <c r="M27" i="12"/>
  <c r="M26" i="12"/>
  <c r="M23" i="12"/>
  <c r="M30" i="12"/>
  <c r="M25" i="12"/>
  <c r="M24" i="12"/>
  <c r="M22" i="12"/>
  <c r="M21" i="12"/>
  <c r="M20" i="12"/>
  <c r="M17" i="12"/>
  <c r="M19" i="12"/>
  <c r="M12" i="12"/>
  <c r="M13" i="12"/>
  <c r="M14" i="12"/>
  <c r="M15" i="12"/>
  <c r="J18" i="12"/>
  <c r="J33" i="12"/>
  <c r="J34" i="12"/>
  <c r="J29" i="12"/>
  <c r="J28" i="12"/>
  <c r="J32" i="12"/>
  <c r="J31" i="12"/>
  <c r="J27" i="12"/>
  <c r="J26" i="12"/>
  <c r="J23" i="12"/>
  <c r="J30" i="12"/>
  <c r="J25" i="12"/>
  <c r="J24" i="12"/>
  <c r="J22" i="12"/>
  <c r="J21" i="12"/>
  <c r="J20" i="12"/>
  <c r="J17" i="12"/>
  <c r="J19" i="12"/>
  <c r="J12" i="12"/>
  <c r="J13" i="12"/>
  <c r="J14" i="12"/>
  <c r="J15" i="12"/>
  <c r="L6" i="17"/>
  <c r="I6" i="17"/>
  <c r="F6" i="17"/>
  <c r="AC22" i="15" l="1"/>
  <c r="AB22" i="15"/>
  <c r="AA22" i="15"/>
  <c r="Z22" i="15"/>
  <c r="Y22" i="15"/>
  <c r="X22" i="15"/>
  <c r="W22" i="15"/>
  <c r="V22" i="15"/>
  <c r="U22" i="15"/>
  <c r="T22" i="15"/>
  <c r="S22" i="15"/>
  <c r="R22" i="15"/>
  <c r="Q22" i="15"/>
  <c r="P22" i="15"/>
  <c r="O22" i="15"/>
  <c r="N22" i="15"/>
  <c r="M22" i="15"/>
  <c r="L22" i="15"/>
  <c r="K22" i="15"/>
  <c r="J22" i="15"/>
  <c r="I22" i="15"/>
  <c r="H22" i="15"/>
  <c r="G22" i="15"/>
  <c r="F22" i="15"/>
  <c r="O6" i="4" l="1"/>
  <c r="L6" i="4"/>
  <c r="I6" i="4"/>
  <c r="D20" i="4"/>
  <c r="D19" i="4"/>
  <c r="Q21" i="4"/>
  <c r="M21" i="4"/>
  <c r="N21" i="4"/>
  <c r="O21" i="4"/>
  <c r="F4" i="12"/>
  <c r="G13" i="12"/>
  <c r="F5" i="12"/>
  <c r="Q41" i="4"/>
  <c r="E41" i="4"/>
  <c r="O41" i="4"/>
  <c r="N41" i="4"/>
  <c r="M41" i="4"/>
  <c r="L41" i="4"/>
  <c r="K41" i="4"/>
  <c r="J41" i="4"/>
  <c r="I41" i="4"/>
  <c r="H41" i="4"/>
  <c r="G41" i="4"/>
  <c r="F41" i="4"/>
  <c r="U916" i="10"/>
  <c r="T916" i="10"/>
  <c r="S916" i="10"/>
  <c r="R916" i="10"/>
  <c r="O916" i="10"/>
  <c r="N916" i="10"/>
  <c r="M916" i="10"/>
  <c r="L916" i="10"/>
  <c r="P916" i="10"/>
  <c r="U915" i="10"/>
  <c r="T915" i="10"/>
  <c r="S915" i="10"/>
  <c r="R915" i="10"/>
  <c r="O915" i="10"/>
  <c r="N915" i="10"/>
  <c r="M915" i="10"/>
  <c r="L915" i="10"/>
  <c r="P915" i="10"/>
  <c r="U914" i="10"/>
  <c r="T914" i="10"/>
  <c r="S914" i="10"/>
  <c r="R914" i="10"/>
  <c r="O914" i="10"/>
  <c r="N914" i="10"/>
  <c r="M914" i="10"/>
  <c r="L914" i="10"/>
  <c r="P914" i="10"/>
  <c r="U913" i="10"/>
  <c r="T913" i="10"/>
  <c r="S913" i="10"/>
  <c r="R913" i="10"/>
  <c r="O913" i="10"/>
  <c r="N913" i="10"/>
  <c r="M913" i="10"/>
  <c r="L913" i="10"/>
  <c r="P913" i="10"/>
  <c r="U912" i="10"/>
  <c r="T912" i="10"/>
  <c r="S912" i="10"/>
  <c r="R912" i="10"/>
  <c r="O912" i="10"/>
  <c r="N912" i="10"/>
  <c r="M912" i="10"/>
  <c r="L912" i="10"/>
  <c r="P912" i="10"/>
  <c r="U911" i="10"/>
  <c r="T911" i="10"/>
  <c r="S911" i="10"/>
  <c r="R911" i="10"/>
  <c r="O911" i="10"/>
  <c r="N911" i="10"/>
  <c r="M911" i="10"/>
  <c r="L911" i="10"/>
  <c r="P911" i="10"/>
  <c r="U910" i="10"/>
  <c r="T910" i="10"/>
  <c r="S910" i="10"/>
  <c r="R910" i="10"/>
  <c r="O910" i="10"/>
  <c r="N910" i="10"/>
  <c r="M910" i="10"/>
  <c r="L910" i="10"/>
  <c r="P910" i="10"/>
  <c r="U909" i="10"/>
  <c r="T909" i="10"/>
  <c r="S909" i="10"/>
  <c r="R909" i="10"/>
  <c r="O909" i="10"/>
  <c r="N909" i="10"/>
  <c r="M909" i="10"/>
  <c r="L909" i="10"/>
  <c r="P909" i="10"/>
  <c r="U908" i="10"/>
  <c r="T908" i="10"/>
  <c r="S908" i="10"/>
  <c r="R908" i="10"/>
  <c r="O908" i="10"/>
  <c r="N908" i="10"/>
  <c r="M908" i="10"/>
  <c r="L908" i="10"/>
  <c r="P908" i="10"/>
  <c r="U907" i="10"/>
  <c r="T907" i="10"/>
  <c r="S907" i="10"/>
  <c r="R907" i="10"/>
  <c r="O907" i="10"/>
  <c r="N907" i="10"/>
  <c r="M907" i="10"/>
  <c r="L907" i="10"/>
  <c r="P907" i="10"/>
  <c r="U906" i="10"/>
  <c r="T906" i="10"/>
  <c r="S906" i="10"/>
  <c r="R906" i="10"/>
  <c r="O906" i="10"/>
  <c r="N906" i="10"/>
  <c r="M906" i="10"/>
  <c r="L906" i="10"/>
  <c r="P906" i="10"/>
  <c r="U905" i="10"/>
  <c r="T905" i="10"/>
  <c r="S905" i="10"/>
  <c r="R905" i="10"/>
  <c r="O905" i="10"/>
  <c r="N905" i="10"/>
  <c r="M905" i="10"/>
  <c r="L905" i="10"/>
  <c r="P905" i="10"/>
  <c r="U904" i="10"/>
  <c r="T904" i="10"/>
  <c r="S904" i="10"/>
  <c r="R904" i="10"/>
  <c r="O904" i="10"/>
  <c r="N904" i="10"/>
  <c r="M904" i="10"/>
  <c r="L904" i="10"/>
  <c r="P904" i="10"/>
  <c r="U903" i="10"/>
  <c r="T903" i="10"/>
  <c r="S903" i="10"/>
  <c r="R903" i="10"/>
  <c r="O903" i="10"/>
  <c r="N903" i="10"/>
  <c r="M903" i="10"/>
  <c r="L903" i="10"/>
  <c r="P903" i="10"/>
  <c r="U902" i="10"/>
  <c r="T902" i="10"/>
  <c r="S902" i="10"/>
  <c r="R902" i="10"/>
  <c r="O902" i="10"/>
  <c r="N902" i="10"/>
  <c r="M902" i="10"/>
  <c r="L902" i="10"/>
  <c r="P902" i="10"/>
  <c r="U901" i="10"/>
  <c r="T901" i="10"/>
  <c r="S901" i="10"/>
  <c r="R901" i="10"/>
  <c r="O901" i="10"/>
  <c r="N901" i="10"/>
  <c r="M901" i="10"/>
  <c r="L901" i="10"/>
  <c r="P901" i="10"/>
  <c r="U900" i="10"/>
  <c r="T900" i="10"/>
  <c r="S900" i="10"/>
  <c r="R900" i="10"/>
  <c r="O900" i="10"/>
  <c r="N900" i="10"/>
  <c r="M900" i="10"/>
  <c r="L900" i="10"/>
  <c r="P900" i="10"/>
  <c r="U899" i="10"/>
  <c r="T899" i="10"/>
  <c r="S899" i="10"/>
  <c r="R899" i="10"/>
  <c r="O899" i="10"/>
  <c r="N899" i="10"/>
  <c r="M899" i="10"/>
  <c r="L899" i="10"/>
  <c r="P899" i="10"/>
  <c r="U898" i="10"/>
  <c r="T898" i="10"/>
  <c r="S898" i="10"/>
  <c r="R898" i="10"/>
  <c r="O898" i="10"/>
  <c r="N898" i="10"/>
  <c r="M898" i="10"/>
  <c r="L898" i="10"/>
  <c r="P898" i="10"/>
  <c r="U897" i="10"/>
  <c r="T897" i="10"/>
  <c r="S897" i="10"/>
  <c r="R897" i="10"/>
  <c r="O897" i="10"/>
  <c r="N897" i="10"/>
  <c r="M897" i="10"/>
  <c r="L897" i="10"/>
  <c r="P897" i="10"/>
  <c r="U896" i="10"/>
  <c r="T896" i="10"/>
  <c r="S896" i="10"/>
  <c r="R896" i="10"/>
  <c r="O896" i="10"/>
  <c r="N896" i="10"/>
  <c r="M896" i="10"/>
  <c r="L896" i="10"/>
  <c r="P896" i="10"/>
  <c r="U895" i="10"/>
  <c r="T895" i="10"/>
  <c r="S895" i="10"/>
  <c r="R895" i="10"/>
  <c r="O895" i="10"/>
  <c r="N895" i="10"/>
  <c r="M895" i="10"/>
  <c r="L895" i="10"/>
  <c r="P895" i="10"/>
  <c r="U894" i="10"/>
  <c r="T894" i="10"/>
  <c r="S894" i="10"/>
  <c r="R894" i="10"/>
  <c r="O894" i="10"/>
  <c r="N894" i="10"/>
  <c r="M894" i="10"/>
  <c r="L894" i="10"/>
  <c r="P894" i="10"/>
  <c r="U893" i="10"/>
  <c r="T893" i="10"/>
  <c r="S893" i="10"/>
  <c r="R893" i="10"/>
  <c r="O893" i="10"/>
  <c r="N893" i="10"/>
  <c r="M893" i="10"/>
  <c r="L893" i="10"/>
  <c r="P893" i="10"/>
  <c r="U892" i="10"/>
  <c r="T892" i="10"/>
  <c r="S892" i="10"/>
  <c r="R892" i="10"/>
  <c r="O892" i="10"/>
  <c r="N892" i="10"/>
  <c r="M892" i="10"/>
  <c r="L892" i="10"/>
  <c r="P892" i="10"/>
  <c r="U891" i="10"/>
  <c r="T891" i="10"/>
  <c r="S891" i="10"/>
  <c r="R891" i="10"/>
  <c r="O891" i="10"/>
  <c r="N891" i="10"/>
  <c r="M891" i="10"/>
  <c r="L891" i="10"/>
  <c r="P891" i="10"/>
  <c r="U890" i="10"/>
  <c r="T890" i="10"/>
  <c r="S890" i="10"/>
  <c r="R890" i="10"/>
  <c r="O890" i="10"/>
  <c r="N890" i="10"/>
  <c r="M890" i="10"/>
  <c r="L890" i="10"/>
  <c r="P890" i="10"/>
  <c r="U889" i="10"/>
  <c r="T889" i="10"/>
  <c r="S889" i="10"/>
  <c r="R889" i="10"/>
  <c r="O889" i="10"/>
  <c r="N889" i="10"/>
  <c r="M889" i="10"/>
  <c r="L889" i="10"/>
  <c r="P889" i="10"/>
  <c r="U888" i="10"/>
  <c r="T888" i="10"/>
  <c r="S888" i="10"/>
  <c r="R888" i="10"/>
  <c r="O888" i="10"/>
  <c r="N888" i="10"/>
  <c r="M888" i="10"/>
  <c r="L888" i="10"/>
  <c r="P888" i="10"/>
  <c r="U887" i="10"/>
  <c r="T887" i="10"/>
  <c r="S887" i="10"/>
  <c r="R887" i="10"/>
  <c r="O887" i="10"/>
  <c r="N887" i="10"/>
  <c r="M887" i="10"/>
  <c r="L887" i="10"/>
  <c r="P887" i="10"/>
  <c r="U886" i="10"/>
  <c r="T886" i="10"/>
  <c r="S886" i="10"/>
  <c r="R886" i="10"/>
  <c r="O886" i="10"/>
  <c r="N886" i="10"/>
  <c r="M886" i="10"/>
  <c r="L886" i="10"/>
  <c r="U885" i="10"/>
  <c r="T885" i="10"/>
  <c r="S885" i="10"/>
  <c r="R885" i="10"/>
  <c r="O885" i="10"/>
  <c r="N885" i="10"/>
  <c r="M885" i="10"/>
  <c r="L885" i="10"/>
  <c r="U884" i="10"/>
  <c r="T884" i="10"/>
  <c r="S884" i="10"/>
  <c r="R884" i="10"/>
  <c r="O884" i="10"/>
  <c r="N884" i="10"/>
  <c r="M884" i="10"/>
  <c r="L884" i="10"/>
  <c r="U853" i="10"/>
  <c r="T853" i="10"/>
  <c r="S853" i="10"/>
  <c r="R853" i="10"/>
  <c r="O853" i="10"/>
  <c r="N853" i="10"/>
  <c r="M853" i="10"/>
  <c r="L853" i="10"/>
  <c r="U852" i="10"/>
  <c r="T852" i="10"/>
  <c r="S852" i="10"/>
  <c r="R852" i="10"/>
  <c r="O852" i="10"/>
  <c r="N852" i="10"/>
  <c r="M852" i="10"/>
  <c r="L852" i="10"/>
  <c r="U851" i="10"/>
  <c r="T851" i="10"/>
  <c r="S851" i="10"/>
  <c r="R851" i="10"/>
  <c r="O851" i="10"/>
  <c r="N851" i="10"/>
  <c r="M851" i="10"/>
  <c r="L851" i="10"/>
  <c r="U850" i="10"/>
  <c r="T850" i="10"/>
  <c r="S850" i="10"/>
  <c r="R850" i="10"/>
  <c r="O850" i="10"/>
  <c r="N850" i="10"/>
  <c r="M850" i="10"/>
  <c r="L850" i="10"/>
  <c r="U849" i="10"/>
  <c r="T849" i="10"/>
  <c r="S849" i="10"/>
  <c r="R849" i="10"/>
  <c r="O849" i="10"/>
  <c r="N849" i="10"/>
  <c r="M849" i="10"/>
  <c r="L849" i="10"/>
  <c r="U848" i="10"/>
  <c r="T848" i="10"/>
  <c r="S848" i="10"/>
  <c r="R848" i="10"/>
  <c r="O848" i="10"/>
  <c r="N848" i="10"/>
  <c r="M848" i="10"/>
  <c r="L848" i="10"/>
  <c r="U847" i="10"/>
  <c r="T847" i="10"/>
  <c r="S847" i="10"/>
  <c r="R847" i="10"/>
  <c r="O847" i="10"/>
  <c r="N847" i="10"/>
  <c r="M847" i="10"/>
  <c r="L847" i="10"/>
  <c r="U846" i="10"/>
  <c r="T846" i="10"/>
  <c r="S846" i="10"/>
  <c r="R846" i="10"/>
  <c r="O846" i="10"/>
  <c r="N846" i="10"/>
  <c r="M846" i="10"/>
  <c r="L846" i="10"/>
  <c r="U845" i="10"/>
  <c r="T845" i="10"/>
  <c r="S845" i="10"/>
  <c r="R845" i="10"/>
  <c r="O845" i="10"/>
  <c r="N845" i="10"/>
  <c r="M845" i="10"/>
  <c r="L845" i="10"/>
  <c r="U844" i="10"/>
  <c r="T844" i="10"/>
  <c r="S844" i="10"/>
  <c r="R844" i="10"/>
  <c r="O844" i="10"/>
  <c r="N844" i="10"/>
  <c r="M844" i="10"/>
  <c r="L844" i="10"/>
  <c r="U843" i="10"/>
  <c r="T843" i="10"/>
  <c r="S843" i="10"/>
  <c r="R843" i="10"/>
  <c r="O843" i="10"/>
  <c r="N843" i="10"/>
  <c r="M843" i="10"/>
  <c r="L843" i="10"/>
  <c r="U842" i="10"/>
  <c r="T842" i="10"/>
  <c r="S842" i="10"/>
  <c r="R842" i="10"/>
  <c r="O842" i="10"/>
  <c r="N842" i="10"/>
  <c r="M842" i="10"/>
  <c r="L842" i="10"/>
  <c r="U841" i="10"/>
  <c r="T841" i="10"/>
  <c r="S841" i="10"/>
  <c r="R841" i="10"/>
  <c r="O841" i="10"/>
  <c r="N841" i="10"/>
  <c r="M841" i="10"/>
  <c r="L841" i="10"/>
  <c r="U840" i="10"/>
  <c r="T840" i="10"/>
  <c r="S840" i="10"/>
  <c r="R840" i="10"/>
  <c r="O840" i="10"/>
  <c r="N840" i="10"/>
  <c r="M840" i="10"/>
  <c r="L840" i="10"/>
  <c r="U839" i="10"/>
  <c r="T839" i="10"/>
  <c r="S839" i="10"/>
  <c r="R839" i="10"/>
  <c r="O839" i="10"/>
  <c r="N839" i="10"/>
  <c r="M839" i="10"/>
  <c r="L839" i="10"/>
  <c r="U838" i="10"/>
  <c r="T838" i="10"/>
  <c r="S838" i="10"/>
  <c r="R838" i="10"/>
  <c r="O838" i="10"/>
  <c r="N838" i="10"/>
  <c r="M838" i="10"/>
  <c r="L838" i="10"/>
  <c r="U837" i="10"/>
  <c r="T837" i="10"/>
  <c r="S837" i="10"/>
  <c r="R837" i="10"/>
  <c r="O837" i="10"/>
  <c r="N837" i="10"/>
  <c r="M837" i="10"/>
  <c r="L837" i="10"/>
  <c r="U836" i="10"/>
  <c r="T836" i="10"/>
  <c r="S836" i="10"/>
  <c r="R836" i="10"/>
  <c r="O836" i="10"/>
  <c r="N836" i="10"/>
  <c r="M836" i="10"/>
  <c r="L836" i="10"/>
  <c r="U835" i="10"/>
  <c r="T835" i="10"/>
  <c r="S835" i="10"/>
  <c r="R835" i="10"/>
  <c r="O835" i="10"/>
  <c r="N835" i="10"/>
  <c r="M835" i="10"/>
  <c r="L835" i="10"/>
  <c r="U834" i="10"/>
  <c r="T834" i="10"/>
  <c r="S834" i="10"/>
  <c r="R834" i="10"/>
  <c r="O834" i="10"/>
  <c r="N834" i="10"/>
  <c r="M834" i="10"/>
  <c r="L834" i="10"/>
  <c r="U833" i="10"/>
  <c r="T833" i="10"/>
  <c r="S833" i="10"/>
  <c r="R833" i="10"/>
  <c r="O833" i="10"/>
  <c r="N833" i="10"/>
  <c r="M833" i="10"/>
  <c r="L833" i="10"/>
  <c r="U832" i="10"/>
  <c r="T832" i="10"/>
  <c r="S832" i="10"/>
  <c r="R832" i="10"/>
  <c r="O832" i="10"/>
  <c r="N832" i="10"/>
  <c r="M832" i="10"/>
  <c r="L832" i="10"/>
  <c r="U831" i="10"/>
  <c r="T831" i="10"/>
  <c r="S831" i="10"/>
  <c r="R831" i="10"/>
  <c r="O831" i="10"/>
  <c r="N831" i="10"/>
  <c r="M831" i="10"/>
  <c r="L831" i="10"/>
  <c r="P831" i="10"/>
  <c r="U830" i="10"/>
  <c r="T830" i="10"/>
  <c r="S830" i="10"/>
  <c r="R830" i="10"/>
  <c r="O830" i="10"/>
  <c r="N830" i="10"/>
  <c r="M830" i="10"/>
  <c r="L830" i="10"/>
  <c r="U829" i="10"/>
  <c r="T829" i="10"/>
  <c r="S829" i="10"/>
  <c r="R829" i="10"/>
  <c r="O829" i="10"/>
  <c r="N829" i="10"/>
  <c r="M829" i="10"/>
  <c r="L829" i="10"/>
  <c r="P829" i="10"/>
  <c r="U828" i="10"/>
  <c r="T828" i="10"/>
  <c r="S828" i="10"/>
  <c r="R828" i="10"/>
  <c r="O828" i="10"/>
  <c r="N828" i="10"/>
  <c r="M828" i="10"/>
  <c r="L828" i="10"/>
  <c r="U827" i="10"/>
  <c r="T827" i="10"/>
  <c r="S827" i="10"/>
  <c r="R827" i="10"/>
  <c r="O827" i="10"/>
  <c r="N827" i="10"/>
  <c r="M827" i="10"/>
  <c r="L827" i="10"/>
  <c r="P827" i="10"/>
  <c r="U826" i="10"/>
  <c r="T826" i="10"/>
  <c r="S826" i="10"/>
  <c r="R826" i="10"/>
  <c r="O826" i="10"/>
  <c r="N826" i="10"/>
  <c r="M826" i="10"/>
  <c r="L826" i="10"/>
  <c r="U825" i="10"/>
  <c r="T825" i="10"/>
  <c r="S825" i="10"/>
  <c r="R825" i="10"/>
  <c r="O825" i="10"/>
  <c r="N825" i="10"/>
  <c r="M825" i="10"/>
  <c r="L825" i="10"/>
  <c r="P825" i="10"/>
  <c r="U824" i="10"/>
  <c r="T824" i="10"/>
  <c r="S824" i="10"/>
  <c r="R824" i="10"/>
  <c r="O824" i="10"/>
  <c r="N824" i="10"/>
  <c r="M824" i="10"/>
  <c r="L824" i="10"/>
  <c r="U823" i="10"/>
  <c r="T823" i="10"/>
  <c r="S823" i="10"/>
  <c r="R823" i="10"/>
  <c r="O823" i="10"/>
  <c r="N823" i="10"/>
  <c r="M823" i="10"/>
  <c r="L823" i="10"/>
  <c r="P823" i="10"/>
  <c r="U822" i="10"/>
  <c r="T822" i="10"/>
  <c r="S822" i="10"/>
  <c r="R822" i="10"/>
  <c r="O822" i="10"/>
  <c r="N822" i="10"/>
  <c r="M822" i="10"/>
  <c r="L822" i="10"/>
  <c r="U821" i="10"/>
  <c r="T821" i="10"/>
  <c r="S821" i="10"/>
  <c r="R821" i="10"/>
  <c r="O821" i="10"/>
  <c r="N821" i="10"/>
  <c r="M821" i="10"/>
  <c r="L821" i="10"/>
  <c r="F871" i="10"/>
  <c r="F873" i="10" s="1"/>
  <c r="O97" i="10"/>
  <c r="B60" i="16"/>
  <c r="H97" i="10"/>
  <c r="B97" i="10"/>
  <c r="S27" i="5"/>
  <c r="O12" i="4" s="1"/>
  <c r="R27" i="5"/>
  <c r="N12" i="4" s="1"/>
  <c r="Q27" i="5"/>
  <c r="M12" i="4" s="1"/>
  <c r="M11" i="21" s="1"/>
  <c r="P27" i="5"/>
  <c r="L12" i="4" s="1"/>
  <c r="L11" i="21" s="1"/>
  <c r="O27" i="5"/>
  <c r="K12" i="4" s="1"/>
  <c r="K11" i="21" s="1"/>
  <c r="N27" i="5"/>
  <c r="J12" i="4" s="1"/>
  <c r="J11" i="21" s="1"/>
  <c r="M27" i="5"/>
  <c r="I12" i="4" s="1"/>
  <c r="I11" i="21" s="1"/>
  <c r="L27" i="5"/>
  <c r="H12" i="4" s="1"/>
  <c r="H11" i="21" s="1"/>
  <c r="K27" i="5"/>
  <c r="G12" i="4" s="1"/>
  <c r="G11" i="21" s="1"/>
  <c r="J27" i="5"/>
  <c r="F12" i="4" s="1"/>
  <c r="F11" i="21" s="1"/>
  <c r="I27" i="5"/>
  <c r="N11" i="21" l="1"/>
  <c r="O11" i="21"/>
  <c r="W886" i="10"/>
  <c r="W890" i="10"/>
  <c r="W894" i="10"/>
  <c r="W898" i="10"/>
  <c r="W902" i="10"/>
  <c r="W906" i="10"/>
  <c r="V824" i="10"/>
  <c r="W829" i="10"/>
  <c r="V831" i="10"/>
  <c r="V832" i="10"/>
  <c r="V833" i="10"/>
  <c r="V834" i="10"/>
  <c r="V835" i="10"/>
  <c r="V836" i="10"/>
  <c r="V837" i="10"/>
  <c r="V838" i="10"/>
  <c r="V839" i="10"/>
  <c r="V840" i="10"/>
  <c r="V841" i="10"/>
  <c r="V842" i="10"/>
  <c r="V843" i="10"/>
  <c r="V844" i="10"/>
  <c r="V845" i="10"/>
  <c r="V886" i="10"/>
  <c r="W889" i="10"/>
  <c r="V890" i="10"/>
  <c r="W893" i="10"/>
  <c r="V894" i="10"/>
  <c r="W897" i="10"/>
  <c r="V898" i="10"/>
  <c r="W901" i="10"/>
  <c r="V902" i="10"/>
  <c r="W905" i="10"/>
  <c r="V906" i="10"/>
  <c r="W909" i="10"/>
  <c r="V910" i="10"/>
  <c r="W913" i="10"/>
  <c r="V914" i="10"/>
  <c r="W910" i="10"/>
  <c r="W914" i="10"/>
  <c r="M936" i="10"/>
  <c r="L936" i="10"/>
  <c r="V846" i="10"/>
  <c r="V847" i="10"/>
  <c r="V848" i="10"/>
  <c r="V849" i="10"/>
  <c r="V850" i="10"/>
  <c r="V851" i="10"/>
  <c r="V852" i="10"/>
  <c r="V822" i="10"/>
  <c r="W827" i="10"/>
  <c r="V829" i="10"/>
  <c r="V830" i="10"/>
  <c r="L873" i="10"/>
  <c r="V853" i="10"/>
  <c r="S873" i="10"/>
  <c r="M873" i="10"/>
  <c r="W823" i="10"/>
  <c r="V826" i="10"/>
  <c r="W831" i="10"/>
  <c r="W833" i="10"/>
  <c r="W835" i="10"/>
  <c r="W837" i="10"/>
  <c r="W839" i="10"/>
  <c r="W841" i="10"/>
  <c r="W843" i="10"/>
  <c r="W845" i="10"/>
  <c r="W847" i="10"/>
  <c r="W849" i="10"/>
  <c r="W851" i="10"/>
  <c r="W853" i="10"/>
  <c r="W887" i="10"/>
  <c r="V888" i="10"/>
  <c r="W891" i="10"/>
  <c r="V892" i="10"/>
  <c r="W895" i="10"/>
  <c r="V896" i="10"/>
  <c r="W899" i="10"/>
  <c r="V900" i="10"/>
  <c r="W903" i="10"/>
  <c r="V904" i="10"/>
  <c r="W907" i="10"/>
  <c r="V908" i="10"/>
  <c r="W911" i="10"/>
  <c r="V912" i="10"/>
  <c r="W915" i="10"/>
  <c r="V916" i="10"/>
  <c r="V825" i="10"/>
  <c r="W825" i="10"/>
  <c r="V827" i="10"/>
  <c r="V828" i="10"/>
  <c r="W888" i="10"/>
  <c r="W892" i="10"/>
  <c r="W896" i="10"/>
  <c r="W900" i="10"/>
  <c r="W904" i="10"/>
  <c r="W908" i="10"/>
  <c r="W912" i="10"/>
  <c r="W916" i="10"/>
  <c r="B192" i="10"/>
  <c r="B114" i="16" s="1"/>
  <c r="R873" i="10"/>
  <c r="T873" i="10"/>
  <c r="V885" i="10"/>
  <c r="W885" i="10"/>
  <c r="S936" i="10"/>
  <c r="E12" i="4"/>
  <c r="E11" i="21" s="1"/>
  <c r="P833" i="10"/>
  <c r="P835" i="10"/>
  <c r="P837" i="10"/>
  <c r="P839" i="10"/>
  <c r="P841" i="10"/>
  <c r="P843" i="10"/>
  <c r="P845" i="10"/>
  <c r="P847" i="10"/>
  <c r="P849" i="10"/>
  <c r="P851" i="10"/>
  <c r="P853" i="10"/>
  <c r="F934" i="10"/>
  <c r="F936" i="10" s="1"/>
  <c r="T936" i="10"/>
  <c r="K871" i="10"/>
  <c r="K873" i="10" s="1"/>
  <c r="U873" i="10"/>
  <c r="W822" i="10"/>
  <c r="W824" i="10"/>
  <c r="W826" i="10"/>
  <c r="W828" i="10"/>
  <c r="W830" i="10"/>
  <c r="W832" i="10"/>
  <c r="W834" i="10"/>
  <c r="W836" i="10"/>
  <c r="W838" i="10"/>
  <c r="W840" i="10"/>
  <c r="W842" i="10"/>
  <c r="W844" i="10"/>
  <c r="W846" i="10"/>
  <c r="W848" i="10"/>
  <c r="W850" i="10"/>
  <c r="W852" i="10"/>
  <c r="K934" i="10"/>
  <c r="K936" i="10" s="1"/>
  <c r="U936" i="10"/>
  <c r="V887" i="10"/>
  <c r="V889" i="10"/>
  <c r="V891" i="10"/>
  <c r="V893" i="10"/>
  <c r="V895" i="10"/>
  <c r="V897" i="10"/>
  <c r="V899" i="10"/>
  <c r="V901" i="10"/>
  <c r="V903" i="10"/>
  <c r="V905" i="10"/>
  <c r="V907" i="10"/>
  <c r="V909" i="10"/>
  <c r="V911" i="10"/>
  <c r="V913" i="10"/>
  <c r="V915" i="10"/>
  <c r="P822" i="10"/>
  <c r="V823" i="10"/>
  <c r="P824" i="10"/>
  <c r="P826" i="10"/>
  <c r="P828" i="10"/>
  <c r="P830" i="10"/>
  <c r="P832" i="10"/>
  <c r="P834" i="10"/>
  <c r="P836" i="10"/>
  <c r="P838" i="10"/>
  <c r="P840" i="10"/>
  <c r="P842" i="10"/>
  <c r="P844" i="10"/>
  <c r="P846" i="10"/>
  <c r="P848" i="10"/>
  <c r="P850" i="10"/>
  <c r="P852" i="10"/>
  <c r="R936" i="10"/>
  <c r="P885" i="10"/>
  <c r="B190" i="10"/>
  <c r="B58" i="16"/>
  <c r="O190" i="10"/>
  <c r="N58" i="16"/>
  <c r="H190" i="10"/>
  <c r="G58" i="16"/>
  <c r="Q40" i="4"/>
  <c r="F40" i="4"/>
  <c r="G40" i="4"/>
  <c r="H40" i="4"/>
  <c r="I40" i="4"/>
  <c r="J40" i="4"/>
  <c r="K40" i="4"/>
  <c r="L40" i="4"/>
  <c r="M40" i="4"/>
  <c r="N40" i="4"/>
  <c r="O40" i="4"/>
  <c r="E40" i="4"/>
  <c r="P886" i="10"/>
  <c r="V884" i="10"/>
  <c r="P884" i="10"/>
  <c r="W884" i="10"/>
  <c r="V821" i="10"/>
  <c r="P821" i="10"/>
  <c r="W821" i="10"/>
  <c r="P630" i="16"/>
  <c r="O630" i="16"/>
  <c r="N630" i="16"/>
  <c r="L630" i="16"/>
  <c r="G630" i="16"/>
  <c r="P629" i="16"/>
  <c r="O629" i="16"/>
  <c r="N629" i="16"/>
  <c r="L629" i="16"/>
  <c r="G629" i="16"/>
  <c r="P628" i="16"/>
  <c r="O628" i="16"/>
  <c r="N628" i="16"/>
  <c r="L628" i="16"/>
  <c r="G628" i="16"/>
  <c r="P627" i="16"/>
  <c r="O627" i="16"/>
  <c r="N627" i="16"/>
  <c r="L627" i="16"/>
  <c r="G627" i="16"/>
  <c r="P626" i="16"/>
  <c r="O626" i="16"/>
  <c r="N626" i="16"/>
  <c r="L626" i="16"/>
  <c r="G626" i="16"/>
  <c r="P625" i="16"/>
  <c r="O625" i="16"/>
  <c r="N625" i="16"/>
  <c r="L625" i="16"/>
  <c r="G625" i="16"/>
  <c r="P621" i="16"/>
  <c r="O621" i="16"/>
  <c r="N621" i="16"/>
  <c r="L621" i="16"/>
  <c r="G621" i="16"/>
  <c r="P620" i="16"/>
  <c r="O620" i="16"/>
  <c r="N620" i="16"/>
  <c r="M631" i="16"/>
  <c r="L620" i="16"/>
  <c r="G620" i="16"/>
  <c r="P616" i="16"/>
  <c r="O616" i="16"/>
  <c r="N616" i="16"/>
  <c r="L616" i="16"/>
  <c r="G616" i="16"/>
  <c r="P615" i="16"/>
  <c r="O615" i="16"/>
  <c r="N615" i="16"/>
  <c r="L615" i="16"/>
  <c r="G615" i="16"/>
  <c r="P614" i="16"/>
  <c r="O614" i="16"/>
  <c r="N614" i="16"/>
  <c r="L614" i="16"/>
  <c r="G614" i="16"/>
  <c r="P613" i="16"/>
  <c r="O613" i="16"/>
  <c r="N613" i="16"/>
  <c r="L613" i="16"/>
  <c r="G613" i="16"/>
  <c r="P612" i="16"/>
  <c r="O612" i="16"/>
  <c r="N612" i="16"/>
  <c r="L612" i="16"/>
  <c r="G612" i="16"/>
  <c r="P611" i="16"/>
  <c r="O611" i="16"/>
  <c r="N611" i="16"/>
  <c r="L611" i="16"/>
  <c r="G611" i="16"/>
  <c r="P607" i="16"/>
  <c r="O607" i="16"/>
  <c r="N607" i="16"/>
  <c r="L607" i="16"/>
  <c r="G607" i="16"/>
  <c r="P606" i="16"/>
  <c r="O606" i="16"/>
  <c r="N606" i="16"/>
  <c r="L606" i="16"/>
  <c r="G606" i="16"/>
  <c r="P576" i="16"/>
  <c r="O576" i="16"/>
  <c r="N576" i="16"/>
  <c r="L576" i="16"/>
  <c r="G576" i="16"/>
  <c r="P575" i="16"/>
  <c r="O575" i="16"/>
  <c r="N575" i="16"/>
  <c r="L575" i="16"/>
  <c r="G575" i="16"/>
  <c r="P574" i="16"/>
  <c r="O574" i="16"/>
  <c r="N574" i="16"/>
  <c r="L574" i="16"/>
  <c r="G574" i="16"/>
  <c r="P573" i="16"/>
  <c r="O573" i="16"/>
  <c r="N573" i="16"/>
  <c r="L573" i="16"/>
  <c r="G573" i="16"/>
  <c r="P572" i="16"/>
  <c r="O572" i="16"/>
  <c r="N572" i="16"/>
  <c r="L572" i="16"/>
  <c r="G572" i="16"/>
  <c r="P571" i="16"/>
  <c r="O571" i="16"/>
  <c r="N571" i="16"/>
  <c r="L571" i="16"/>
  <c r="G571" i="16"/>
  <c r="P567" i="16"/>
  <c r="O567" i="16"/>
  <c r="N567" i="16"/>
  <c r="L567" i="16"/>
  <c r="G567" i="16"/>
  <c r="P566" i="16"/>
  <c r="O566" i="16"/>
  <c r="N566" i="16"/>
  <c r="M577" i="16"/>
  <c r="L566" i="16"/>
  <c r="G566" i="16"/>
  <c r="P562" i="16"/>
  <c r="O562" i="16"/>
  <c r="N562" i="16"/>
  <c r="L562" i="16"/>
  <c r="G562" i="16"/>
  <c r="P561" i="16"/>
  <c r="O561" i="16"/>
  <c r="N561" i="16"/>
  <c r="L561" i="16"/>
  <c r="G561" i="16"/>
  <c r="P560" i="16"/>
  <c r="O560" i="16"/>
  <c r="N560" i="16"/>
  <c r="L560" i="16"/>
  <c r="G560" i="16"/>
  <c r="P559" i="16"/>
  <c r="O559" i="16"/>
  <c r="N559" i="16"/>
  <c r="L559" i="16"/>
  <c r="G559" i="16"/>
  <c r="P558" i="16"/>
  <c r="O558" i="16"/>
  <c r="N558" i="16"/>
  <c r="L558" i="16"/>
  <c r="G558" i="16"/>
  <c r="P554" i="16"/>
  <c r="O554" i="16"/>
  <c r="N554" i="16"/>
  <c r="L554" i="16"/>
  <c r="G554" i="16"/>
  <c r="P553" i="16"/>
  <c r="O553" i="16"/>
  <c r="N553" i="16"/>
  <c r="L553" i="16"/>
  <c r="G553" i="16"/>
  <c r="P552" i="16"/>
  <c r="O552" i="16"/>
  <c r="N552" i="16"/>
  <c r="M563" i="16"/>
  <c r="L552" i="16"/>
  <c r="G552" i="16"/>
  <c r="P522" i="16"/>
  <c r="O522" i="16"/>
  <c r="N522" i="16"/>
  <c r="L522" i="16"/>
  <c r="G522" i="16"/>
  <c r="P521" i="16"/>
  <c r="O521" i="16"/>
  <c r="N521" i="16"/>
  <c r="L521" i="16"/>
  <c r="G521" i="16"/>
  <c r="P520" i="16"/>
  <c r="O520" i="16"/>
  <c r="N520" i="16"/>
  <c r="L520" i="16"/>
  <c r="G520" i="16"/>
  <c r="P519" i="16"/>
  <c r="O519" i="16"/>
  <c r="N519" i="16"/>
  <c r="L519" i="16"/>
  <c r="G519" i="16"/>
  <c r="P518" i="16"/>
  <c r="O518" i="16"/>
  <c r="N518" i="16"/>
  <c r="L518" i="16"/>
  <c r="G518" i="16"/>
  <c r="P513" i="16"/>
  <c r="O513" i="16"/>
  <c r="N513" i="16"/>
  <c r="L513" i="16"/>
  <c r="G513" i="16"/>
  <c r="P512" i="16"/>
  <c r="O512" i="16"/>
  <c r="N512" i="16"/>
  <c r="M523" i="16"/>
  <c r="L512" i="16"/>
  <c r="G512" i="16"/>
  <c r="P508" i="16"/>
  <c r="O508" i="16"/>
  <c r="N508" i="16"/>
  <c r="L508" i="16"/>
  <c r="G508" i="16"/>
  <c r="P507" i="16"/>
  <c r="O507" i="16"/>
  <c r="N507" i="16"/>
  <c r="L507" i="16"/>
  <c r="G507" i="16"/>
  <c r="P506" i="16"/>
  <c r="O506" i="16"/>
  <c r="N506" i="16"/>
  <c r="L506" i="16"/>
  <c r="G506" i="16"/>
  <c r="P505" i="16"/>
  <c r="O505" i="16"/>
  <c r="N505" i="16"/>
  <c r="L505" i="16"/>
  <c r="G505" i="16"/>
  <c r="P504" i="16"/>
  <c r="O504" i="16"/>
  <c r="N504" i="16"/>
  <c r="L504" i="16"/>
  <c r="G504" i="16"/>
  <c r="P500" i="16"/>
  <c r="O500" i="16"/>
  <c r="N500" i="16"/>
  <c r="L500" i="16"/>
  <c r="G500" i="16"/>
  <c r="P499" i="16"/>
  <c r="O499" i="16"/>
  <c r="N499" i="16"/>
  <c r="L499" i="16"/>
  <c r="G499" i="16"/>
  <c r="P498" i="16"/>
  <c r="O498" i="16"/>
  <c r="N498" i="16"/>
  <c r="M509" i="16"/>
  <c r="L498" i="16"/>
  <c r="G498" i="16"/>
  <c r="P468" i="16"/>
  <c r="O468" i="16"/>
  <c r="N468" i="16"/>
  <c r="L468" i="16"/>
  <c r="G468" i="16"/>
  <c r="P467" i="16"/>
  <c r="O467" i="16"/>
  <c r="N467" i="16"/>
  <c r="L467" i="16"/>
  <c r="G467" i="16"/>
  <c r="P466" i="16"/>
  <c r="O466" i="16"/>
  <c r="N466" i="16"/>
  <c r="L466" i="16"/>
  <c r="G466" i="16"/>
  <c r="P465" i="16"/>
  <c r="O465" i="16"/>
  <c r="N465" i="16"/>
  <c r="L465" i="16"/>
  <c r="G465" i="16"/>
  <c r="P464" i="16"/>
  <c r="O464" i="16"/>
  <c r="N464" i="16"/>
  <c r="L464" i="16"/>
  <c r="G464" i="16"/>
  <c r="P459" i="16"/>
  <c r="O459" i="16"/>
  <c r="N459" i="16"/>
  <c r="L459" i="16"/>
  <c r="G459" i="16"/>
  <c r="P458" i="16"/>
  <c r="O458" i="16"/>
  <c r="N458" i="16"/>
  <c r="L458" i="16"/>
  <c r="G458" i="16"/>
  <c r="P454" i="16"/>
  <c r="O454" i="16"/>
  <c r="N454" i="16"/>
  <c r="L454" i="16"/>
  <c r="G454" i="16"/>
  <c r="P453" i="16"/>
  <c r="O453" i="16"/>
  <c r="N453" i="16"/>
  <c r="L453" i="16"/>
  <c r="G453" i="16"/>
  <c r="P452" i="16"/>
  <c r="O452" i="16"/>
  <c r="N452" i="16"/>
  <c r="L452" i="16"/>
  <c r="G452" i="16"/>
  <c r="P446" i="16"/>
  <c r="O446" i="16"/>
  <c r="N446" i="16"/>
  <c r="L446" i="16"/>
  <c r="G446" i="16"/>
  <c r="P445" i="16"/>
  <c r="O445" i="16"/>
  <c r="N445" i="16"/>
  <c r="L445" i="16"/>
  <c r="G445" i="16"/>
  <c r="P444" i="16"/>
  <c r="O444" i="16"/>
  <c r="N444" i="16"/>
  <c r="L444" i="16"/>
  <c r="G444" i="16"/>
  <c r="P414" i="16"/>
  <c r="O414" i="16"/>
  <c r="N414" i="16"/>
  <c r="L414" i="16"/>
  <c r="G414" i="16"/>
  <c r="P413" i="16"/>
  <c r="O413" i="16"/>
  <c r="N413" i="16"/>
  <c r="L413" i="16"/>
  <c r="G413" i="16"/>
  <c r="P412" i="16"/>
  <c r="O412" i="16"/>
  <c r="N412" i="16"/>
  <c r="L412" i="16"/>
  <c r="G412" i="16"/>
  <c r="P411" i="16"/>
  <c r="O411" i="16"/>
  <c r="N411" i="16"/>
  <c r="L411" i="16"/>
  <c r="G411" i="16"/>
  <c r="P410" i="16"/>
  <c r="O410" i="16"/>
  <c r="N410" i="16"/>
  <c r="L410" i="16"/>
  <c r="G410" i="16"/>
  <c r="P405" i="16"/>
  <c r="O405" i="16"/>
  <c r="N405" i="16"/>
  <c r="L405" i="16"/>
  <c r="G405" i="16"/>
  <c r="P404" i="16"/>
  <c r="O404" i="16"/>
  <c r="N404" i="16"/>
  <c r="M415" i="16"/>
  <c r="L404" i="16"/>
  <c r="G404" i="16"/>
  <c r="P400" i="16"/>
  <c r="O400" i="16"/>
  <c r="N400" i="16"/>
  <c r="L400" i="16"/>
  <c r="G400" i="16"/>
  <c r="P399" i="16"/>
  <c r="O399" i="16"/>
  <c r="N399" i="16"/>
  <c r="L399" i="16"/>
  <c r="G399" i="16"/>
  <c r="P398" i="16"/>
  <c r="O398" i="16"/>
  <c r="N398" i="16"/>
  <c r="L398" i="16"/>
  <c r="G398" i="16"/>
  <c r="P397" i="16"/>
  <c r="O397" i="16"/>
  <c r="N397" i="16"/>
  <c r="L397" i="16"/>
  <c r="G397" i="16"/>
  <c r="P392" i="16"/>
  <c r="O392" i="16"/>
  <c r="N392" i="16"/>
  <c r="L392" i="16"/>
  <c r="G392" i="16"/>
  <c r="P391" i="16"/>
  <c r="O391" i="16"/>
  <c r="N391" i="16"/>
  <c r="L391" i="16"/>
  <c r="G391" i="16"/>
  <c r="P390" i="16"/>
  <c r="O390" i="16"/>
  <c r="N390" i="16"/>
  <c r="L390" i="16"/>
  <c r="G390" i="16"/>
  <c r="P360" i="16"/>
  <c r="O360" i="16"/>
  <c r="N360" i="16"/>
  <c r="L360" i="16"/>
  <c r="G360" i="16"/>
  <c r="P359" i="16"/>
  <c r="O359" i="16"/>
  <c r="N359" i="16"/>
  <c r="L359" i="16"/>
  <c r="G359" i="16"/>
  <c r="P358" i="16"/>
  <c r="O358" i="16"/>
  <c r="N358" i="16"/>
  <c r="L358" i="16"/>
  <c r="G358" i="16"/>
  <c r="P357" i="16"/>
  <c r="O357" i="16"/>
  <c r="N357" i="16"/>
  <c r="L357" i="16"/>
  <c r="G357" i="16"/>
  <c r="P356" i="16"/>
  <c r="O356" i="16"/>
  <c r="N356" i="16"/>
  <c r="L356" i="16"/>
  <c r="G356" i="16"/>
  <c r="P351" i="16"/>
  <c r="O351" i="16"/>
  <c r="N351" i="16"/>
  <c r="L351" i="16"/>
  <c r="G351" i="16"/>
  <c r="P350" i="16"/>
  <c r="O350" i="16"/>
  <c r="N350" i="16"/>
  <c r="M361" i="16"/>
  <c r="L350" i="16"/>
  <c r="G350" i="16"/>
  <c r="P346" i="16"/>
  <c r="O346" i="16"/>
  <c r="N346" i="16"/>
  <c r="L346" i="16"/>
  <c r="G346" i="16"/>
  <c r="P345" i="16"/>
  <c r="O345" i="16"/>
  <c r="N345" i="16"/>
  <c r="L345" i="16"/>
  <c r="G345" i="16"/>
  <c r="P344" i="16"/>
  <c r="O344" i="16"/>
  <c r="N344" i="16"/>
  <c r="L344" i="16"/>
  <c r="G344" i="16"/>
  <c r="P343" i="16"/>
  <c r="O343" i="16"/>
  <c r="N343" i="16"/>
  <c r="L343" i="16"/>
  <c r="G343" i="16"/>
  <c r="P338" i="16"/>
  <c r="O338" i="16"/>
  <c r="N338" i="16"/>
  <c r="L338" i="16"/>
  <c r="G338" i="16"/>
  <c r="P337" i="16"/>
  <c r="O337" i="16"/>
  <c r="N337" i="16"/>
  <c r="L337" i="16"/>
  <c r="G337" i="16"/>
  <c r="P336" i="16"/>
  <c r="O336" i="16"/>
  <c r="N336" i="16"/>
  <c r="L336" i="16"/>
  <c r="G336" i="16"/>
  <c r="P306" i="16"/>
  <c r="O306" i="16"/>
  <c r="N306" i="16"/>
  <c r="L306" i="16"/>
  <c r="G306" i="16"/>
  <c r="P305" i="16"/>
  <c r="O305" i="16"/>
  <c r="N305" i="16"/>
  <c r="L305" i="16"/>
  <c r="G305" i="16"/>
  <c r="P304" i="16"/>
  <c r="O304" i="16"/>
  <c r="N304" i="16"/>
  <c r="L304" i="16"/>
  <c r="G304" i="16"/>
  <c r="P303" i="16"/>
  <c r="O303" i="16"/>
  <c r="N303" i="16"/>
  <c r="L303" i="16"/>
  <c r="G303" i="16"/>
  <c r="P302" i="16"/>
  <c r="O302" i="16"/>
  <c r="N302" i="16"/>
  <c r="L302" i="16"/>
  <c r="G302" i="16"/>
  <c r="P297" i="16"/>
  <c r="O297" i="16"/>
  <c r="N297" i="16"/>
  <c r="L297" i="16"/>
  <c r="G297" i="16"/>
  <c r="P296" i="16"/>
  <c r="O296" i="16"/>
  <c r="N296" i="16"/>
  <c r="M307" i="16"/>
  <c r="L296" i="16"/>
  <c r="G296" i="16"/>
  <c r="P292" i="16"/>
  <c r="O292" i="16"/>
  <c r="N292" i="16"/>
  <c r="L292" i="16"/>
  <c r="G292" i="16"/>
  <c r="P291" i="16"/>
  <c r="O291" i="16"/>
  <c r="N291" i="16"/>
  <c r="L291" i="16"/>
  <c r="G291" i="16"/>
  <c r="P290" i="16"/>
  <c r="O290" i="16"/>
  <c r="N290" i="16"/>
  <c r="L290" i="16"/>
  <c r="G290" i="16"/>
  <c r="P289" i="16"/>
  <c r="O289" i="16"/>
  <c r="N289" i="16"/>
  <c r="L289" i="16"/>
  <c r="G289" i="16"/>
  <c r="P288" i="16"/>
  <c r="O288" i="16"/>
  <c r="N288" i="16"/>
  <c r="L288" i="16"/>
  <c r="G288" i="16"/>
  <c r="P284" i="16"/>
  <c r="O284" i="16"/>
  <c r="N284" i="16"/>
  <c r="L284" i="16"/>
  <c r="G284" i="16"/>
  <c r="P283" i="16"/>
  <c r="O283" i="16"/>
  <c r="N283" i="16"/>
  <c r="L283" i="16"/>
  <c r="G283" i="16"/>
  <c r="P282" i="16"/>
  <c r="O282" i="16"/>
  <c r="N282" i="16"/>
  <c r="L282" i="16"/>
  <c r="G282" i="16"/>
  <c r="P252" i="16"/>
  <c r="O252" i="16"/>
  <c r="N252" i="16"/>
  <c r="L252" i="16"/>
  <c r="G252" i="16"/>
  <c r="P251" i="16"/>
  <c r="O251" i="16"/>
  <c r="N251" i="16"/>
  <c r="L251" i="16"/>
  <c r="G251" i="16"/>
  <c r="P250" i="16"/>
  <c r="O250" i="16"/>
  <c r="N250" i="16"/>
  <c r="L250" i="16"/>
  <c r="G250" i="16"/>
  <c r="P249" i="16"/>
  <c r="O249" i="16"/>
  <c r="N249" i="16"/>
  <c r="L249" i="16"/>
  <c r="G249" i="16"/>
  <c r="P248" i="16"/>
  <c r="O248" i="16"/>
  <c r="N248" i="16"/>
  <c r="L248" i="16"/>
  <c r="G248" i="16"/>
  <c r="P244" i="16"/>
  <c r="O244" i="16"/>
  <c r="N244" i="16"/>
  <c r="L244" i="16"/>
  <c r="G244" i="16"/>
  <c r="P243" i="16"/>
  <c r="O243" i="16"/>
  <c r="N243" i="16"/>
  <c r="L243" i="16"/>
  <c r="G243" i="16"/>
  <c r="P242" i="16"/>
  <c r="O242" i="16"/>
  <c r="N242" i="16"/>
  <c r="L242" i="16"/>
  <c r="G242" i="16"/>
  <c r="P238" i="16"/>
  <c r="O238" i="16"/>
  <c r="N238" i="16"/>
  <c r="L238" i="16"/>
  <c r="G238" i="16"/>
  <c r="P237" i="16"/>
  <c r="O237" i="16"/>
  <c r="N237" i="16"/>
  <c r="L237" i="16"/>
  <c r="G237" i="16"/>
  <c r="P236" i="16"/>
  <c r="O236" i="16"/>
  <c r="N236" i="16"/>
  <c r="L236" i="16"/>
  <c r="G236" i="16"/>
  <c r="P235" i="16"/>
  <c r="O235" i="16"/>
  <c r="N235" i="16"/>
  <c r="L235" i="16"/>
  <c r="G235" i="16"/>
  <c r="P230" i="16"/>
  <c r="O230" i="16"/>
  <c r="N230" i="16"/>
  <c r="L230" i="16"/>
  <c r="G230" i="16"/>
  <c r="P229" i="16"/>
  <c r="O229" i="16"/>
  <c r="N229" i="16"/>
  <c r="L229" i="16"/>
  <c r="G229" i="16"/>
  <c r="P228" i="16"/>
  <c r="O228" i="16"/>
  <c r="N228" i="16"/>
  <c r="M239" i="16"/>
  <c r="L228" i="16"/>
  <c r="G228" i="16"/>
  <c r="P198" i="16"/>
  <c r="O198" i="16"/>
  <c r="N198" i="16"/>
  <c r="L198" i="16"/>
  <c r="G198" i="16"/>
  <c r="P197" i="16"/>
  <c r="O197" i="16"/>
  <c r="N197" i="16"/>
  <c r="L197" i="16"/>
  <c r="G197" i="16"/>
  <c r="P196" i="16"/>
  <c r="O196" i="16"/>
  <c r="N196" i="16"/>
  <c r="L196" i="16"/>
  <c r="G196" i="16"/>
  <c r="P195" i="16"/>
  <c r="O195" i="16"/>
  <c r="N195" i="16"/>
  <c r="L195" i="16"/>
  <c r="G195" i="16"/>
  <c r="P194" i="16"/>
  <c r="O194" i="16"/>
  <c r="N194" i="16"/>
  <c r="L194" i="16"/>
  <c r="G194" i="16"/>
  <c r="P190" i="16"/>
  <c r="O190" i="16"/>
  <c r="N190" i="16"/>
  <c r="L190" i="16"/>
  <c r="G190" i="16"/>
  <c r="P189" i="16"/>
  <c r="O189" i="16"/>
  <c r="N189" i="16"/>
  <c r="L189" i="16"/>
  <c r="G189" i="16"/>
  <c r="P188" i="16"/>
  <c r="O188" i="16"/>
  <c r="N188" i="16"/>
  <c r="L188" i="16"/>
  <c r="G188" i="16"/>
  <c r="P184" i="16"/>
  <c r="O184" i="16"/>
  <c r="N184" i="16"/>
  <c r="L184" i="16"/>
  <c r="G184" i="16"/>
  <c r="P183" i="16"/>
  <c r="O183" i="16"/>
  <c r="N183" i="16"/>
  <c r="L183" i="16"/>
  <c r="G183" i="16"/>
  <c r="P182" i="16"/>
  <c r="O182" i="16"/>
  <c r="N182" i="16"/>
  <c r="L182" i="16"/>
  <c r="G182" i="16"/>
  <c r="P181" i="16"/>
  <c r="O181" i="16"/>
  <c r="N181" i="16"/>
  <c r="L181" i="16"/>
  <c r="G181" i="16"/>
  <c r="P176" i="16"/>
  <c r="O176" i="16"/>
  <c r="N176" i="16"/>
  <c r="L176" i="16"/>
  <c r="G176" i="16"/>
  <c r="P175" i="16"/>
  <c r="O175" i="16"/>
  <c r="N175" i="16"/>
  <c r="L175" i="16"/>
  <c r="G175" i="16"/>
  <c r="P174" i="16"/>
  <c r="O174" i="16"/>
  <c r="N174" i="16"/>
  <c r="L174" i="16"/>
  <c r="G174" i="16"/>
  <c r="P144" i="16"/>
  <c r="O144" i="16"/>
  <c r="N144" i="16"/>
  <c r="L144" i="16"/>
  <c r="G144" i="16"/>
  <c r="P143" i="16"/>
  <c r="O143" i="16"/>
  <c r="N143" i="16"/>
  <c r="L143" i="16"/>
  <c r="G143" i="16"/>
  <c r="P142" i="16"/>
  <c r="O142" i="16"/>
  <c r="N142" i="16"/>
  <c r="L142" i="16"/>
  <c r="G142" i="16"/>
  <c r="P141" i="16"/>
  <c r="O141" i="16"/>
  <c r="N141" i="16"/>
  <c r="L141" i="16"/>
  <c r="G141" i="16"/>
  <c r="P136" i="16"/>
  <c r="O136" i="16"/>
  <c r="N136" i="16"/>
  <c r="L136" i="16"/>
  <c r="G136" i="16"/>
  <c r="P135" i="16"/>
  <c r="O135" i="16"/>
  <c r="N135" i="16"/>
  <c r="L135" i="16"/>
  <c r="G135" i="16"/>
  <c r="P134" i="16"/>
  <c r="O134" i="16"/>
  <c r="N134" i="16"/>
  <c r="L134" i="16"/>
  <c r="G134" i="16"/>
  <c r="P130" i="16"/>
  <c r="O130" i="16"/>
  <c r="N130" i="16"/>
  <c r="L130" i="16"/>
  <c r="G130" i="16"/>
  <c r="P129" i="16"/>
  <c r="O129" i="16"/>
  <c r="N129" i="16"/>
  <c r="L129" i="16"/>
  <c r="G129" i="16"/>
  <c r="P128" i="16"/>
  <c r="O128" i="16"/>
  <c r="N128" i="16"/>
  <c r="L128" i="16"/>
  <c r="G128" i="16"/>
  <c r="P127" i="16"/>
  <c r="O127" i="16"/>
  <c r="N127" i="16"/>
  <c r="L127" i="16"/>
  <c r="G127" i="16"/>
  <c r="P122" i="16"/>
  <c r="O122" i="16"/>
  <c r="N122" i="16"/>
  <c r="L122" i="16"/>
  <c r="G122" i="16"/>
  <c r="P121" i="16"/>
  <c r="O121" i="16"/>
  <c r="N121" i="16"/>
  <c r="L121" i="16"/>
  <c r="G121" i="16"/>
  <c r="P120" i="16"/>
  <c r="O120" i="16"/>
  <c r="N120" i="16"/>
  <c r="L120" i="16"/>
  <c r="G120" i="16"/>
  <c r="P90" i="16"/>
  <c r="O90" i="16"/>
  <c r="N90" i="16"/>
  <c r="L90" i="16"/>
  <c r="G90" i="16"/>
  <c r="P89" i="16"/>
  <c r="O89" i="16"/>
  <c r="N89" i="16"/>
  <c r="L89" i="16"/>
  <c r="G89" i="16"/>
  <c r="P88" i="16"/>
  <c r="O88" i="16"/>
  <c r="N88" i="16"/>
  <c r="L88" i="16"/>
  <c r="G88" i="16"/>
  <c r="P87" i="16"/>
  <c r="O87" i="16"/>
  <c r="N87" i="16"/>
  <c r="L87" i="16"/>
  <c r="G87" i="16"/>
  <c r="P86" i="16"/>
  <c r="O86" i="16"/>
  <c r="N86" i="16"/>
  <c r="L86" i="16"/>
  <c r="G86" i="16"/>
  <c r="P82" i="16"/>
  <c r="O82" i="16"/>
  <c r="N82" i="16"/>
  <c r="L82" i="16"/>
  <c r="G82" i="16"/>
  <c r="P81" i="16"/>
  <c r="O81" i="16"/>
  <c r="N81" i="16"/>
  <c r="L81" i="16"/>
  <c r="G81" i="16"/>
  <c r="P80" i="16"/>
  <c r="O80" i="16"/>
  <c r="N80" i="16"/>
  <c r="L80" i="16"/>
  <c r="G80" i="16"/>
  <c r="E77" i="16"/>
  <c r="D77" i="16"/>
  <c r="P76" i="16"/>
  <c r="O76" i="16"/>
  <c r="N76" i="16"/>
  <c r="L76" i="16"/>
  <c r="G76" i="16"/>
  <c r="P75" i="16"/>
  <c r="O75" i="16"/>
  <c r="N75" i="16"/>
  <c r="L75" i="16"/>
  <c r="G75" i="16"/>
  <c r="P74" i="16"/>
  <c r="O74" i="16"/>
  <c r="N74" i="16"/>
  <c r="L74" i="16"/>
  <c r="G74" i="16"/>
  <c r="P73" i="16"/>
  <c r="O73" i="16"/>
  <c r="N73" i="16"/>
  <c r="L73" i="16"/>
  <c r="G73" i="16"/>
  <c r="P68" i="16"/>
  <c r="O68" i="16"/>
  <c r="N68" i="16"/>
  <c r="L68" i="16"/>
  <c r="G68" i="16"/>
  <c r="P67" i="16"/>
  <c r="O67" i="16"/>
  <c r="N67" i="16"/>
  <c r="L67" i="16"/>
  <c r="G67" i="16"/>
  <c r="P66" i="16"/>
  <c r="O66" i="16"/>
  <c r="N66" i="16"/>
  <c r="L66" i="16"/>
  <c r="G66" i="16"/>
  <c r="G22" i="16"/>
  <c r="G13" i="16"/>
  <c r="G12" i="16"/>
  <c r="E23" i="16"/>
  <c r="E633" i="16" s="1"/>
  <c r="D23" i="16"/>
  <c r="P36" i="16"/>
  <c r="O36" i="16"/>
  <c r="N36" i="16"/>
  <c r="L36" i="16"/>
  <c r="G36" i="16"/>
  <c r="P35" i="16"/>
  <c r="O35" i="16"/>
  <c r="N35" i="16"/>
  <c r="L35" i="16"/>
  <c r="G35" i="16"/>
  <c r="P34" i="16"/>
  <c r="O34" i="16"/>
  <c r="N34" i="16"/>
  <c r="L34" i="16"/>
  <c r="G34" i="16"/>
  <c r="P33" i="16"/>
  <c r="O33" i="16"/>
  <c r="N33" i="16"/>
  <c r="L33" i="16"/>
  <c r="G33" i="16"/>
  <c r="P28" i="16"/>
  <c r="O28" i="16"/>
  <c r="N28" i="16"/>
  <c r="L28" i="16"/>
  <c r="G28" i="16"/>
  <c r="P27" i="16"/>
  <c r="O27" i="16"/>
  <c r="N27" i="16"/>
  <c r="L27" i="16"/>
  <c r="G27" i="16"/>
  <c r="P26" i="16"/>
  <c r="O26" i="16"/>
  <c r="N26" i="16"/>
  <c r="L26" i="16"/>
  <c r="G26" i="16"/>
  <c r="L22" i="16"/>
  <c r="L21" i="16"/>
  <c r="L20" i="16"/>
  <c r="L19" i="16"/>
  <c r="Q19" i="16" s="1"/>
  <c r="L15" i="16"/>
  <c r="L14" i="16"/>
  <c r="L13" i="16"/>
  <c r="L12" i="16"/>
  <c r="P22" i="16"/>
  <c r="O22" i="16"/>
  <c r="N22" i="16"/>
  <c r="P21" i="16"/>
  <c r="O21" i="16"/>
  <c r="N21" i="16"/>
  <c r="P20" i="16"/>
  <c r="O20" i="16"/>
  <c r="N20" i="16"/>
  <c r="P19" i="16"/>
  <c r="O19" i="16"/>
  <c r="N19" i="16"/>
  <c r="P15" i="16"/>
  <c r="O15" i="16"/>
  <c r="N15" i="16"/>
  <c r="P14" i="16"/>
  <c r="O14" i="16"/>
  <c r="N14" i="16"/>
  <c r="P13" i="16"/>
  <c r="O13" i="16"/>
  <c r="N13" i="16"/>
  <c r="P12" i="16"/>
  <c r="O12" i="16"/>
  <c r="N12" i="16"/>
  <c r="D11" i="21" l="1"/>
  <c r="L577" i="16"/>
  <c r="G617" i="16"/>
  <c r="G631" i="16"/>
  <c r="O631" i="16"/>
  <c r="N577" i="16"/>
  <c r="V936" i="10"/>
  <c r="W936" i="10"/>
  <c r="V873" i="10"/>
  <c r="W873" i="10"/>
  <c r="L631" i="16"/>
  <c r="N631" i="16"/>
  <c r="L617" i="16"/>
  <c r="G509" i="16"/>
  <c r="O509" i="16"/>
  <c r="L563" i="16"/>
  <c r="O577" i="16"/>
  <c r="N563" i="16"/>
  <c r="L523" i="16"/>
  <c r="N523" i="16"/>
  <c r="L509" i="16"/>
  <c r="G307" i="16"/>
  <c r="L361" i="16"/>
  <c r="L401" i="16"/>
  <c r="G415" i="16"/>
  <c r="G455" i="16"/>
  <c r="N509" i="16"/>
  <c r="L239" i="16"/>
  <c r="O469" i="16"/>
  <c r="N239" i="16"/>
  <c r="L253" i="16"/>
  <c r="O253" i="16"/>
  <c r="L293" i="16"/>
  <c r="L307" i="16"/>
  <c r="N307" i="16"/>
  <c r="L347" i="16"/>
  <c r="O347" i="16"/>
  <c r="G361" i="16"/>
  <c r="G401" i="16"/>
  <c r="N401" i="16"/>
  <c r="L415" i="16"/>
  <c r="L455" i="16"/>
  <c r="O455" i="16"/>
  <c r="N361" i="16"/>
  <c r="O401" i="16"/>
  <c r="Q399" i="16"/>
  <c r="O361" i="16"/>
  <c r="O307" i="16"/>
  <c r="Q297" i="16"/>
  <c r="N145" i="16"/>
  <c r="L185" i="16"/>
  <c r="G239" i="16"/>
  <c r="G253" i="16"/>
  <c r="Q284" i="16"/>
  <c r="N253" i="16"/>
  <c r="O239" i="16"/>
  <c r="O185" i="16"/>
  <c r="O77" i="16"/>
  <c r="O145" i="16"/>
  <c r="G185" i="16"/>
  <c r="N185" i="16"/>
  <c r="L199" i="16"/>
  <c r="O199" i="16"/>
  <c r="N91" i="16"/>
  <c r="N77" i="16"/>
  <c r="O91" i="16"/>
  <c r="O37" i="16"/>
  <c r="O23" i="16"/>
  <c r="Q189" i="16"/>
  <c r="N37" i="16"/>
  <c r="D12" i="4"/>
  <c r="B285" i="10"/>
  <c r="B378" i="10" s="1"/>
  <c r="P871" i="10"/>
  <c r="P873" i="10" s="1"/>
  <c r="O617" i="16"/>
  <c r="M617" i="16"/>
  <c r="N617" i="16"/>
  <c r="R566" i="16"/>
  <c r="Q566" i="16"/>
  <c r="G577" i="16"/>
  <c r="O563" i="16"/>
  <c r="Q512" i="16"/>
  <c r="G523" i="16"/>
  <c r="O523" i="16"/>
  <c r="M469" i="16"/>
  <c r="L469" i="16"/>
  <c r="G469" i="16"/>
  <c r="N469" i="16"/>
  <c r="N455" i="16"/>
  <c r="O415" i="16"/>
  <c r="N415" i="16"/>
  <c r="Q392" i="16"/>
  <c r="M401" i="16"/>
  <c r="Q336" i="16"/>
  <c r="G347" i="16"/>
  <c r="N347" i="16"/>
  <c r="O293" i="16"/>
  <c r="Q288" i="16"/>
  <c r="Q282" i="16"/>
  <c r="G293" i="16"/>
  <c r="N293" i="16"/>
  <c r="M253" i="16"/>
  <c r="R228" i="16"/>
  <c r="N199" i="16"/>
  <c r="Q188" i="16"/>
  <c r="G199" i="16"/>
  <c r="R188" i="16"/>
  <c r="M185" i="16"/>
  <c r="R174" i="16"/>
  <c r="Q135" i="16"/>
  <c r="Q120" i="16"/>
  <c r="N131" i="16"/>
  <c r="O131" i="16"/>
  <c r="N23" i="16"/>
  <c r="D633" i="16"/>
  <c r="D52" i="4" s="1"/>
  <c r="Q552" i="16"/>
  <c r="G563" i="16"/>
  <c r="Q20" i="16"/>
  <c r="Q28" i="16"/>
  <c r="Q228" i="16"/>
  <c r="Q292" i="16"/>
  <c r="Q404" i="16"/>
  <c r="Q458" i="16"/>
  <c r="Q519" i="16"/>
  <c r="R522" i="16"/>
  <c r="Q196" i="16"/>
  <c r="Q338" i="16"/>
  <c r="Q351" i="16"/>
  <c r="Q398" i="16"/>
  <c r="Q400" i="16"/>
  <c r="Q454" i="16"/>
  <c r="Q464" i="16"/>
  <c r="Q499" i="16"/>
  <c r="Q575" i="16"/>
  <c r="Q12" i="16"/>
  <c r="Q34" i="16"/>
  <c r="Q67" i="16"/>
  <c r="Q74" i="16"/>
  <c r="Q81" i="16"/>
  <c r="R120" i="16"/>
  <c r="Q356" i="16"/>
  <c r="Q391" i="16"/>
  <c r="Q397" i="16"/>
  <c r="R399" i="16"/>
  <c r="Q405" i="16"/>
  <c r="Q410" i="16"/>
  <c r="Q412" i="16"/>
  <c r="Q446" i="16"/>
  <c r="Q452" i="16"/>
  <c r="R459" i="16"/>
  <c r="R512" i="16"/>
  <c r="Q625" i="16"/>
  <c r="Q128" i="16"/>
  <c r="Q242" i="16"/>
  <c r="R296" i="16"/>
  <c r="Q346" i="16"/>
  <c r="R350" i="16"/>
  <c r="R411" i="16"/>
  <c r="Q620" i="16"/>
  <c r="Q21" i="16"/>
  <c r="Q238" i="16"/>
  <c r="Q302" i="16"/>
  <c r="Q507" i="16"/>
  <c r="Q553" i="16"/>
  <c r="Q26" i="16"/>
  <c r="Q66" i="16"/>
  <c r="Q80" i="16"/>
  <c r="Q175" i="16"/>
  <c r="R189" i="16"/>
  <c r="R397" i="16"/>
  <c r="Q14" i="16"/>
  <c r="R66" i="16"/>
  <c r="Q76" i="16"/>
  <c r="Q121" i="16"/>
  <c r="Q174" i="16"/>
  <c r="R175" i="16"/>
  <c r="Q194" i="16"/>
  <c r="Q229" i="16"/>
  <c r="Q243" i="16"/>
  <c r="Q296" i="16"/>
  <c r="R297" i="16"/>
  <c r="Q304" i="16"/>
  <c r="Q350" i="16"/>
  <c r="Q358" i="16"/>
  <c r="Q521" i="16"/>
  <c r="R560" i="16"/>
  <c r="Q344" i="16"/>
  <c r="Q411" i="16"/>
  <c r="Q413" i="16"/>
  <c r="R444" i="16"/>
  <c r="Q459" i="16"/>
  <c r="Q466" i="16"/>
  <c r="R498" i="16"/>
  <c r="Q504" i="16"/>
  <c r="Q508" i="16"/>
  <c r="Q513" i="16"/>
  <c r="Q520" i="16"/>
  <c r="Q522" i="16"/>
  <c r="Q559" i="16"/>
  <c r="Q560" i="16"/>
  <c r="Q567" i="16"/>
  <c r="Q574" i="16"/>
  <c r="R606" i="16"/>
  <c r="Q626" i="16"/>
  <c r="Q630" i="16"/>
  <c r="Q15" i="16"/>
  <c r="Q22" i="16"/>
  <c r="L37" i="16"/>
  <c r="Q36" i="16"/>
  <c r="R508" i="16"/>
  <c r="R520" i="16"/>
  <c r="P934" i="10"/>
  <c r="P936" i="10" s="1"/>
  <c r="Q134" i="16"/>
  <c r="Q182" i="16"/>
  <c r="R288" i="16"/>
  <c r="Q468" i="16"/>
  <c r="Q562" i="16"/>
  <c r="Q572" i="16"/>
  <c r="Q576" i="16"/>
  <c r="Q607" i="16"/>
  <c r="Q628" i="16"/>
  <c r="R121" i="16"/>
  <c r="Q130" i="16"/>
  <c r="Q198" i="16"/>
  <c r="Q236" i="16"/>
  <c r="R282" i="16"/>
  <c r="R336" i="16"/>
  <c r="R392" i="16"/>
  <c r="Q444" i="16"/>
  <c r="R458" i="16"/>
  <c r="Q498" i="16"/>
  <c r="R552" i="16"/>
  <c r="Q606" i="16"/>
  <c r="Q27" i="16"/>
  <c r="Q13" i="16"/>
  <c r="R27" i="16"/>
  <c r="B283" i="10"/>
  <c r="B112" i="16"/>
  <c r="O283" i="10"/>
  <c r="N112" i="16"/>
  <c r="H283" i="10"/>
  <c r="G112" i="16"/>
  <c r="R607" i="16"/>
  <c r="Q612" i="16"/>
  <c r="Q614" i="16"/>
  <c r="Q616" i="16"/>
  <c r="Q621" i="16"/>
  <c r="Q627" i="16"/>
  <c r="Q629" i="16"/>
  <c r="L77" i="16"/>
  <c r="L91" i="16"/>
  <c r="R81" i="16"/>
  <c r="Q86" i="16"/>
  <c r="Q88" i="16"/>
  <c r="Q90" i="16"/>
  <c r="L145" i="16"/>
  <c r="R135" i="16"/>
  <c r="Q142" i="16"/>
  <c r="Q144" i="16"/>
  <c r="Q181" i="16"/>
  <c r="R182" i="16"/>
  <c r="Q184" i="16"/>
  <c r="Q230" i="16"/>
  <c r="Q235" i="16"/>
  <c r="R236" i="16"/>
  <c r="Q237" i="16"/>
  <c r="R238" i="16"/>
  <c r="R243" i="16"/>
  <c r="Q248" i="16"/>
  <c r="Q250" i="16"/>
  <c r="Q252" i="16"/>
  <c r="Q291" i="16"/>
  <c r="R292" i="16"/>
  <c r="Q303" i="16"/>
  <c r="R304" i="16"/>
  <c r="Q306" i="16"/>
  <c r="Q337" i="16"/>
  <c r="Q345" i="16"/>
  <c r="R346" i="16"/>
  <c r="Q357" i="16"/>
  <c r="R358" i="16"/>
  <c r="Q359" i="16"/>
  <c r="Q445" i="16"/>
  <c r="Q453" i="16"/>
  <c r="R454" i="16"/>
  <c r="Q500" i="16"/>
  <c r="R504" i="16"/>
  <c r="Q506" i="16"/>
  <c r="R513" i="16"/>
  <c r="Q518" i="16"/>
  <c r="R553" i="16"/>
  <c r="Q558" i="16"/>
  <c r="R567" i="16"/>
  <c r="Q571" i="16"/>
  <c r="R572" i="16"/>
  <c r="Q573" i="16"/>
  <c r="R574" i="16"/>
  <c r="R576" i="16"/>
  <c r="R67" i="16"/>
  <c r="Q68" i="16"/>
  <c r="Q73" i="16"/>
  <c r="R74" i="16"/>
  <c r="Q75" i="16"/>
  <c r="Q82" i="16"/>
  <c r="Q87" i="16"/>
  <c r="Q89" i="16"/>
  <c r="L131" i="16"/>
  <c r="Q122" i="16"/>
  <c r="Q127" i="16"/>
  <c r="R128" i="16"/>
  <c r="Q129" i="16"/>
  <c r="R130" i="16"/>
  <c r="Q136" i="16"/>
  <c r="Q141" i="16"/>
  <c r="Q143" i="16"/>
  <c r="Q176" i="16"/>
  <c r="Q183" i="16"/>
  <c r="R184" i="16"/>
  <c r="Q190" i="16"/>
  <c r="R194" i="16"/>
  <c r="Q195" i="16"/>
  <c r="R196" i="16"/>
  <c r="Q197" i="16"/>
  <c r="R198" i="16"/>
  <c r="R229" i="16"/>
  <c r="Q244" i="16"/>
  <c r="Q249" i="16"/>
  <c r="Q251" i="16"/>
  <c r="Q283" i="16"/>
  <c r="R283" i="16"/>
  <c r="M131" i="16"/>
  <c r="Q290" i="16"/>
  <c r="R290" i="16"/>
  <c r="Q289" i="16"/>
  <c r="R302" i="16"/>
  <c r="Q305" i="16"/>
  <c r="R306" i="16"/>
  <c r="R337" i="16"/>
  <c r="Q343" i="16"/>
  <c r="R344" i="16"/>
  <c r="R356" i="16"/>
  <c r="Q360" i="16"/>
  <c r="Q390" i="16"/>
  <c r="Q414" i="16"/>
  <c r="R445" i="16"/>
  <c r="R452" i="16"/>
  <c r="R464" i="16"/>
  <c r="Q465" i="16"/>
  <c r="R466" i="16"/>
  <c r="Q467" i="16"/>
  <c r="R468" i="16"/>
  <c r="R499" i="16"/>
  <c r="Q505" i="16"/>
  <c r="R506" i="16"/>
  <c r="R518" i="16"/>
  <c r="Q554" i="16"/>
  <c r="R558" i="16"/>
  <c r="Q561" i="16"/>
  <c r="R562" i="16"/>
  <c r="Q611" i="16"/>
  <c r="R612" i="16"/>
  <c r="Q613" i="16"/>
  <c r="R614" i="16"/>
  <c r="Q615" i="16"/>
  <c r="R616" i="16"/>
  <c r="R625" i="16"/>
  <c r="R620" i="16"/>
  <c r="R621" i="16"/>
  <c r="R626" i="16"/>
  <c r="R630" i="16"/>
  <c r="R611" i="16"/>
  <c r="R613" i="16"/>
  <c r="R615" i="16"/>
  <c r="R627" i="16"/>
  <c r="R629" i="16"/>
  <c r="R559" i="16"/>
  <c r="R561" i="16"/>
  <c r="R571" i="16"/>
  <c r="R573" i="16"/>
  <c r="R575" i="16"/>
  <c r="R500" i="16"/>
  <c r="R505" i="16"/>
  <c r="R507" i="16"/>
  <c r="R519" i="16"/>
  <c r="R521" i="16"/>
  <c r="R446" i="16"/>
  <c r="R453" i="16"/>
  <c r="R467" i="16"/>
  <c r="R413" i="16"/>
  <c r="R390" i="16"/>
  <c r="R398" i="16"/>
  <c r="R400" i="16"/>
  <c r="R404" i="16"/>
  <c r="R405" i="16"/>
  <c r="R410" i="16"/>
  <c r="R412" i="16"/>
  <c r="R414" i="16"/>
  <c r="R360" i="16"/>
  <c r="R338" i="16"/>
  <c r="R343" i="16"/>
  <c r="R345" i="16"/>
  <c r="R357" i="16"/>
  <c r="R359" i="16"/>
  <c r="R284" i="16"/>
  <c r="R289" i="16"/>
  <c r="R291" i="16"/>
  <c r="R305" i="16"/>
  <c r="R242" i="16"/>
  <c r="R248" i="16"/>
  <c r="R250" i="16"/>
  <c r="R252" i="16"/>
  <c r="R235" i="16"/>
  <c r="R237" i="16"/>
  <c r="R244" i="16"/>
  <c r="R249" i="16"/>
  <c r="R251" i="16"/>
  <c r="R176" i="16"/>
  <c r="R181" i="16"/>
  <c r="R183" i="16"/>
  <c r="R190" i="16"/>
  <c r="R195" i="16"/>
  <c r="R197" i="16"/>
  <c r="M145" i="16"/>
  <c r="G131" i="16"/>
  <c r="R134" i="16"/>
  <c r="R142" i="16"/>
  <c r="R144" i="16"/>
  <c r="G145" i="16"/>
  <c r="R122" i="16"/>
  <c r="R127" i="16"/>
  <c r="R129" i="16"/>
  <c r="R136" i="16"/>
  <c r="R141" i="16"/>
  <c r="R143" i="16"/>
  <c r="M77" i="16"/>
  <c r="R76" i="16"/>
  <c r="M91" i="16"/>
  <c r="G77" i="16"/>
  <c r="R80" i="16"/>
  <c r="R86" i="16"/>
  <c r="R88" i="16"/>
  <c r="R90" i="16"/>
  <c r="G91" i="16"/>
  <c r="R73" i="16"/>
  <c r="R75" i="16"/>
  <c r="R82" i="16"/>
  <c r="R87" i="16"/>
  <c r="R89" i="16"/>
  <c r="G23" i="16"/>
  <c r="L23" i="16"/>
  <c r="M23" i="16"/>
  <c r="Q33" i="16"/>
  <c r="Q35" i="16"/>
  <c r="M37" i="16"/>
  <c r="R26" i="16"/>
  <c r="R34" i="16"/>
  <c r="R36" i="16"/>
  <c r="G37" i="16"/>
  <c r="R28" i="16"/>
  <c r="R33" i="16"/>
  <c r="R35" i="16"/>
  <c r="H23" i="16"/>
  <c r="R13" i="16"/>
  <c r="R14" i="16"/>
  <c r="R15" i="16"/>
  <c r="R19" i="16"/>
  <c r="R20" i="16"/>
  <c r="R21" i="16"/>
  <c r="R22" i="16"/>
  <c r="R12" i="16"/>
  <c r="B168" i="16" l="1"/>
  <c r="L633" i="16"/>
  <c r="M455" i="16"/>
  <c r="AG52" i="12" s="1"/>
  <c r="H401" i="16"/>
  <c r="H361" i="16"/>
  <c r="Q631" i="16"/>
  <c r="H631" i="16"/>
  <c r="H617" i="16"/>
  <c r="Q617" i="16"/>
  <c r="R617" i="16"/>
  <c r="Q577" i="16"/>
  <c r="H577" i="16"/>
  <c r="R577" i="16"/>
  <c r="H563" i="16"/>
  <c r="AN11" i="12" s="1"/>
  <c r="Q563" i="16"/>
  <c r="R523" i="16"/>
  <c r="H523" i="16"/>
  <c r="Q523" i="16"/>
  <c r="H509" i="16"/>
  <c r="R509" i="16"/>
  <c r="Q509" i="16"/>
  <c r="H469" i="16"/>
  <c r="AH16" i="12" s="1"/>
  <c r="Q469" i="16"/>
  <c r="H455" i="16"/>
  <c r="Q455" i="16"/>
  <c r="R455" i="16"/>
  <c r="R415" i="16"/>
  <c r="Q415" i="16"/>
  <c r="O633" i="16"/>
  <c r="H415" i="16"/>
  <c r="Q401" i="16"/>
  <c r="R351" i="16"/>
  <c r="R361" i="16" s="1"/>
  <c r="Q361" i="16"/>
  <c r="H347" i="16"/>
  <c r="Q347" i="16"/>
  <c r="R347" i="16"/>
  <c r="M347" i="16"/>
  <c r="Q307" i="16"/>
  <c r="H307" i="16"/>
  <c r="Q293" i="16"/>
  <c r="H293" i="16"/>
  <c r="R293" i="16"/>
  <c r="M293" i="16"/>
  <c r="R253" i="16"/>
  <c r="Q253" i="16"/>
  <c r="H253" i="16"/>
  <c r="Q239" i="16"/>
  <c r="H239" i="16"/>
  <c r="M199" i="16"/>
  <c r="H199" i="16"/>
  <c r="R199" i="16"/>
  <c r="Q199" i="16"/>
  <c r="Q185" i="16"/>
  <c r="H185" i="16"/>
  <c r="R185" i="16"/>
  <c r="N633" i="16"/>
  <c r="Q23" i="16"/>
  <c r="G633" i="16"/>
  <c r="AM52" i="12"/>
  <c r="AJ52" i="12"/>
  <c r="Q145" i="16"/>
  <c r="Q131" i="16"/>
  <c r="AD52" i="12"/>
  <c r="Q77" i="16"/>
  <c r="Q91" i="16"/>
  <c r="B222" i="16"/>
  <c r="B471" i="10"/>
  <c r="R23" i="16"/>
  <c r="B376" i="10"/>
  <c r="B166" i="16"/>
  <c r="O376" i="10"/>
  <c r="N166" i="16"/>
  <c r="H376" i="10"/>
  <c r="G166" i="16"/>
  <c r="Q37" i="16"/>
  <c r="R131" i="16"/>
  <c r="R628" i="16"/>
  <c r="R631" i="16" s="1"/>
  <c r="R554" i="16"/>
  <c r="R563" i="16" s="1"/>
  <c r="AK16" i="12"/>
  <c r="R465" i="16"/>
  <c r="R469" i="16" s="1"/>
  <c r="R391" i="16"/>
  <c r="R401" i="16" s="1"/>
  <c r="R303" i="16"/>
  <c r="R307" i="16" s="1"/>
  <c r="R230" i="16"/>
  <c r="R239" i="16" s="1"/>
  <c r="H131" i="16"/>
  <c r="R145" i="16"/>
  <c r="H145" i="16"/>
  <c r="R68" i="16"/>
  <c r="R91" i="16"/>
  <c r="H91" i="16"/>
  <c r="H77" i="16"/>
  <c r="R37" i="16"/>
  <c r="H37" i="16"/>
  <c r="AQ16" i="12" l="1"/>
  <c r="AB16" i="12"/>
  <c r="M633" i="16"/>
  <c r="X52" i="12"/>
  <c r="S16" i="12"/>
  <c r="M16" i="12"/>
  <c r="AA52" i="12"/>
  <c r="AP52" i="12"/>
  <c r="Y16" i="12"/>
  <c r="V16" i="12"/>
  <c r="O52" i="12"/>
  <c r="Q633" i="16"/>
  <c r="H633" i="16"/>
  <c r="AE11" i="12"/>
  <c r="U52" i="12"/>
  <c r="AL52" i="12"/>
  <c r="O11" i="4" s="1"/>
  <c r="AN16" i="12"/>
  <c r="AN52" i="12" s="1"/>
  <c r="AI52" i="12"/>
  <c r="N11" i="4" s="1"/>
  <c r="AK11" i="12"/>
  <c r="AK52" i="12" s="1"/>
  <c r="AF52" i="12"/>
  <c r="M11" i="4" s="1"/>
  <c r="AH11" i="12"/>
  <c r="AH52" i="12" s="1"/>
  <c r="AO52" i="12"/>
  <c r="P11" i="4" s="1"/>
  <c r="P10" i="21" s="1"/>
  <c r="AQ11" i="12"/>
  <c r="L52" i="12"/>
  <c r="Q52" i="12"/>
  <c r="S11" i="12"/>
  <c r="K52" i="12"/>
  <c r="M11" i="12"/>
  <c r="T52" i="12"/>
  <c r="V11" i="12"/>
  <c r="Z52" i="12"/>
  <c r="AB11" i="12"/>
  <c r="J16" i="12"/>
  <c r="N52" i="12"/>
  <c r="P11" i="12"/>
  <c r="W52" i="12"/>
  <c r="Y11" i="12"/>
  <c r="AC52" i="12"/>
  <c r="L11" i="4" s="1"/>
  <c r="AE16" i="12"/>
  <c r="P16" i="12"/>
  <c r="H52" i="12"/>
  <c r="E11" i="4" s="1"/>
  <c r="E10" i="21" s="1"/>
  <c r="J11" i="12"/>
  <c r="I52" i="12"/>
  <c r="B276" i="16"/>
  <c r="B564" i="10"/>
  <c r="B469" i="10"/>
  <c r="B220" i="16"/>
  <c r="O469" i="10"/>
  <c r="N220" i="16"/>
  <c r="H469" i="10"/>
  <c r="H562" i="10" s="1"/>
  <c r="G220" i="16"/>
  <c r="R77" i="16"/>
  <c r="R633" i="16" s="1"/>
  <c r="W370" i="10"/>
  <c r="V370" i="10"/>
  <c r="O14" i="4" l="1"/>
  <c r="O43" i="4"/>
  <c r="AZ52" i="12"/>
  <c r="P14" i="4"/>
  <c r="P43" i="4" s="1"/>
  <c r="N14" i="4"/>
  <c r="N43" i="4" s="1"/>
  <c r="AB52" i="12"/>
  <c r="M52" i="12"/>
  <c r="AQ52" i="12"/>
  <c r="S52" i="12"/>
  <c r="R52" i="12"/>
  <c r="I35" i="7"/>
  <c r="F52" i="12"/>
  <c r="AE52" i="12"/>
  <c r="I10" i="7"/>
  <c r="Y52" i="12"/>
  <c r="V52" i="12"/>
  <c r="P19" i="21"/>
  <c r="N10" i="21"/>
  <c r="N19" i="21" s="1"/>
  <c r="M10" i="21"/>
  <c r="M19" i="21" s="1"/>
  <c r="M14" i="4"/>
  <c r="O10" i="21"/>
  <c r="O19" i="21" s="1"/>
  <c r="L10" i="21"/>
  <c r="J52" i="12"/>
  <c r="P52" i="12"/>
  <c r="B330" i="16"/>
  <c r="B627" i="10"/>
  <c r="B562" i="10"/>
  <c r="B274" i="16"/>
  <c r="O562" i="10"/>
  <c r="N274" i="16"/>
  <c r="G274" i="16"/>
  <c r="K11" i="4"/>
  <c r="J11" i="4"/>
  <c r="I11" i="4"/>
  <c r="H11" i="4"/>
  <c r="G11" i="4"/>
  <c r="F11" i="4"/>
  <c r="G47" i="12"/>
  <c r="G46" i="12"/>
  <c r="G45" i="12"/>
  <c r="G44" i="12"/>
  <c r="G43" i="12"/>
  <c r="G40" i="12"/>
  <c r="G18" i="12"/>
  <c r="G39" i="12"/>
  <c r="G36" i="12"/>
  <c r="G33" i="12"/>
  <c r="G34" i="12"/>
  <c r="G29" i="12"/>
  <c r="G28" i="12"/>
  <c r="G32" i="12"/>
  <c r="G31" i="12"/>
  <c r="G41" i="12"/>
  <c r="G35" i="12"/>
  <c r="G38" i="12"/>
  <c r="G37" i="12"/>
  <c r="G27" i="12"/>
  <c r="G26" i="12"/>
  <c r="G23" i="12"/>
  <c r="G30" i="12"/>
  <c r="G25" i="12"/>
  <c r="G24" i="12"/>
  <c r="G22" i="12"/>
  <c r="G21" i="12"/>
  <c r="G20" i="12"/>
  <c r="G19" i="12"/>
  <c r="G12" i="12"/>
  <c r="G14" i="12"/>
  <c r="G11" i="12"/>
  <c r="G15" i="12"/>
  <c r="L4" i="12"/>
  <c r="E4" i="15" s="1"/>
  <c r="P23" i="4" l="1"/>
  <c r="P45" i="4"/>
  <c r="P42" i="4"/>
  <c r="P44" i="4"/>
  <c r="N42" i="4"/>
  <c r="N44" i="4"/>
  <c r="N45" i="4"/>
  <c r="O42" i="4"/>
  <c r="O44" i="4"/>
  <c r="O45" i="4"/>
  <c r="D11" i="4"/>
  <c r="G16" i="12"/>
  <c r="Q42" i="4"/>
  <c r="Q45" i="4"/>
  <c r="Q44" i="4"/>
  <c r="Q43" i="4"/>
  <c r="M44" i="4"/>
  <c r="M42" i="4"/>
  <c r="M45" i="4"/>
  <c r="M43" i="4"/>
  <c r="K10" i="21"/>
  <c r="J10" i="21"/>
  <c r="I10" i="21"/>
  <c r="H10" i="21"/>
  <c r="G10" i="21"/>
  <c r="F10" i="21"/>
  <c r="N23" i="4"/>
  <c r="P12" i="21"/>
  <c r="P15" i="21" s="1"/>
  <c r="P17" i="21" s="1"/>
  <c r="M23" i="4"/>
  <c r="O23" i="4"/>
  <c r="M12" i="21"/>
  <c r="M15" i="21" s="1"/>
  <c r="M17" i="21" s="1"/>
  <c r="O12" i="21"/>
  <c r="O15" i="21" s="1"/>
  <c r="O17" i="21" s="1"/>
  <c r="Q23" i="4"/>
  <c r="N12" i="21"/>
  <c r="N15" i="21" s="1"/>
  <c r="N17" i="21" s="1"/>
  <c r="L12" i="21"/>
  <c r="L15" i="21" s="1"/>
  <c r="B384" i="16"/>
  <c r="B690" i="10"/>
  <c r="B625" i="10"/>
  <c r="B328" i="16"/>
  <c r="O625" i="10"/>
  <c r="N328" i="16"/>
  <c r="H625" i="10"/>
  <c r="G328" i="16"/>
  <c r="U790" i="10"/>
  <c r="T790" i="10"/>
  <c r="S790" i="10"/>
  <c r="R790" i="10"/>
  <c r="U789" i="10"/>
  <c r="T789" i="10"/>
  <c r="S789" i="10"/>
  <c r="R789" i="10"/>
  <c r="U788" i="10"/>
  <c r="T788" i="10"/>
  <c r="S788" i="10"/>
  <c r="R788" i="10"/>
  <c r="U787" i="10"/>
  <c r="T787" i="10"/>
  <c r="S787" i="10"/>
  <c r="R787" i="10"/>
  <c r="U786" i="10"/>
  <c r="T786" i="10"/>
  <c r="S786" i="10"/>
  <c r="R786" i="10"/>
  <c r="U785" i="10"/>
  <c r="T785" i="10"/>
  <c r="S785" i="10"/>
  <c r="R785" i="10"/>
  <c r="U784" i="10"/>
  <c r="T784" i="10"/>
  <c r="S784" i="10"/>
  <c r="R784" i="10"/>
  <c r="U783" i="10"/>
  <c r="T783" i="10"/>
  <c r="S783" i="10"/>
  <c r="R783" i="10"/>
  <c r="U782" i="10"/>
  <c r="T782" i="10"/>
  <c r="S782" i="10"/>
  <c r="R782" i="10"/>
  <c r="U781" i="10"/>
  <c r="T781" i="10"/>
  <c r="S781" i="10"/>
  <c r="R781" i="10"/>
  <c r="U780" i="10"/>
  <c r="T780" i="10"/>
  <c r="S780" i="10"/>
  <c r="R780" i="10"/>
  <c r="U779" i="10"/>
  <c r="T779" i="10"/>
  <c r="S779" i="10"/>
  <c r="R779" i="10"/>
  <c r="U778" i="10"/>
  <c r="T778" i="10"/>
  <c r="S778" i="10"/>
  <c r="R778" i="10"/>
  <c r="U777" i="10"/>
  <c r="T777" i="10"/>
  <c r="S777" i="10"/>
  <c r="R777" i="10"/>
  <c r="U776" i="10"/>
  <c r="T776" i="10"/>
  <c r="S776" i="10"/>
  <c r="R776" i="10"/>
  <c r="U775" i="10"/>
  <c r="T775" i="10"/>
  <c r="S775" i="10"/>
  <c r="R775" i="10"/>
  <c r="U774" i="10"/>
  <c r="T774" i="10"/>
  <c r="S774" i="10"/>
  <c r="R774" i="10"/>
  <c r="U773" i="10"/>
  <c r="T773" i="10"/>
  <c r="S773" i="10"/>
  <c r="R773" i="10"/>
  <c r="U772" i="10"/>
  <c r="T772" i="10"/>
  <c r="S772" i="10"/>
  <c r="R772" i="10"/>
  <c r="U771" i="10"/>
  <c r="T771" i="10"/>
  <c r="S771" i="10"/>
  <c r="R771" i="10"/>
  <c r="U770" i="10"/>
  <c r="T770" i="10"/>
  <c r="S770" i="10"/>
  <c r="R770" i="10"/>
  <c r="U769" i="10"/>
  <c r="T769" i="10"/>
  <c r="S769" i="10"/>
  <c r="R769" i="10"/>
  <c r="U768" i="10"/>
  <c r="T768" i="10"/>
  <c r="S768" i="10"/>
  <c r="R768" i="10"/>
  <c r="U767" i="10"/>
  <c r="T767" i="10"/>
  <c r="S767" i="10"/>
  <c r="R767" i="10"/>
  <c r="U766" i="10"/>
  <c r="T766" i="10"/>
  <c r="S766" i="10"/>
  <c r="R766" i="10"/>
  <c r="U765" i="10"/>
  <c r="T765" i="10"/>
  <c r="S765" i="10"/>
  <c r="R765" i="10"/>
  <c r="U764" i="10"/>
  <c r="T764" i="10"/>
  <c r="S764" i="10"/>
  <c r="R764" i="10"/>
  <c r="U763" i="10"/>
  <c r="T763" i="10"/>
  <c r="S763" i="10"/>
  <c r="R763" i="10"/>
  <c r="U762" i="10"/>
  <c r="T762" i="10"/>
  <c r="S762" i="10"/>
  <c r="R762" i="10"/>
  <c r="U761" i="10"/>
  <c r="T761" i="10"/>
  <c r="S761" i="10"/>
  <c r="R761" i="10"/>
  <c r="U760" i="10"/>
  <c r="T760" i="10"/>
  <c r="S760" i="10"/>
  <c r="R760" i="10"/>
  <c r="U759" i="10"/>
  <c r="T759" i="10"/>
  <c r="S759" i="10"/>
  <c r="R759" i="10"/>
  <c r="U758" i="10"/>
  <c r="T758" i="10"/>
  <c r="S758" i="10"/>
  <c r="R758" i="10"/>
  <c r="U727" i="10"/>
  <c r="T727" i="10"/>
  <c r="S727" i="10"/>
  <c r="R727" i="10"/>
  <c r="U726" i="10"/>
  <c r="T726" i="10"/>
  <c r="S726" i="10"/>
  <c r="R726" i="10"/>
  <c r="U725" i="10"/>
  <c r="T725" i="10"/>
  <c r="S725" i="10"/>
  <c r="R725" i="10"/>
  <c r="U724" i="10"/>
  <c r="T724" i="10"/>
  <c r="S724" i="10"/>
  <c r="R724" i="10"/>
  <c r="U723" i="10"/>
  <c r="T723" i="10"/>
  <c r="S723" i="10"/>
  <c r="R723" i="10"/>
  <c r="U722" i="10"/>
  <c r="T722" i="10"/>
  <c r="S722" i="10"/>
  <c r="R722" i="10"/>
  <c r="U721" i="10"/>
  <c r="T721" i="10"/>
  <c r="S721" i="10"/>
  <c r="R721" i="10"/>
  <c r="U720" i="10"/>
  <c r="T720" i="10"/>
  <c r="S720" i="10"/>
  <c r="R720" i="10"/>
  <c r="U719" i="10"/>
  <c r="T719" i="10"/>
  <c r="S719" i="10"/>
  <c r="R719" i="10"/>
  <c r="U718" i="10"/>
  <c r="T718" i="10"/>
  <c r="S718" i="10"/>
  <c r="R718" i="10"/>
  <c r="U717" i="10"/>
  <c r="T717" i="10"/>
  <c r="S717" i="10"/>
  <c r="R717" i="10"/>
  <c r="U716" i="10"/>
  <c r="T716" i="10"/>
  <c r="S716" i="10"/>
  <c r="R716" i="10"/>
  <c r="U715" i="10"/>
  <c r="T715" i="10"/>
  <c r="S715" i="10"/>
  <c r="R715" i="10"/>
  <c r="U714" i="10"/>
  <c r="T714" i="10"/>
  <c r="S714" i="10"/>
  <c r="R714" i="10"/>
  <c r="U713" i="10"/>
  <c r="T713" i="10"/>
  <c r="S713" i="10"/>
  <c r="R713" i="10"/>
  <c r="U712" i="10"/>
  <c r="T712" i="10"/>
  <c r="S712" i="10"/>
  <c r="R712" i="10"/>
  <c r="U711" i="10"/>
  <c r="T711" i="10"/>
  <c r="S711" i="10"/>
  <c r="R711" i="10"/>
  <c r="U710" i="10"/>
  <c r="T710" i="10"/>
  <c r="S710" i="10"/>
  <c r="R710" i="10"/>
  <c r="U709" i="10"/>
  <c r="T709" i="10"/>
  <c r="S709" i="10"/>
  <c r="R709" i="10"/>
  <c r="U708" i="10"/>
  <c r="T708" i="10"/>
  <c r="S708" i="10"/>
  <c r="R708" i="10"/>
  <c r="U707" i="10"/>
  <c r="T707" i="10"/>
  <c r="S707" i="10"/>
  <c r="R707" i="10"/>
  <c r="U706" i="10"/>
  <c r="T706" i="10"/>
  <c r="S706" i="10"/>
  <c r="R706" i="10"/>
  <c r="U705" i="10"/>
  <c r="T705" i="10"/>
  <c r="S705" i="10"/>
  <c r="R705" i="10"/>
  <c r="U704" i="10"/>
  <c r="T704" i="10"/>
  <c r="S704" i="10"/>
  <c r="R704" i="10"/>
  <c r="U703" i="10"/>
  <c r="T703" i="10"/>
  <c r="S703" i="10"/>
  <c r="R703" i="10"/>
  <c r="U702" i="10"/>
  <c r="T702" i="10"/>
  <c r="S702" i="10"/>
  <c r="R702" i="10"/>
  <c r="U701" i="10"/>
  <c r="T701" i="10"/>
  <c r="S701" i="10"/>
  <c r="R701" i="10"/>
  <c r="U700" i="10"/>
  <c r="T700" i="10"/>
  <c r="S700" i="10"/>
  <c r="R700" i="10"/>
  <c r="U699" i="10"/>
  <c r="T699" i="10"/>
  <c r="S699" i="10"/>
  <c r="R699" i="10"/>
  <c r="U698" i="10"/>
  <c r="T698" i="10"/>
  <c r="S698" i="10"/>
  <c r="R698" i="10"/>
  <c r="U697" i="10"/>
  <c r="T697" i="10"/>
  <c r="S697" i="10"/>
  <c r="R697" i="10"/>
  <c r="U696" i="10"/>
  <c r="T696" i="10"/>
  <c r="S696" i="10"/>
  <c r="R696" i="10"/>
  <c r="U695" i="10"/>
  <c r="U747" i="10" s="1"/>
  <c r="T695" i="10"/>
  <c r="S695" i="10"/>
  <c r="R695" i="10"/>
  <c r="U664" i="10"/>
  <c r="T664" i="10"/>
  <c r="S664" i="10"/>
  <c r="R664" i="10"/>
  <c r="U663" i="10"/>
  <c r="T663" i="10"/>
  <c r="S663" i="10"/>
  <c r="R663" i="10"/>
  <c r="U662" i="10"/>
  <c r="T662" i="10"/>
  <c r="S662" i="10"/>
  <c r="R662" i="10"/>
  <c r="U661" i="10"/>
  <c r="T661" i="10"/>
  <c r="S661" i="10"/>
  <c r="R661" i="10"/>
  <c r="U660" i="10"/>
  <c r="T660" i="10"/>
  <c r="S660" i="10"/>
  <c r="R660" i="10"/>
  <c r="U659" i="10"/>
  <c r="T659" i="10"/>
  <c r="S659" i="10"/>
  <c r="R659" i="10"/>
  <c r="U658" i="10"/>
  <c r="T658" i="10"/>
  <c r="S658" i="10"/>
  <c r="R658" i="10"/>
  <c r="U657" i="10"/>
  <c r="T657" i="10"/>
  <c r="S657" i="10"/>
  <c r="R657" i="10"/>
  <c r="U656" i="10"/>
  <c r="T656" i="10"/>
  <c r="S656" i="10"/>
  <c r="R656" i="10"/>
  <c r="U655" i="10"/>
  <c r="T655" i="10"/>
  <c r="S655" i="10"/>
  <c r="R655" i="10"/>
  <c r="U654" i="10"/>
  <c r="T654" i="10"/>
  <c r="S654" i="10"/>
  <c r="R654" i="10"/>
  <c r="U653" i="10"/>
  <c r="T653" i="10"/>
  <c r="S653" i="10"/>
  <c r="R653" i="10"/>
  <c r="U652" i="10"/>
  <c r="T652" i="10"/>
  <c r="S652" i="10"/>
  <c r="R652" i="10"/>
  <c r="U651" i="10"/>
  <c r="T651" i="10"/>
  <c r="S651" i="10"/>
  <c r="R651" i="10"/>
  <c r="U650" i="10"/>
  <c r="T650" i="10"/>
  <c r="S650" i="10"/>
  <c r="R650" i="10"/>
  <c r="U649" i="10"/>
  <c r="T649" i="10"/>
  <c r="S649" i="10"/>
  <c r="R649" i="10"/>
  <c r="U648" i="10"/>
  <c r="T648" i="10"/>
  <c r="S648" i="10"/>
  <c r="R648" i="10"/>
  <c r="U647" i="10"/>
  <c r="T647" i="10"/>
  <c r="S647" i="10"/>
  <c r="R647" i="10"/>
  <c r="U646" i="10"/>
  <c r="T646" i="10"/>
  <c r="S646" i="10"/>
  <c r="R646" i="10"/>
  <c r="U645" i="10"/>
  <c r="T645" i="10"/>
  <c r="S645" i="10"/>
  <c r="R645" i="10"/>
  <c r="U644" i="10"/>
  <c r="T644" i="10"/>
  <c r="S644" i="10"/>
  <c r="R644" i="10"/>
  <c r="U643" i="10"/>
  <c r="T643" i="10"/>
  <c r="S643" i="10"/>
  <c r="R643" i="10"/>
  <c r="U642" i="10"/>
  <c r="T642" i="10"/>
  <c r="S642" i="10"/>
  <c r="R642" i="10"/>
  <c r="U641" i="10"/>
  <c r="T641" i="10"/>
  <c r="S641" i="10"/>
  <c r="R641" i="10"/>
  <c r="U640" i="10"/>
  <c r="T640" i="10"/>
  <c r="S640" i="10"/>
  <c r="R640" i="10"/>
  <c r="U639" i="10"/>
  <c r="T639" i="10"/>
  <c r="S639" i="10"/>
  <c r="R639" i="10"/>
  <c r="U638" i="10"/>
  <c r="T638" i="10"/>
  <c r="S638" i="10"/>
  <c r="R638" i="10"/>
  <c r="U637" i="10"/>
  <c r="T637" i="10"/>
  <c r="S637" i="10"/>
  <c r="R637" i="10"/>
  <c r="U636" i="10"/>
  <c r="T636" i="10"/>
  <c r="S636" i="10"/>
  <c r="R636" i="10"/>
  <c r="U635" i="10"/>
  <c r="T635" i="10"/>
  <c r="S635" i="10"/>
  <c r="R635" i="10"/>
  <c r="U634" i="10"/>
  <c r="T634" i="10"/>
  <c r="S634" i="10"/>
  <c r="R634" i="10"/>
  <c r="U633" i="10"/>
  <c r="T633" i="10"/>
  <c r="S633" i="10"/>
  <c r="R633" i="10"/>
  <c r="U632" i="10"/>
  <c r="T632" i="10"/>
  <c r="T684" i="10" s="1"/>
  <c r="S632" i="10"/>
  <c r="R632" i="10"/>
  <c r="U600" i="10"/>
  <c r="T600" i="10"/>
  <c r="S600" i="10"/>
  <c r="R600" i="10"/>
  <c r="U599" i="10"/>
  <c r="T599" i="10"/>
  <c r="S599" i="10"/>
  <c r="R599" i="10"/>
  <c r="U598" i="10"/>
  <c r="T598" i="10"/>
  <c r="S598" i="10"/>
  <c r="R598" i="10"/>
  <c r="U597" i="10"/>
  <c r="T597" i="10"/>
  <c r="S597" i="10"/>
  <c r="R597" i="10"/>
  <c r="U596" i="10"/>
  <c r="T596" i="10"/>
  <c r="S596" i="10"/>
  <c r="R596" i="10"/>
  <c r="U595" i="10"/>
  <c r="T595" i="10"/>
  <c r="S595" i="10"/>
  <c r="R595" i="10"/>
  <c r="U594" i="10"/>
  <c r="T594" i="10"/>
  <c r="S594" i="10"/>
  <c r="R594" i="10"/>
  <c r="U593" i="10"/>
  <c r="T593" i="10"/>
  <c r="S593" i="10"/>
  <c r="R593" i="10"/>
  <c r="U592" i="10"/>
  <c r="T592" i="10"/>
  <c r="S592" i="10"/>
  <c r="R592" i="10"/>
  <c r="U591" i="10"/>
  <c r="T591" i="10"/>
  <c r="S591" i="10"/>
  <c r="R591" i="10"/>
  <c r="U590" i="10"/>
  <c r="T590" i="10"/>
  <c r="S590" i="10"/>
  <c r="R590" i="10"/>
  <c r="U589" i="10"/>
  <c r="T589" i="10"/>
  <c r="S589" i="10"/>
  <c r="R589" i="10"/>
  <c r="U588" i="10"/>
  <c r="T588" i="10"/>
  <c r="S588" i="10"/>
  <c r="R588" i="10"/>
  <c r="U587" i="10"/>
  <c r="T587" i="10"/>
  <c r="S587" i="10"/>
  <c r="R587" i="10"/>
  <c r="U586" i="10"/>
  <c r="T586" i="10"/>
  <c r="S586" i="10"/>
  <c r="R586" i="10"/>
  <c r="U585" i="10"/>
  <c r="T585" i="10"/>
  <c r="S585" i="10"/>
  <c r="R585" i="10"/>
  <c r="U584" i="10"/>
  <c r="T584" i="10"/>
  <c r="S584" i="10"/>
  <c r="R584" i="10"/>
  <c r="U583" i="10"/>
  <c r="T583" i="10"/>
  <c r="S583" i="10"/>
  <c r="R583" i="10"/>
  <c r="U582" i="10"/>
  <c r="T582" i="10"/>
  <c r="S582" i="10"/>
  <c r="R582" i="10"/>
  <c r="U581" i="10"/>
  <c r="T581" i="10"/>
  <c r="S581" i="10"/>
  <c r="R581" i="10"/>
  <c r="U580" i="10"/>
  <c r="T580" i="10"/>
  <c r="S580" i="10"/>
  <c r="R580" i="10"/>
  <c r="U579" i="10"/>
  <c r="T579" i="10"/>
  <c r="S579" i="10"/>
  <c r="R579" i="10"/>
  <c r="U578" i="10"/>
  <c r="T578" i="10"/>
  <c r="S578" i="10"/>
  <c r="R578" i="10"/>
  <c r="U577" i="10"/>
  <c r="T577" i="10"/>
  <c r="S577" i="10"/>
  <c r="R577" i="10"/>
  <c r="U576" i="10"/>
  <c r="T576" i="10"/>
  <c r="S576" i="10"/>
  <c r="R576" i="10"/>
  <c r="U575" i="10"/>
  <c r="T575" i="10"/>
  <c r="S575" i="10"/>
  <c r="R575" i="10"/>
  <c r="U574" i="10"/>
  <c r="T574" i="10"/>
  <c r="S574" i="10"/>
  <c r="R574" i="10"/>
  <c r="U573" i="10"/>
  <c r="T573" i="10"/>
  <c r="S573" i="10"/>
  <c r="R573" i="10"/>
  <c r="U572" i="10"/>
  <c r="T572" i="10"/>
  <c r="S572" i="10"/>
  <c r="R572" i="10"/>
  <c r="U571" i="10"/>
  <c r="T571" i="10"/>
  <c r="S571" i="10"/>
  <c r="R571" i="10"/>
  <c r="U570" i="10"/>
  <c r="T570" i="10"/>
  <c r="S570" i="10"/>
  <c r="R570" i="10"/>
  <c r="U569" i="10"/>
  <c r="T569" i="10"/>
  <c r="S569" i="10"/>
  <c r="R569" i="10"/>
  <c r="U508" i="10"/>
  <c r="T508" i="10"/>
  <c r="S508" i="10"/>
  <c r="R508" i="10"/>
  <c r="U507" i="10"/>
  <c r="T507" i="10"/>
  <c r="S507" i="10"/>
  <c r="R507" i="10"/>
  <c r="U506" i="10"/>
  <c r="T506" i="10"/>
  <c r="S506" i="10"/>
  <c r="R506" i="10"/>
  <c r="U505" i="10"/>
  <c r="T505" i="10"/>
  <c r="S505" i="10"/>
  <c r="R505" i="10"/>
  <c r="U504" i="10"/>
  <c r="T504" i="10"/>
  <c r="S504" i="10"/>
  <c r="R504" i="10"/>
  <c r="U503" i="10"/>
  <c r="T503" i="10"/>
  <c r="S503" i="10"/>
  <c r="R503" i="10"/>
  <c r="U502" i="10"/>
  <c r="T502" i="10"/>
  <c r="S502" i="10"/>
  <c r="R502" i="10"/>
  <c r="U501" i="10"/>
  <c r="T501" i="10"/>
  <c r="S501" i="10"/>
  <c r="R501" i="10"/>
  <c r="U500" i="10"/>
  <c r="T500" i="10"/>
  <c r="S500" i="10"/>
  <c r="R500" i="10"/>
  <c r="U499" i="10"/>
  <c r="T499" i="10"/>
  <c r="S499" i="10"/>
  <c r="R499" i="10"/>
  <c r="U498" i="10"/>
  <c r="T498" i="10"/>
  <c r="S498" i="10"/>
  <c r="R498" i="10"/>
  <c r="U497" i="10"/>
  <c r="T497" i="10"/>
  <c r="S497" i="10"/>
  <c r="R497" i="10"/>
  <c r="U496" i="10"/>
  <c r="T496" i="10"/>
  <c r="S496" i="10"/>
  <c r="R496" i="10"/>
  <c r="U495" i="10"/>
  <c r="T495" i="10"/>
  <c r="S495" i="10"/>
  <c r="R495" i="10"/>
  <c r="U494" i="10"/>
  <c r="T494" i="10"/>
  <c r="S494" i="10"/>
  <c r="R494" i="10"/>
  <c r="U493" i="10"/>
  <c r="T493" i="10"/>
  <c r="S493" i="10"/>
  <c r="R493" i="10"/>
  <c r="U492" i="10"/>
  <c r="T492" i="10"/>
  <c r="S492" i="10"/>
  <c r="R492" i="10"/>
  <c r="U491" i="10"/>
  <c r="T491" i="10"/>
  <c r="S491" i="10"/>
  <c r="R491" i="10"/>
  <c r="U490" i="10"/>
  <c r="T490" i="10"/>
  <c r="S490" i="10"/>
  <c r="R490" i="10"/>
  <c r="U489" i="10"/>
  <c r="T489" i="10"/>
  <c r="S489" i="10"/>
  <c r="R489" i="10"/>
  <c r="U488" i="10"/>
  <c r="T488" i="10"/>
  <c r="S488" i="10"/>
  <c r="R488" i="10"/>
  <c r="U487" i="10"/>
  <c r="T487" i="10"/>
  <c r="S487" i="10"/>
  <c r="R487" i="10"/>
  <c r="U486" i="10"/>
  <c r="T486" i="10"/>
  <c r="S486" i="10"/>
  <c r="R486" i="10"/>
  <c r="U485" i="10"/>
  <c r="T485" i="10"/>
  <c r="S485" i="10"/>
  <c r="R485" i="10"/>
  <c r="U484" i="10"/>
  <c r="T484" i="10"/>
  <c r="S484" i="10"/>
  <c r="R484" i="10"/>
  <c r="U483" i="10"/>
  <c r="T483" i="10"/>
  <c r="S483" i="10"/>
  <c r="R483" i="10"/>
  <c r="U482" i="10"/>
  <c r="T482" i="10"/>
  <c r="S482" i="10"/>
  <c r="R482" i="10"/>
  <c r="U481" i="10"/>
  <c r="T481" i="10"/>
  <c r="S481" i="10"/>
  <c r="R481" i="10"/>
  <c r="U480" i="10"/>
  <c r="T480" i="10"/>
  <c r="S480" i="10"/>
  <c r="R480" i="10"/>
  <c r="U479" i="10"/>
  <c r="T479" i="10"/>
  <c r="S479" i="10"/>
  <c r="R479" i="10"/>
  <c r="U478" i="10"/>
  <c r="T478" i="10"/>
  <c r="S478" i="10"/>
  <c r="R478" i="10"/>
  <c r="U477" i="10"/>
  <c r="T477" i="10"/>
  <c r="S477" i="10"/>
  <c r="R477" i="10"/>
  <c r="U476" i="10"/>
  <c r="T476" i="10"/>
  <c r="S476" i="10"/>
  <c r="R476" i="10"/>
  <c r="U415" i="10"/>
  <c r="T415" i="10"/>
  <c r="S415" i="10"/>
  <c r="R415" i="10"/>
  <c r="U414" i="10"/>
  <c r="T414" i="10"/>
  <c r="S414" i="10"/>
  <c r="R414" i="10"/>
  <c r="U413" i="10"/>
  <c r="T413" i="10"/>
  <c r="S413" i="10"/>
  <c r="R413" i="10"/>
  <c r="U412" i="10"/>
  <c r="T412" i="10"/>
  <c r="S412" i="10"/>
  <c r="R412" i="10"/>
  <c r="U411" i="10"/>
  <c r="T411" i="10"/>
  <c r="S411" i="10"/>
  <c r="R411" i="10"/>
  <c r="U410" i="10"/>
  <c r="T410" i="10"/>
  <c r="S410" i="10"/>
  <c r="R410" i="10"/>
  <c r="U409" i="10"/>
  <c r="T409" i="10"/>
  <c r="S409" i="10"/>
  <c r="R409" i="10"/>
  <c r="U408" i="10"/>
  <c r="T408" i="10"/>
  <c r="S408" i="10"/>
  <c r="R408" i="10"/>
  <c r="U407" i="10"/>
  <c r="T407" i="10"/>
  <c r="S407" i="10"/>
  <c r="R407" i="10"/>
  <c r="U406" i="10"/>
  <c r="T406" i="10"/>
  <c r="S406" i="10"/>
  <c r="R406" i="10"/>
  <c r="U405" i="10"/>
  <c r="T405" i="10"/>
  <c r="S405" i="10"/>
  <c r="R405" i="10"/>
  <c r="U404" i="10"/>
  <c r="T404" i="10"/>
  <c r="S404" i="10"/>
  <c r="R404" i="10"/>
  <c r="U403" i="10"/>
  <c r="T403" i="10"/>
  <c r="S403" i="10"/>
  <c r="R403" i="10"/>
  <c r="U402" i="10"/>
  <c r="T402" i="10"/>
  <c r="S402" i="10"/>
  <c r="R402" i="10"/>
  <c r="U401" i="10"/>
  <c r="T401" i="10"/>
  <c r="S401" i="10"/>
  <c r="R401" i="10"/>
  <c r="U400" i="10"/>
  <c r="T400" i="10"/>
  <c r="S400" i="10"/>
  <c r="R400" i="10"/>
  <c r="U399" i="10"/>
  <c r="T399" i="10"/>
  <c r="S399" i="10"/>
  <c r="R399" i="10"/>
  <c r="U398" i="10"/>
  <c r="T398" i="10"/>
  <c r="S398" i="10"/>
  <c r="R398" i="10"/>
  <c r="U397" i="10"/>
  <c r="T397" i="10"/>
  <c r="S397" i="10"/>
  <c r="R397" i="10"/>
  <c r="U396" i="10"/>
  <c r="T396" i="10"/>
  <c r="S396" i="10"/>
  <c r="R396" i="10"/>
  <c r="U395" i="10"/>
  <c r="T395" i="10"/>
  <c r="S395" i="10"/>
  <c r="R395" i="10"/>
  <c r="U394" i="10"/>
  <c r="T394" i="10"/>
  <c r="S394" i="10"/>
  <c r="R394" i="10"/>
  <c r="U393" i="10"/>
  <c r="T393" i="10"/>
  <c r="S393" i="10"/>
  <c r="R393" i="10"/>
  <c r="U392" i="10"/>
  <c r="T392" i="10"/>
  <c r="S392" i="10"/>
  <c r="R392" i="10"/>
  <c r="U391" i="10"/>
  <c r="T391" i="10"/>
  <c r="S391" i="10"/>
  <c r="R391" i="10"/>
  <c r="U390" i="10"/>
  <c r="T390" i="10"/>
  <c r="S390" i="10"/>
  <c r="R390" i="10"/>
  <c r="U389" i="10"/>
  <c r="T389" i="10"/>
  <c r="S389" i="10"/>
  <c r="R389" i="10"/>
  <c r="U388" i="10"/>
  <c r="T388" i="10"/>
  <c r="S388" i="10"/>
  <c r="R388" i="10"/>
  <c r="U387" i="10"/>
  <c r="T387" i="10"/>
  <c r="S387" i="10"/>
  <c r="R387" i="10"/>
  <c r="U386" i="10"/>
  <c r="T386" i="10"/>
  <c r="S386" i="10"/>
  <c r="R386" i="10"/>
  <c r="U385" i="10"/>
  <c r="T385" i="10"/>
  <c r="S385" i="10"/>
  <c r="R385" i="10"/>
  <c r="U384" i="10"/>
  <c r="T384" i="10"/>
  <c r="S384" i="10"/>
  <c r="R384" i="10"/>
  <c r="U383" i="10"/>
  <c r="T383" i="10"/>
  <c r="S383" i="10"/>
  <c r="R383" i="10"/>
  <c r="U322" i="10"/>
  <c r="T322" i="10"/>
  <c r="S322" i="10"/>
  <c r="R322" i="10"/>
  <c r="U321" i="10"/>
  <c r="T321" i="10"/>
  <c r="S321" i="10"/>
  <c r="R321" i="10"/>
  <c r="U320" i="10"/>
  <c r="T320" i="10"/>
  <c r="S320" i="10"/>
  <c r="R320" i="10"/>
  <c r="U319" i="10"/>
  <c r="T319" i="10"/>
  <c r="S319" i="10"/>
  <c r="R319" i="10"/>
  <c r="U318" i="10"/>
  <c r="T318" i="10"/>
  <c r="S318" i="10"/>
  <c r="R318" i="10"/>
  <c r="U317" i="10"/>
  <c r="T317" i="10"/>
  <c r="S317" i="10"/>
  <c r="R317" i="10"/>
  <c r="U316" i="10"/>
  <c r="T316" i="10"/>
  <c r="S316" i="10"/>
  <c r="R316" i="10"/>
  <c r="U315" i="10"/>
  <c r="T315" i="10"/>
  <c r="S315" i="10"/>
  <c r="R315" i="10"/>
  <c r="U314" i="10"/>
  <c r="T314" i="10"/>
  <c r="S314" i="10"/>
  <c r="R314" i="10"/>
  <c r="U313" i="10"/>
  <c r="T313" i="10"/>
  <c r="S313" i="10"/>
  <c r="R313" i="10"/>
  <c r="U312" i="10"/>
  <c r="T312" i="10"/>
  <c r="S312" i="10"/>
  <c r="R312" i="10"/>
  <c r="U311" i="10"/>
  <c r="T311" i="10"/>
  <c r="S311" i="10"/>
  <c r="R311" i="10"/>
  <c r="U310" i="10"/>
  <c r="T310" i="10"/>
  <c r="S310" i="10"/>
  <c r="R310" i="10"/>
  <c r="U309" i="10"/>
  <c r="T309" i="10"/>
  <c r="S309" i="10"/>
  <c r="R309" i="10"/>
  <c r="U308" i="10"/>
  <c r="T308" i="10"/>
  <c r="S308" i="10"/>
  <c r="R308" i="10"/>
  <c r="U307" i="10"/>
  <c r="T307" i="10"/>
  <c r="S307" i="10"/>
  <c r="R307" i="10"/>
  <c r="U306" i="10"/>
  <c r="T306" i="10"/>
  <c r="S306" i="10"/>
  <c r="R306" i="10"/>
  <c r="U305" i="10"/>
  <c r="T305" i="10"/>
  <c r="S305" i="10"/>
  <c r="R305" i="10"/>
  <c r="U304" i="10"/>
  <c r="T304" i="10"/>
  <c r="S304" i="10"/>
  <c r="R304" i="10"/>
  <c r="U303" i="10"/>
  <c r="T303" i="10"/>
  <c r="S303" i="10"/>
  <c r="R303" i="10"/>
  <c r="U302" i="10"/>
  <c r="T302" i="10"/>
  <c r="S302" i="10"/>
  <c r="R302" i="10"/>
  <c r="U301" i="10"/>
  <c r="T301" i="10"/>
  <c r="S301" i="10"/>
  <c r="R301" i="10"/>
  <c r="U300" i="10"/>
  <c r="T300" i="10"/>
  <c r="S300" i="10"/>
  <c r="R300" i="10"/>
  <c r="U299" i="10"/>
  <c r="T299" i="10"/>
  <c r="S299" i="10"/>
  <c r="R299" i="10"/>
  <c r="U298" i="10"/>
  <c r="T298" i="10"/>
  <c r="S298" i="10"/>
  <c r="R298" i="10"/>
  <c r="U297" i="10"/>
  <c r="T297" i="10"/>
  <c r="S297" i="10"/>
  <c r="R297" i="10"/>
  <c r="U296" i="10"/>
  <c r="T296" i="10"/>
  <c r="S296" i="10"/>
  <c r="R296" i="10"/>
  <c r="U295" i="10"/>
  <c r="T295" i="10"/>
  <c r="S295" i="10"/>
  <c r="R295" i="10"/>
  <c r="U294" i="10"/>
  <c r="T294" i="10"/>
  <c r="S294" i="10"/>
  <c r="R294" i="10"/>
  <c r="U293" i="10"/>
  <c r="T293" i="10"/>
  <c r="S293" i="10"/>
  <c r="R293" i="10"/>
  <c r="U292" i="10"/>
  <c r="T292" i="10"/>
  <c r="S292" i="10"/>
  <c r="R292" i="10"/>
  <c r="U291" i="10"/>
  <c r="T291" i="10"/>
  <c r="S291" i="10"/>
  <c r="R291" i="10"/>
  <c r="U290" i="10"/>
  <c r="T290" i="10"/>
  <c r="S290" i="10"/>
  <c r="R290" i="10"/>
  <c r="U229" i="10"/>
  <c r="T229" i="10"/>
  <c r="S229" i="10"/>
  <c r="R229" i="10"/>
  <c r="U228" i="10"/>
  <c r="T228" i="10"/>
  <c r="S228" i="10"/>
  <c r="R228" i="10"/>
  <c r="U227" i="10"/>
  <c r="T227" i="10"/>
  <c r="S227" i="10"/>
  <c r="R227" i="10"/>
  <c r="U226" i="10"/>
  <c r="T226" i="10"/>
  <c r="S226" i="10"/>
  <c r="R226" i="10"/>
  <c r="U225" i="10"/>
  <c r="T225" i="10"/>
  <c r="S225" i="10"/>
  <c r="R225" i="10"/>
  <c r="U224" i="10"/>
  <c r="T224" i="10"/>
  <c r="S224" i="10"/>
  <c r="R224" i="10"/>
  <c r="U223" i="10"/>
  <c r="T223" i="10"/>
  <c r="S223" i="10"/>
  <c r="R223" i="10"/>
  <c r="U222" i="10"/>
  <c r="T222" i="10"/>
  <c r="S222" i="10"/>
  <c r="R222" i="10"/>
  <c r="U221" i="10"/>
  <c r="T221" i="10"/>
  <c r="S221" i="10"/>
  <c r="R221" i="10"/>
  <c r="U220" i="10"/>
  <c r="T220" i="10"/>
  <c r="S220" i="10"/>
  <c r="R220" i="10"/>
  <c r="U219" i="10"/>
  <c r="T219" i="10"/>
  <c r="S219" i="10"/>
  <c r="R219" i="10"/>
  <c r="U218" i="10"/>
  <c r="T218" i="10"/>
  <c r="S218" i="10"/>
  <c r="R218" i="10"/>
  <c r="U217" i="10"/>
  <c r="T217" i="10"/>
  <c r="S217" i="10"/>
  <c r="R217" i="10"/>
  <c r="U216" i="10"/>
  <c r="T216" i="10"/>
  <c r="S216" i="10"/>
  <c r="R216" i="10"/>
  <c r="U215" i="10"/>
  <c r="T215" i="10"/>
  <c r="S215" i="10"/>
  <c r="R215" i="10"/>
  <c r="U214" i="10"/>
  <c r="T214" i="10"/>
  <c r="S214" i="10"/>
  <c r="R214" i="10"/>
  <c r="U213" i="10"/>
  <c r="T213" i="10"/>
  <c r="S213" i="10"/>
  <c r="R213" i="10"/>
  <c r="U212" i="10"/>
  <c r="T212" i="10"/>
  <c r="S212" i="10"/>
  <c r="R212" i="10"/>
  <c r="U211" i="10"/>
  <c r="T211" i="10"/>
  <c r="S211" i="10"/>
  <c r="R211" i="10"/>
  <c r="U210" i="10"/>
  <c r="T210" i="10"/>
  <c r="S210" i="10"/>
  <c r="R210" i="10"/>
  <c r="U209" i="10"/>
  <c r="T209" i="10"/>
  <c r="S209" i="10"/>
  <c r="R209" i="10"/>
  <c r="U208" i="10"/>
  <c r="T208" i="10"/>
  <c r="S208" i="10"/>
  <c r="R208" i="10"/>
  <c r="U207" i="10"/>
  <c r="T207" i="10"/>
  <c r="S207" i="10"/>
  <c r="R207" i="10"/>
  <c r="U206" i="10"/>
  <c r="T206" i="10"/>
  <c r="S206" i="10"/>
  <c r="R206" i="10"/>
  <c r="U205" i="10"/>
  <c r="T205" i="10"/>
  <c r="S205" i="10"/>
  <c r="R205" i="10"/>
  <c r="U204" i="10"/>
  <c r="T204" i="10"/>
  <c r="S204" i="10"/>
  <c r="R204" i="10"/>
  <c r="U203" i="10"/>
  <c r="T203" i="10"/>
  <c r="S203" i="10"/>
  <c r="R203" i="10"/>
  <c r="U202" i="10"/>
  <c r="T202" i="10"/>
  <c r="S202" i="10"/>
  <c r="R202" i="10"/>
  <c r="U201" i="10"/>
  <c r="T201" i="10"/>
  <c r="S201" i="10"/>
  <c r="R201" i="10"/>
  <c r="U200" i="10"/>
  <c r="T200" i="10"/>
  <c r="S200" i="10"/>
  <c r="R200" i="10"/>
  <c r="U199" i="10"/>
  <c r="T199" i="10"/>
  <c r="S199" i="10"/>
  <c r="R199" i="10"/>
  <c r="U198" i="10"/>
  <c r="T198" i="10"/>
  <c r="S198" i="10"/>
  <c r="R198" i="10"/>
  <c r="U197" i="10"/>
  <c r="T197" i="10"/>
  <c r="S197" i="10"/>
  <c r="R197" i="10"/>
  <c r="U135" i="10"/>
  <c r="T135" i="10"/>
  <c r="S135" i="10"/>
  <c r="R135" i="10"/>
  <c r="U134" i="10"/>
  <c r="T134" i="10"/>
  <c r="S134" i="10"/>
  <c r="R134" i="10"/>
  <c r="U133" i="10"/>
  <c r="T133" i="10"/>
  <c r="S133" i="10"/>
  <c r="R133" i="10"/>
  <c r="U132" i="10"/>
  <c r="T132" i="10"/>
  <c r="S132" i="10"/>
  <c r="R132" i="10"/>
  <c r="U131" i="10"/>
  <c r="T131" i="10"/>
  <c r="S131" i="10"/>
  <c r="R131" i="10"/>
  <c r="U130" i="10"/>
  <c r="T130" i="10"/>
  <c r="S130" i="10"/>
  <c r="R130" i="10"/>
  <c r="U129" i="10"/>
  <c r="T129" i="10"/>
  <c r="S129" i="10"/>
  <c r="R129" i="10"/>
  <c r="U128" i="10"/>
  <c r="T128" i="10"/>
  <c r="S128" i="10"/>
  <c r="R128" i="10"/>
  <c r="U127" i="10"/>
  <c r="T127" i="10"/>
  <c r="S127" i="10"/>
  <c r="R127" i="10"/>
  <c r="U126" i="10"/>
  <c r="T126" i="10"/>
  <c r="S126" i="10"/>
  <c r="R126" i="10"/>
  <c r="U125" i="10"/>
  <c r="T125" i="10"/>
  <c r="S125" i="10"/>
  <c r="R125" i="10"/>
  <c r="U124" i="10"/>
  <c r="T124" i="10"/>
  <c r="S124" i="10"/>
  <c r="R124" i="10"/>
  <c r="U123" i="10"/>
  <c r="T123" i="10"/>
  <c r="S123" i="10"/>
  <c r="R123" i="10"/>
  <c r="U122" i="10"/>
  <c r="T122" i="10"/>
  <c r="S122" i="10"/>
  <c r="R122" i="10"/>
  <c r="U121" i="10"/>
  <c r="T121" i="10"/>
  <c r="S121" i="10"/>
  <c r="R121" i="10"/>
  <c r="U120" i="10"/>
  <c r="T120" i="10"/>
  <c r="S120" i="10"/>
  <c r="R120" i="10"/>
  <c r="U119" i="10"/>
  <c r="T119" i="10"/>
  <c r="S119" i="10"/>
  <c r="R119" i="10"/>
  <c r="U118" i="10"/>
  <c r="T118" i="10"/>
  <c r="S118" i="10"/>
  <c r="R118" i="10"/>
  <c r="U117" i="10"/>
  <c r="T117" i="10"/>
  <c r="S117" i="10"/>
  <c r="R117" i="10"/>
  <c r="U116" i="10"/>
  <c r="T116" i="10"/>
  <c r="S116" i="10"/>
  <c r="R116" i="10"/>
  <c r="U115" i="10"/>
  <c r="T115" i="10"/>
  <c r="S115" i="10"/>
  <c r="R115" i="10"/>
  <c r="U114" i="10"/>
  <c r="T114" i="10"/>
  <c r="S114" i="10"/>
  <c r="R114" i="10"/>
  <c r="U113" i="10"/>
  <c r="T113" i="10"/>
  <c r="S113" i="10"/>
  <c r="R113" i="10"/>
  <c r="U112" i="10"/>
  <c r="T112" i="10"/>
  <c r="S112" i="10"/>
  <c r="R112" i="10"/>
  <c r="U111" i="10"/>
  <c r="T111" i="10"/>
  <c r="S111" i="10"/>
  <c r="R111" i="10"/>
  <c r="U110" i="10"/>
  <c r="T110" i="10"/>
  <c r="S110" i="10"/>
  <c r="R110" i="10"/>
  <c r="U109" i="10"/>
  <c r="T109" i="10"/>
  <c r="S109" i="10"/>
  <c r="R109" i="10"/>
  <c r="U108" i="10"/>
  <c r="T108" i="10"/>
  <c r="S108" i="10"/>
  <c r="R108" i="10"/>
  <c r="U107" i="10"/>
  <c r="T107" i="10"/>
  <c r="S107" i="10"/>
  <c r="R107" i="10"/>
  <c r="U106" i="10"/>
  <c r="T106" i="10"/>
  <c r="S106" i="10"/>
  <c r="R106" i="10"/>
  <c r="U105" i="10"/>
  <c r="T105" i="10"/>
  <c r="S105" i="10"/>
  <c r="R105" i="10"/>
  <c r="U104" i="10"/>
  <c r="T104" i="10"/>
  <c r="S104" i="10"/>
  <c r="R104" i="10"/>
  <c r="U35" i="10"/>
  <c r="T35" i="10"/>
  <c r="S35" i="10"/>
  <c r="R35" i="10"/>
  <c r="U34" i="10"/>
  <c r="T34" i="10"/>
  <c r="S34" i="10"/>
  <c r="R34" i="10"/>
  <c r="U33" i="10"/>
  <c r="T33" i="10"/>
  <c r="S33" i="10"/>
  <c r="R33" i="10"/>
  <c r="U32" i="10"/>
  <c r="T32" i="10"/>
  <c r="S32" i="10"/>
  <c r="R32" i="10"/>
  <c r="U31" i="10"/>
  <c r="T31" i="10"/>
  <c r="S31" i="10"/>
  <c r="R31" i="10"/>
  <c r="U30" i="10"/>
  <c r="T30" i="10"/>
  <c r="S30" i="10"/>
  <c r="R30" i="10"/>
  <c r="U29" i="10"/>
  <c r="T29" i="10"/>
  <c r="S29" i="10"/>
  <c r="R29" i="10"/>
  <c r="U28" i="10"/>
  <c r="T28" i="10"/>
  <c r="S28" i="10"/>
  <c r="R28" i="10"/>
  <c r="U27" i="10"/>
  <c r="T27" i="10"/>
  <c r="S27" i="10"/>
  <c r="R27" i="10"/>
  <c r="U26" i="10"/>
  <c r="T26" i="10"/>
  <c r="S26" i="10"/>
  <c r="R26" i="10"/>
  <c r="U25" i="10"/>
  <c r="T25" i="10"/>
  <c r="S25" i="10"/>
  <c r="R25" i="10"/>
  <c r="U24" i="10"/>
  <c r="T24" i="10"/>
  <c r="S24" i="10"/>
  <c r="R24" i="10"/>
  <c r="U23" i="10"/>
  <c r="T23" i="10"/>
  <c r="S23" i="10"/>
  <c r="R23" i="10"/>
  <c r="U22" i="10"/>
  <c r="T22" i="10"/>
  <c r="S22" i="10"/>
  <c r="R22" i="10"/>
  <c r="U21" i="10"/>
  <c r="T21" i="10"/>
  <c r="S21" i="10"/>
  <c r="R21" i="10"/>
  <c r="U20" i="10"/>
  <c r="T20" i="10"/>
  <c r="S20" i="10"/>
  <c r="R20" i="10"/>
  <c r="U19" i="10"/>
  <c r="T19" i="10"/>
  <c r="S19" i="10"/>
  <c r="R19" i="10"/>
  <c r="U18" i="10"/>
  <c r="T18" i="10"/>
  <c r="S18" i="10"/>
  <c r="R18" i="10"/>
  <c r="U17" i="10"/>
  <c r="T17" i="10"/>
  <c r="S17" i="10"/>
  <c r="R17" i="10"/>
  <c r="U16" i="10"/>
  <c r="T16" i="10"/>
  <c r="S16" i="10"/>
  <c r="R16" i="10"/>
  <c r="U15" i="10"/>
  <c r="T15" i="10"/>
  <c r="S15" i="10"/>
  <c r="R15" i="10"/>
  <c r="U14" i="10"/>
  <c r="T14" i="10"/>
  <c r="S14" i="10"/>
  <c r="R14" i="10"/>
  <c r="U13" i="10"/>
  <c r="T13" i="10"/>
  <c r="S13" i="10"/>
  <c r="R13" i="10"/>
  <c r="U12" i="10"/>
  <c r="T12" i="10"/>
  <c r="S12" i="10"/>
  <c r="R12" i="10"/>
  <c r="U11" i="10"/>
  <c r="T11" i="10"/>
  <c r="S11" i="10"/>
  <c r="R11" i="10"/>
  <c r="O790" i="10"/>
  <c r="N790" i="10"/>
  <c r="M790" i="10"/>
  <c r="L790" i="10"/>
  <c r="P790" i="10"/>
  <c r="O789" i="10"/>
  <c r="N789" i="10"/>
  <c r="M789" i="10"/>
  <c r="L789" i="10"/>
  <c r="P789" i="10"/>
  <c r="O788" i="10"/>
  <c r="N788" i="10"/>
  <c r="M788" i="10"/>
  <c r="L788" i="10"/>
  <c r="P788" i="10"/>
  <c r="O787" i="10"/>
  <c r="N787" i="10"/>
  <c r="M787" i="10"/>
  <c r="L787" i="10"/>
  <c r="P787" i="10"/>
  <c r="O786" i="10"/>
  <c r="N786" i="10"/>
  <c r="M786" i="10"/>
  <c r="L786" i="10"/>
  <c r="P786" i="10"/>
  <c r="O785" i="10"/>
  <c r="N785" i="10"/>
  <c r="M785" i="10"/>
  <c r="L785" i="10"/>
  <c r="P785" i="10"/>
  <c r="O784" i="10"/>
  <c r="N784" i="10"/>
  <c r="M784" i="10"/>
  <c r="L784" i="10"/>
  <c r="P784" i="10"/>
  <c r="O783" i="10"/>
  <c r="N783" i="10"/>
  <c r="M783" i="10"/>
  <c r="L783" i="10"/>
  <c r="P783" i="10"/>
  <c r="O782" i="10"/>
  <c r="N782" i="10"/>
  <c r="M782" i="10"/>
  <c r="L782" i="10"/>
  <c r="P782" i="10"/>
  <c r="O781" i="10"/>
  <c r="N781" i="10"/>
  <c r="M781" i="10"/>
  <c r="L781" i="10"/>
  <c r="P781" i="10"/>
  <c r="O780" i="10"/>
  <c r="N780" i="10"/>
  <c r="M780" i="10"/>
  <c r="L780" i="10"/>
  <c r="P780" i="10"/>
  <c r="O779" i="10"/>
  <c r="N779" i="10"/>
  <c r="M779" i="10"/>
  <c r="L779" i="10"/>
  <c r="P779" i="10"/>
  <c r="O778" i="10"/>
  <c r="N778" i="10"/>
  <c r="M778" i="10"/>
  <c r="L778" i="10"/>
  <c r="P778" i="10"/>
  <c r="O777" i="10"/>
  <c r="N777" i="10"/>
  <c r="M777" i="10"/>
  <c r="L777" i="10"/>
  <c r="P777" i="10"/>
  <c r="O776" i="10"/>
  <c r="N776" i="10"/>
  <c r="M776" i="10"/>
  <c r="L776" i="10"/>
  <c r="P776" i="10"/>
  <c r="O775" i="10"/>
  <c r="N775" i="10"/>
  <c r="M775" i="10"/>
  <c r="L775" i="10"/>
  <c r="P775" i="10"/>
  <c r="O774" i="10"/>
  <c r="N774" i="10"/>
  <c r="M774" i="10"/>
  <c r="L774" i="10"/>
  <c r="P774" i="10"/>
  <c r="O773" i="10"/>
  <c r="N773" i="10"/>
  <c r="M773" i="10"/>
  <c r="L773" i="10"/>
  <c r="P773" i="10"/>
  <c r="O772" i="10"/>
  <c r="N772" i="10"/>
  <c r="M772" i="10"/>
  <c r="L772" i="10"/>
  <c r="P772" i="10"/>
  <c r="O771" i="10"/>
  <c r="N771" i="10"/>
  <c r="M771" i="10"/>
  <c r="L771" i="10"/>
  <c r="P771" i="10"/>
  <c r="O770" i="10"/>
  <c r="N770" i="10"/>
  <c r="M770" i="10"/>
  <c r="L770" i="10"/>
  <c r="P770" i="10"/>
  <c r="O769" i="10"/>
  <c r="N769" i="10"/>
  <c r="M769" i="10"/>
  <c r="L769" i="10"/>
  <c r="P769" i="10"/>
  <c r="O768" i="10"/>
  <c r="N768" i="10"/>
  <c r="M768" i="10"/>
  <c r="L768" i="10"/>
  <c r="P768" i="10"/>
  <c r="O767" i="10"/>
  <c r="N767" i="10"/>
  <c r="M767" i="10"/>
  <c r="L767" i="10"/>
  <c r="P767" i="10"/>
  <c r="O766" i="10"/>
  <c r="N766" i="10"/>
  <c r="M766" i="10"/>
  <c r="L766" i="10"/>
  <c r="P766" i="10"/>
  <c r="O765" i="10"/>
  <c r="N765" i="10"/>
  <c r="M765" i="10"/>
  <c r="L765" i="10"/>
  <c r="P765" i="10"/>
  <c r="O764" i="10"/>
  <c r="N764" i="10"/>
  <c r="M764" i="10"/>
  <c r="L764" i="10"/>
  <c r="P764" i="10"/>
  <c r="O763" i="10"/>
  <c r="N763" i="10"/>
  <c r="M763" i="10"/>
  <c r="L763" i="10"/>
  <c r="P763" i="10"/>
  <c r="O762" i="10"/>
  <c r="N762" i="10"/>
  <c r="M762" i="10"/>
  <c r="L762" i="10"/>
  <c r="P762" i="10"/>
  <c r="O761" i="10"/>
  <c r="N761" i="10"/>
  <c r="M761" i="10"/>
  <c r="L761" i="10"/>
  <c r="P761" i="10"/>
  <c r="O760" i="10"/>
  <c r="N760" i="10"/>
  <c r="M760" i="10"/>
  <c r="L760" i="10"/>
  <c r="P760" i="10"/>
  <c r="O759" i="10"/>
  <c r="N759" i="10"/>
  <c r="M759" i="10"/>
  <c r="L759" i="10"/>
  <c r="P759" i="10"/>
  <c r="O758" i="10"/>
  <c r="N758" i="10"/>
  <c r="M758" i="10"/>
  <c r="L758" i="10"/>
  <c r="O727" i="10"/>
  <c r="N727" i="10"/>
  <c r="M727" i="10"/>
  <c r="L727" i="10"/>
  <c r="O726" i="10"/>
  <c r="N726" i="10"/>
  <c r="M726" i="10"/>
  <c r="L726" i="10"/>
  <c r="O725" i="10"/>
  <c r="N725" i="10"/>
  <c r="M725" i="10"/>
  <c r="L725" i="10"/>
  <c r="O724" i="10"/>
  <c r="N724" i="10"/>
  <c r="M724" i="10"/>
  <c r="L724" i="10"/>
  <c r="O723" i="10"/>
  <c r="N723" i="10"/>
  <c r="M723" i="10"/>
  <c r="L723" i="10"/>
  <c r="O722" i="10"/>
  <c r="N722" i="10"/>
  <c r="M722" i="10"/>
  <c r="L722" i="10"/>
  <c r="O721" i="10"/>
  <c r="N721" i="10"/>
  <c r="M721" i="10"/>
  <c r="L721" i="10"/>
  <c r="O720" i="10"/>
  <c r="N720" i="10"/>
  <c r="M720" i="10"/>
  <c r="L720" i="10"/>
  <c r="O719" i="10"/>
  <c r="N719" i="10"/>
  <c r="M719" i="10"/>
  <c r="L719" i="10"/>
  <c r="O718" i="10"/>
  <c r="N718" i="10"/>
  <c r="M718" i="10"/>
  <c r="L718" i="10"/>
  <c r="O717" i="10"/>
  <c r="N717" i="10"/>
  <c r="M717" i="10"/>
  <c r="L717" i="10"/>
  <c r="O716" i="10"/>
  <c r="N716" i="10"/>
  <c r="M716" i="10"/>
  <c r="L716" i="10"/>
  <c r="O715" i="10"/>
  <c r="N715" i="10"/>
  <c r="M715" i="10"/>
  <c r="L715" i="10"/>
  <c r="O714" i="10"/>
  <c r="N714" i="10"/>
  <c r="M714" i="10"/>
  <c r="L714" i="10"/>
  <c r="O713" i="10"/>
  <c r="N713" i="10"/>
  <c r="M713" i="10"/>
  <c r="L713" i="10"/>
  <c r="O712" i="10"/>
  <c r="N712" i="10"/>
  <c r="M712" i="10"/>
  <c r="L712" i="10"/>
  <c r="O711" i="10"/>
  <c r="N711" i="10"/>
  <c r="M711" i="10"/>
  <c r="L711" i="10"/>
  <c r="O710" i="10"/>
  <c r="N710" i="10"/>
  <c r="M710" i="10"/>
  <c r="L710" i="10"/>
  <c r="O709" i="10"/>
  <c r="N709" i="10"/>
  <c r="M709" i="10"/>
  <c r="L709" i="10"/>
  <c r="O708" i="10"/>
  <c r="N708" i="10"/>
  <c r="M708" i="10"/>
  <c r="L708" i="10"/>
  <c r="O707" i="10"/>
  <c r="N707" i="10"/>
  <c r="M707" i="10"/>
  <c r="L707" i="10"/>
  <c r="O706" i="10"/>
  <c r="N706" i="10"/>
  <c r="M706" i="10"/>
  <c r="L706" i="10"/>
  <c r="O705" i="10"/>
  <c r="N705" i="10"/>
  <c r="M705" i="10"/>
  <c r="L705" i="10"/>
  <c r="O704" i="10"/>
  <c r="N704" i="10"/>
  <c r="M704" i="10"/>
  <c r="L704" i="10"/>
  <c r="O703" i="10"/>
  <c r="N703" i="10"/>
  <c r="M703" i="10"/>
  <c r="L703" i="10"/>
  <c r="O702" i="10"/>
  <c r="N702" i="10"/>
  <c r="M702" i="10"/>
  <c r="L702" i="10"/>
  <c r="O701" i="10"/>
  <c r="N701" i="10"/>
  <c r="M701" i="10"/>
  <c r="L701" i="10"/>
  <c r="O700" i="10"/>
  <c r="N700" i="10"/>
  <c r="M700" i="10"/>
  <c r="L700" i="10"/>
  <c r="O699" i="10"/>
  <c r="N699" i="10"/>
  <c r="M699" i="10"/>
  <c r="L699" i="10"/>
  <c r="O698" i="10"/>
  <c r="N698" i="10"/>
  <c r="M698" i="10"/>
  <c r="L698" i="10"/>
  <c r="O697" i="10"/>
  <c r="N697" i="10"/>
  <c r="M697" i="10"/>
  <c r="L697" i="10"/>
  <c r="O696" i="10"/>
  <c r="N696" i="10"/>
  <c r="M696" i="10"/>
  <c r="L696" i="10"/>
  <c r="O695" i="10"/>
  <c r="N695" i="10"/>
  <c r="M695" i="10"/>
  <c r="M747" i="10" s="1"/>
  <c r="L695" i="10"/>
  <c r="L747" i="10" s="1"/>
  <c r="K745" i="10"/>
  <c r="K747" i="10" s="1"/>
  <c r="O664" i="10"/>
  <c r="N664" i="10"/>
  <c r="M664" i="10"/>
  <c r="L664" i="10"/>
  <c r="P664" i="10"/>
  <c r="O663" i="10"/>
  <c r="N663" i="10"/>
  <c r="M663" i="10"/>
  <c r="L663" i="10"/>
  <c r="P663" i="10"/>
  <c r="O662" i="10"/>
  <c r="N662" i="10"/>
  <c r="M662" i="10"/>
  <c r="L662" i="10"/>
  <c r="P662" i="10"/>
  <c r="O661" i="10"/>
  <c r="N661" i="10"/>
  <c r="M661" i="10"/>
  <c r="L661" i="10"/>
  <c r="P661" i="10"/>
  <c r="O660" i="10"/>
  <c r="N660" i="10"/>
  <c r="M660" i="10"/>
  <c r="L660" i="10"/>
  <c r="P660" i="10"/>
  <c r="O659" i="10"/>
  <c r="N659" i="10"/>
  <c r="M659" i="10"/>
  <c r="L659" i="10"/>
  <c r="P659" i="10"/>
  <c r="O658" i="10"/>
  <c r="N658" i="10"/>
  <c r="M658" i="10"/>
  <c r="L658" i="10"/>
  <c r="P658" i="10"/>
  <c r="O657" i="10"/>
  <c r="N657" i="10"/>
  <c r="M657" i="10"/>
  <c r="L657" i="10"/>
  <c r="P657" i="10"/>
  <c r="O656" i="10"/>
  <c r="N656" i="10"/>
  <c r="M656" i="10"/>
  <c r="L656" i="10"/>
  <c r="P656" i="10"/>
  <c r="O655" i="10"/>
  <c r="N655" i="10"/>
  <c r="M655" i="10"/>
  <c r="L655" i="10"/>
  <c r="P655" i="10"/>
  <c r="O654" i="10"/>
  <c r="N654" i="10"/>
  <c r="M654" i="10"/>
  <c r="L654" i="10"/>
  <c r="P654" i="10"/>
  <c r="O653" i="10"/>
  <c r="N653" i="10"/>
  <c r="M653" i="10"/>
  <c r="L653" i="10"/>
  <c r="P653" i="10"/>
  <c r="O652" i="10"/>
  <c r="N652" i="10"/>
  <c r="M652" i="10"/>
  <c r="L652" i="10"/>
  <c r="P652" i="10"/>
  <c r="O651" i="10"/>
  <c r="N651" i="10"/>
  <c r="M651" i="10"/>
  <c r="L651" i="10"/>
  <c r="P651" i="10"/>
  <c r="O650" i="10"/>
  <c r="N650" i="10"/>
  <c r="M650" i="10"/>
  <c r="L650" i="10"/>
  <c r="P650" i="10"/>
  <c r="O649" i="10"/>
  <c r="N649" i="10"/>
  <c r="M649" i="10"/>
  <c r="L649" i="10"/>
  <c r="P649" i="10"/>
  <c r="O648" i="10"/>
  <c r="N648" i="10"/>
  <c r="M648" i="10"/>
  <c r="L648" i="10"/>
  <c r="P648" i="10"/>
  <c r="O647" i="10"/>
  <c r="N647" i="10"/>
  <c r="M647" i="10"/>
  <c r="L647" i="10"/>
  <c r="P647" i="10"/>
  <c r="O646" i="10"/>
  <c r="N646" i="10"/>
  <c r="M646" i="10"/>
  <c r="L646" i="10"/>
  <c r="P646" i="10"/>
  <c r="O645" i="10"/>
  <c r="N645" i="10"/>
  <c r="M645" i="10"/>
  <c r="L645" i="10"/>
  <c r="P645" i="10"/>
  <c r="O644" i="10"/>
  <c r="N644" i="10"/>
  <c r="M644" i="10"/>
  <c r="L644" i="10"/>
  <c r="P644" i="10"/>
  <c r="O643" i="10"/>
  <c r="N643" i="10"/>
  <c r="M643" i="10"/>
  <c r="L643" i="10"/>
  <c r="P643" i="10"/>
  <c r="O642" i="10"/>
  <c r="N642" i="10"/>
  <c r="M642" i="10"/>
  <c r="L642" i="10"/>
  <c r="P642" i="10"/>
  <c r="O641" i="10"/>
  <c r="N641" i="10"/>
  <c r="M641" i="10"/>
  <c r="L641" i="10"/>
  <c r="P641" i="10"/>
  <c r="O640" i="10"/>
  <c r="N640" i="10"/>
  <c r="M640" i="10"/>
  <c r="L640" i="10"/>
  <c r="P640" i="10"/>
  <c r="O639" i="10"/>
  <c r="N639" i="10"/>
  <c r="M639" i="10"/>
  <c r="L639" i="10"/>
  <c r="P639" i="10"/>
  <c r="O638" i="10"/>
  <c r="N638" i="10"/>
  <c r="M638" i="10"/>
  <c r="L638" i="10"/>
  <c r="P638" i="10"/>
  <c r="O637" i="10"/>
  <c r="N637" i="10"/>
  <c r="M637" i="10"/>
  <c r="L637" i="10"/>
  <c r="P637" i="10"/>
  <c r="O636" i="10"/>
  <c r="N636" i="10"/>
  <c r="M636" i="10"/>
  <c r="L636" i="10"/>
  <c r="P636" i="10"/>
  <c r="O635" i="10"/>
  <c r="N635" i="10"/>
  <c r="M635" i="10"/>
  <c r="L635" i="10"/>
  <c r="P635" i="10"/>
  <c r="O634" i="10"/>
  <c r="N634" i="10"/>
  <c r="M634" i="10"/>
  <c r="L634" i="10"/>
  <c r="P634" i="10"/>
  <c r="O633" i="10"/>
  <c r="N633" i="10"/>
  <c r="M633" i="10"/>
  <c r="L633" i="10"/>
  <c r="P633" i="10"/>
  <c r="O632" i="10"/>
  <c r="N632" i="10"/>
  <c r="M632" i="10"/>
  <c r="L632" i="10"/>
  <c r="K684" i="10"/>
  <c r="F682" i="10"/>
  <c r="F684" i="10" s="1"/>
  <c r="O600" i="10"/>
  <c r="N600" i="10"/>
  <c r="M600" i="10"/>
  <c r="L600" i="10"/>
  <c r="O599" i="10"/>
  <c r="N599" i="10"/>
  <c r="M599" i="10"/>
  <c r="L599" i="10"/>
  <c r="P599" i="10"/>
  <c r="O598" i="10"/>
  <c r="N598" i="10"/>
  <c r="M598" i="10"/>
  <c r="L598" i="10"/>
  <c r="O597" i="10"/>
  <c r="N597" i="10"/>
  <c r="M597" i="10"/>
  <c r="L597" i="10"/>
  <c r="P597" i="10"/>
  <c r="O596" i="10"/>
  <c r="N596" i="10"/>
  <c r="M596" i="10"/>
  <c r="L596" i="10"/>
  <c r="O595" i="10"/>
  <c r="N595" i="10"/>
  <c r="M595" i="10"/>
  <c r="L595" i="10"/>
  <c r="P595" i="10"/>
  <c r="O594" i="10"/>
  <c r="N594" i="10"/>
  <c r="M594" i="10"/>
  <c r="L594" i="10"/>
  <c r="O593" i="10"/>
  <c r="N593" i="10"/>
  <c r="M593" i="10"/>
  <c r="L593" i="10"/>
  <c r="P593" i="10"/>
  <c r="O592" i="10"/>
  <c r="N592" i="10"/>
  <c r="M592" i="10"/>
  <c r="L592" i="10"/>
  <c r="O591" i="10"/>
  <c r="N591" i="10"/>
  <c r="M591" i="10"/>
  <c r="L591" i="10"/>
  <c r="P591" i="10"/>
  <c r="O590" i="10"/>
  <c r="N590" i="10"/>
  <c r="M590" i="10"/>
  <c r="L590" i="10"/>
  <c r="O589" i="10"/>
  <c r="N589" i="10"/>
  <c r="M589" i="10"/>
  <c r="L589" i="10"/>
  <c r="P589" i="10"/>
  <c r="O588" i="10"/>
  <c r="N588" i="10"/>
  <c r="M588" i="10"/>
  <c r="L588" i="10"/>
  <c r="O587" i="10"/>
  <c r="N587" i="10"/>
  <c r="M587" i="10"/>
  <c r="L587" i="10"/>
  <c r="P587" i="10"/>
  <c r="O586" i="10"/>
  <c r="N586" i="10"/>
  <c r="M586" i="10"/>
  <c r="L586" i="10"/>
  <c r="O585" i="10"/>
  <c r="N585" i="10"/>
  <c r="M585" i="10"/>
  <c r="L585" i="10"/>
  <c r="P585" i="10"/>
  <c r="O584" i="10"/>
  <c r="N584" i="10"/>
  <c r="M584" i="10"/>
  <c r="L584" i="10"/>
  <c r="O583" i="10"/>
  <c r="N583" i="10"/>
  <c r="M583" i="10"/>
  <c r="L583" i="10"/>
  <c r="P583" i="10"/>
  <c r="O582" i="10"/>
  <c r="N582" i="10"/>
  <c r="M582" i="10"/>
  <c r="L582" i="10"/>
  <c r="O581" i="10"/>
  <c r="N581" i="10"/>
  <c r="M581" i="10"/>
  <c r="L581" i="10"/>
  <c r="P581" i="10"/>
  <c r="O580" i="10"/>
  <c r="N580" i="10"/>
  <c r="M580" i="10"/>
  <c r="L580" i="10"/>
  <c r="O579" i="10"/>
  <c r="N579" i="10"/>
  <c r="M579" i="10"/>
  <c r="L579" i="10"/>
  <c r="P579" i="10"/>
  <c r="O578" i="10"/>
  <c r="N578" i="10"/>
  <c r="M578" i="10"/>
  <c r="L578" i="10"/>
  <c r="O577" i="10"/>
  <c r="N577" i="10"/>
  <c r="M577" i="10"/>
  <c r="L577" i="10"/>
  <c r="P577" i="10"/>
  <c r="O576" i="10"/>
  <c r="N576" i="10"/>
  <c r="M576" i="10"/>
  <c r="L576" i="10"/>
  <c r="O575" i="10"/>
  <c r="N575" i="10"/>
  <c r="M575" i="10"/>
  <c r="L575" i="10"/>
  <c r="P575" i="10"/>
  <c r="O574" i="10"/>
  <c r="N574" i="10"/>
  <c r="M574" i="10"/>
  <c r="L574" i="10"/>
  <c r="O573" i="10"/>
  <c r="N573" i="10"/>
  <c r="M573" i="10"/>
  <c r="L573" i="10"/>
  <c r="P573" i="10"/>
  <c r="O572" i="10"/>
  <c r="N572" i="10"/>
  <c r="M572" i="10"/>
  <c r="L572" i="10"/>
  <c r="O571" i="10"/>
  <c r="N571" i="10"/>
  <c r="M571" i="10"/>
  <c r="L571" i="10"/>
  <c r="P571" i="10"/>
  <c r="O570" i="10"/>
  <c r="N570" i="10"/>
  <c r="M570" i="10"/>
  <c r="L570" i="10"/>
  <c r="O569" i="10"/>
  <c r="N569" i="10"/>
  <c r="M569" i="10"/>
  <c r="L569" i="10"/>
  <c r="F619" i="10"/>
  <c r="F621" i="10" s="1"/>
  <c r="O508" i="10"/>
  <c r="N508" i="10"/>
  <c r="M508" i="10"/>
  <c r="L508" i="10"/>
  <c r="P508" i="10"/>
  <c r="O507" i="10"/>
  <c r="N507" i="10"/>
  <c r="M507" i="10"/>
  <c r="L507" i="10"/>
  <c r="P507" i="10"/>
  <c r="O506" i="10"/>
  <c r="N506" i="10"/>
  <c r="M506" i="10"/>
  <c r="L506" i="10"/>
  <c r="P506" i="10"/>
  <c r="O505" i="10"/>
  <c r="N505" i="10"/>
  <c r="M505" i="10"/>
  <c r="L505" i="10"/>
  <c r="P505" i="10"/>
  <c r="O504" i="10"/>
  <c r="N504" i="10"/>
  <c r="M504" i="10"/>
  <c r="L504" i="10"/>
  <c r="P504" i="10"/>
  <c r="O503" i="10"/>
  <c r="N503" i="10"/>
  <c r="M503" i="10"/>
  <c r="L503" i="10"/>
  <c r="P503" i="10"/>
  <c r="O502" i="10"/>
  <c r="N502" i="10"/>
  <c r="M502" i="10"/>
  <c r="L502" i="10"/>
  <c r="P502" i="10"/>
  <c r="O501" i="10"/>
  <c r="N501" i="10"/>
  <c r="M501" i="10"/>
  <c r="L501" i="10"/>
  <c r="P501" i="10"/>
  <c r="O500" i="10"/>
  <c r="N500" i="10"/>
  <c r="M500" i="10"/>
  <c r="L500" i="10"/>
  <c r="P500" i="10"/>
  <c r="O499" i="10"/>
  <c r="N499" i="10"/>
  <c r="M499" i="10"/>
  <c r="L499" i="10"/>
  <c r="P499" i="10"/>
  <c r="O498" i="10"/>
  <c r="N498" i="10"/>
  <c r="M498" i="10"/>
  <c r="L498" i="10"/>
  <c r="P498" i="10"/>
  <c r="O497" i="10"/>
  <c r="N497" i="10"/>
  <c r="M497" i="10"/>
  <c r="L497" i="10"/>
  <c r="P497" i="10"/>
  <c r="O496" i="10"/>
  <c r="N496" i="10"/>
  <c r="M496" i="10"/>
  <c r="L496" i="10"/>
  <c r="P496" i="10"/>
  <c r="O495" i="10"/>
  <c r="N495" i="10"/>
  <c r="M495" i="10"/>
  <c r="L495" i="10"/>
  <c r="P495" i="10"/>
  <c r="O494" i="10"/>
  <c r="N494" i="10"/>
  <c r="M494" i="10"/>
  <c r="L494" i="10"/>
  <c r="P494" i="10"/>
  <c r="O493" i="10"/>
  <c r="N493" i="10"/>
  <c r="M493" i="10"/>
  <c r="L493" i="10"/>
  <c r="P493" i="10"/>
  <c r="O492" i="10"/>
  <c r="N492" i="10"/>
  <c r="M492" i="10"/>
  <c r="L492" i="10"/>
  <c r="P492" i="10"/>
  <c r="O491" i="10"/>
  <c r="N491" i="10"/>
  <c r="M491" i="10"/>
  <c r="L491" i="10"/>
  <c r="P491" i="10"/>
  <c r="O490" i="10"/>
  <c r="N490" i="10"/>
  <c r="M490" i="10"/>
  <c r="L490" i="10"/>
  <c r="P490" i="10"/>
  <c r="O489" i="10"/>
  <c r="N489" i="10"/>
  <c r="M489" i="10"/>
  <c r="L489" i="10"/>
  <c r="P489" i="10"/>
  <c r="O488" i="10"/>
  <c r="N488" i="10"/>
  <c r="M488" i="10"/>
  <c r="L488" i="10"/>
  <c r="P488" i="10"/>
  <c r="O487" i="10"/>
  <c r="N487" i="10"/>
  <c r="M487" i="10"/>
  <c r="L487" i="10"/>
  <c r="P487" i="10"/>
  <c r="O486" i="10"/>
  <c r="N486" i="10"/>
  <c r="M486" i="10"/>
  <c r="L486" i="10"/>
  <c r="P486" i="10"/>
  <c r="O485" i="10"/>
  <c r="N485" i="10"/>
  <c r="M485" i="10"/>
  <c r="L485" i="10"/>
  <c r="P485" i="10"/>
  <c r="O484" i="10"/>
  <c r="N484" i="10"/>
  <c r="M484" i="10"/>
  <c r="L484" i="10"/>
  <c r="P484" i="10"/>
  <c r="O483" i="10"/>
  <c r="N483" i="10"/>
  <c r="M483" i="10"/>
  <c r="L483" i="10"/>
  <c r="P483" i="10"/>
  <c r="O482" i="10"/>
  <c r="N482" i="10"/>
  <c r="M482" i="10"/>
  <c r="L482" i="10"/>
  <c r="P482" i="10"/>
  <c r="O481" i="10"/>
  <c r="N481" i="10"/>
  <c r="M481" i="10"/>
  <c r="L481" i="10"/>
  <c r="P481" i="10"/>
  <c r="O480" i="10"/>
  <c r="N480" i="10"/>
  <c r="M480" i="10"/>
  <c r="L480" i="10"/>
  <c r="P480" i="10"/>
  <c r="O479" i="10"/>
  <c r="N479" i="10"/>
  <c r="M479" i="10"/>
  <c r="L479" i="10"/>
  <c r="P479" i="10"/>
  <c r="O478" i="10"/>
  <c r="N478" i="10"/>
  <c r="M478" i="10"/>
  <c r="L478" i="10"/>
  <c r="P478" i="10"/>
  <c r="O477" i="10"/>
  <c r="N477" i="10"/>
  <c r="M477" i="10"/>
  <c r="L477" i="10"/>
  <c r="P477" i="10"/>
  <c r="O476" i="10"/>
  <c r="N476" i="10"/>
  <c r="M476" i="10"/>
  <c r="L476" i="10"/>
  <c r="O415" i="10"/>
  <c r="N415" i="10"/>
  <c r="M415" i="10"/>
  <c r="L415" i="10"/>
  <c r="O414" i="10"/>
  <c r="N414" i="10"/>
  <c r="M414" i="10"/>
  <c r="L414" i="10"/>
  <c r="P414" i="10"/>
  <c r="O413" i="10"/>
  <c r="N413" i="10"/>
  <c r="M413" i="10"/>
  <c r="L413" i="10"/>
  <c r="O412" i="10"/>
  <c r="N412" i="10"/>
  <c r="M412" i="10"/>
  <c r="L412" i="10"/>
  <c r="P412" i="10"/>
  <c r="O411" i="10"/>
  <c r="N411" i="10"/>
  <c r="M411" i="10"/>
  <c r="L411" i="10"/>
  <c r="O410" i="10"/>
  <c r="N410" i="10"/>
  <c r="M410" i="10"/>
  <c r="L410" i="10"/>
  <c r="P410" i="10"/>
  <c r="O409" i="10"/>
  <c r="N409" i="10"/>
  <c r="M409" i="10"/>
  <c r="L409" i="10"/>
  <c r="O408" i="10"/>
  <c r="N408" i="10"/>
  <c r="M408" i="10"/>
  <c r="L408" i="10"/>
  <c r="P408" i="10"/>
  <c r="O407" i="10"/>
  <c r="N407" i="10"/>
  <c r="M407" i="10"/>
  <c r="L407" i="10"/>
  <c r="O406" i="10"/>
  <c r="N406" i="10"/>
  <c r="M406" i="10"/>
  <c r="L406" i="10"/>
  <c r="P406" i="10"/>
  <c r="O405" i="10"/>
  <c r="N405" i="10"/>
  <c r="M405" i="10"/>
  <c r="L405" i="10"/>
  <c r="O404" i="10"/>
  <c r="N404" i="10"/>
  <c r="M404" i="10"/>
  <c r="L404" i="10"/>
  <c r="P404" i="10"/>
  <c r="O403" i="10"/>
  <c r="N403" i="10"/>
  <c r="M403" i="10"/>
  <c r="L403" i="10"/>
  <c r="O402" i="10"/>
  <c r="N402" i="10"/>
  <c r="M402" i="10"/>
  <c r="L402" i="10"/>
  <c r="P402" i="10"/>
  <c r="O401" i="10"/>
  <c r="N401" i="10"/>
  <c r="M401" i="10"/>
  <c r="L401" i="10"/>
  <c r="O400" i="10"/>
  <c r="N400" i="10"/>
  <c r="M400" i="10"/>
  <c r="L400" i="10"/>
  <c r="P400" i="10"/>
  <c r="O399" i="10"/>
  <c r="N399" i="10"/>
  <c r="M399" i="10"/>
  <c r="L399" i="10"/>
  <c r="O398" i="10"/>
  <c r="N398" i="10"/>
  <c r="M398" i="10"/>
  <c r="L398" i="10"/>
  <c r="P398" i="10"/>
  <c r="O397" i="10"/>
  <c r="N397" i="10"/>
  <c r="M397" i="10"/>
  <c r="L397" i="10"/>
  <c r="O396" i="10"/>
  <c r="N396" i="10"/>
  <c r="M396" i="10"/>
  <c r="L396" i="10"/>
  <c r="P396" i="10"/>
  <c r="O395" i="10"/>
  <c r="N395" i="10"/>
  <c r="M395" i="10"/>
  <c r="L395" i="10"/>
  <c r="O394" i="10"/>
  <c r="N394" i="10"/>
  <c r="M394" i="10"/>
  <c r="L394" i="10"/>
  <c r="P394" i="10"/>
  <c r="O393" i="10"/>
  <c r="N393" i="10"/>
  <c r="M393" i="10"/>
  <c r="L393" i="10"/>
  <c r="O392" i="10"/>
  <c r="N392" i="10"/>
  <c r="M392" i="10"/>
  <c r="L392" i="10"/>
  <c r="P392" i="10"/>
  <c r="O391" i="10"/>
  <c r="N391" i="10"/>
  <c r="M391" i="10"/>
  <c r="L391" i="10"/>
  <c r="O390" i="10"/>
  <c r="N390" i="10"/>
  <c r="M390" i="10"/>
  <c r="L390" i="10"/>
  <c r="P390" i="10"/>
  <c r="O389" i="10"/>
  <c r="N389" i="10"/>
  <c r="M389" i="10"/>
  <c r="L389" i="10"/>
  <c r="O388" i="10"/>
  <c r="N388" i="10"/>
  <c r="M388" i="10"/>
  <c r="L388" i="10"/>
  <c r="P388" i="10"/>
  <c r="O387" i="10"/>
  <c r="N387" i="10"/>
  <c r="M387" i="10"/>
  <c r="L387" i="10"/>
  <c r="O386" i="10"/>
  <c r="N386" i="10"/>
  <c r="M386" i="10"/>
  <c r="L386" i="10"/>
  <c r="P386" i="10"/>
  <c r="O385" i="10"/>
  <c r="N385" i="10"/>
  <c r="M385" i="10"/>
  <c r="L385" i="10"/>
  <c r="O384" i="10"/>
  <c r="N384" i="10"/>
  <c r="M384" i="10"/>
  <c r="L384" i="10"/>
  <c r="P384" i="10"/>
  <c r="O383" i="10"/>
  <c r="N383" i="10"/>
  <c r="M383" i="10"/>
  <c r="L383" i="10"/>
  <c r="K463" i="10"/>
  <c r="K465" i="10" s="1"/>
  <c r="O322" i="10"/>
  <c r="N322" i="10"/>
  <c r="M322" i="10"/>
  <c r="L322" i="10"/>
  <c r="P322" i="10"/>
  <c r="O321" i="10"/>
  <c r="N321" i="10"/>
  <c r="M321" i="10"/>
  <c r="L321" i="10"/>
  <c r="P321" i="10"/>
  <c r="O320" i="10"/>
  <c r="N320" i="10"/>
  <c r="M320" i="10"/>
  <c r="L320" i="10"/>
  <c r="P320" i="10"/>
  <c r="O319" i="10"/>
  <c r="N319" i="10"/>
  <c r="M319" i="10"/>
  <c r="L319" i="10"/>
  <c r="P319" i="10"/>
  <c r="O318" i="10"/>
  <c r="N318" i="10"/>
  <c r="M318" i="10"/>
  <c r="L318" i="10"/>
  <c r="P318" i="10"/>
  <c r="O317" i="10"/>
  <c r="N317" i="10"/>
  <c r="M317" i="10"/>
  <c r="L317" i="10"/>
  <c r="P317" i="10"/>
  <c r="O316" i="10"/>
  <c r="N316" i="10"/>
  <c r="M316" i="10"/>
  <c r="L316" i="10"/>
  <c r="P316" i="10"/>
  <c r="O315" i="10"/>
  <c r="N315" i="10"/>
  <c r="M315" i="10"/>
  <c r="L315" i="10"/>
  <c r="P315" i="10"/>
  <c r="O314" i="10"/>
  <c r="N314" i="10"/>
  <c r="M314" i="10"/>
  <c r="L314" i="10"/>
  <c r="P314" i="10"/>
  <c r="O313" i="10"/>
  <c r="N313" i="10"/>
  <c r="M313" i="10"/>
  <c r="L313" i="10"/>
  <c r="P313" i="10"/>
  <c r="O312" i="10"/>
  <c r="N312" i="10"/>
  <c r="M312" i="10"/>
  <c r="L312" i="10"/>
  <c r="P312" i="10"/>
  <c r="O311" i="10"/>
  <c r="N311" i="10"/>
  <c r="M311" i="10"/>
  <c r="L311" i="10"/>
  <c r="P311" i="10"/>
  <c r="O310" i="10"/>
  <c r="N310" i="10"/>
  <c r="M310" i="10"/>
  <c r="L310" i="10"/>
  <c r="P310" i="10"/>
  <c r="O309" i="10"/>
  <c r="N309" i="10"/>
  <c r="M309" i="10"/>
  <c r="L309" i="10"/>
  <c r="P309" i="10"/>
  <c r="O308" i="10"/>
  <c r="N308" i="10"/>
  <c r="M308" i="10"/>
  <c r="L308" i="10"/>
  <c r="P308" i="10"/>
  <c r="O307" i="10"/>
  <c r="N307" i="10"/>
  <c r="M307" i="10"/>
  <c r="L307" i="10"/>
  <c r="P307" i="10"/>
  <c r="O306" i="10"/>
  <c r="N306" i="10"/>
  <c r="M306" i="10"/>
  <c r="L306" i="10"/>
  <c r="P306" i="10"/>
  <c r="O305" i="10"/>
  <c r="N305" i="10"/>
  <c r="M305" i="10"/>
  <c r="L305" i="10"/>
  <c r="P305" i="10"/>
  <c r="O304" i="10"/>
  <c r="N304" i="10"/>
  <c r="M304" i="10"/>
  <c r="L304" i="10"/>
  <c r="P304" i="10"/>
  <c r="O303" i="10"/>
  <c r="N303" i="10"/>
  <c r="M303" i="10"/>
  <c r="L303" i="10"/>
  <c r="P303" i="10"/>
  <c r="O302" i="10"/>
  <c r="N302" i="10"/>
  <c r="M302" i="10"/>
  <c r="L302" i="10"/>
  <c r="P302" i="10"/>
  <c r="O301" i="10"/>
  <c r="N301" i="10"/>
  <c r="M301" i="10"/>
  <c r="L301" i="10"/>
  <c r="P301" i="10"/>
  <c r="O300" i="10"/>
  <c r="N222" i="16" s="1"/>
  <c r="N300" i="10"/>
  <c r="M300" i="10"/>
  <c r="L300" i="10"/>
  <c r="P300" i="10"/>
  <c r="O299" i="10"/>
  <c r="N221" i="16" s="1"/>
  <c r="N299" i="10"/>
  <c r="M299" i="10"/>
  <c r="L299" i="10"/>
  <c r="P299" i="10"/>
  <c r="O298" i="10"/>
  <c r="N298" i="10"/>
  <c r="M298" i="10"/>
  <c r="L298" i="10"/>
  <c r="P298" i="10"/>
  <c r="O297" i="10"/>
  <c r="N297" i="10"/>
  <c r="M297" i="10"/>
  <c r="L297" i="10"/>
  <c r="P297" i="10"/>
  <c r="O296" i="10"/>
  <c r="N296" i="10"/>
  <c r="M296" i="10"/>
  <c r="L296" i="10"/>
  <c r="P296" i="10"/>
  <c r="O295" i="10"/>
  <c r="N295" i="10"/>
  <c r="M295" i="10"/>
  <c r="L295" i="10"/>
  <c r="P295" i="10"/>
  <c r="O294" i="10"/>
  <c r="N294" i="10"/>
  <c r="M294" i="10"/>
  <c r="L294" i="10"/>
  <c r="P294" i="10"/>
  <c r="O293" i="10"/>
  <c r="N293" i="10"/>
  <c r="M293" i="10"/>
  <c r="L293" i="10"/>
  <c r="P293" i="10"/>
  <c r="O292" i="10"/>
  <c r="N292" i="10"/>
  <c r="M292" i="10"/>
  <c r="L292" i="10"/>
  <c r="P292" i="10"/>
  <c r="O291" i="10"/>
  <c r="N291" i="10"/>
  <c r="M291" i="10"/>
  <c r="L291" i="10"/>
  <c r="P291" i="10"/>
  <c r="O290" i="10"/>
  <c r="N290" i="10"/>
  <c r="M290" i="10"/>
  <c r="L290" i="10"/>
  <c r="K370" i="10"/>
  <c r="K372" i="10" s="1"/>
  <c r="F370" i="10"/>
  <c r="F372" i="10" s="1"/>
  <c r="O229" i="10"/>
  <c r="N229" i="10"/>
  <c r="M229" i="10"/>
  <c r="L229" i="10"/>
  <c r="P229" i="10"/>
  <c r="O228" i="10"/>
  <c r="N228" i="10"/>
  <c r="M228" i="10"/>
  <c r="L228" i="10"/>
  <c r="O227" i="10"/>
  <c r="N227" i="10"/>
  <c r="M227" i="10"/>
  <c r="L227" i="10"/>
  <c r="P227" i="10"/>
  <c r="O226" i="10"/>
  <c r="N226" i="10"/>
  <c r="M226" i="10"/>
  <c r="L226" i="10"/>
  <c r="O225" i="10"/>
  <c r="N225" i="10"/>
  <c r="M225" i="10"/>
  <c r="L225" i="10"/>
  <c r="P225" i="10"/>
  <c r="O224" i="10"/>
  <c r="N224" i="10"/>
  <c r="M224" i="10"/>
  <c r="L224" i="10"/>
  <c r="O223" i="10"/>
  <c r="N223" i="10"/>
  <c r="M223" i="10"/>
  <c r="L223" i="10"/>
  <c r="P223" i="10"/>
  <c r="O222" i="10"/>
  <c r="N222" i="10"/>
  <c r="M222" i="10"/>
  <c r="L222" i="10"/>
  <c r="O221" i="10"/>
  <c r="N221" i="10"/>
  <c r="M221" i="10"/>
  <c r="L221" i="10"/>
  <c r="P221" i="10"/>
  <c r="O220" i="10"/>
  <c r="N220" i="10"/>
  <c r="M220" i="10"/>
  <c r="L220" i="10"/>
  <c r="O219" i="10"/>
  <c r="N219" i="10"/>
  <c r="M219" i="10"/>
  <c r="L219" i="10"/>
  <c r="P219" i="10"/>
  <c r="O218" i="10"/>
  <c r="N218" i="10"/>
  <c r="M218" i="10"/>
  <c r="L218" i="10"/>
  <c r="O217" i="10"/>
  <c r="N217" i="10"/>
  <c r="M217" i="10"/>
  <c r="L217" i="10"/>
  <c r="P217" i="10"/>
  <c r="O216" i="10"/>
  <c r="N216" i="10"/>
  <c r="M216" i="10"/>
  <c r="L216" i="10"/>
  <c r="O215" i="10"/>
  <c r="N215" i="10"/>
  <c r="M215" i="10"/>
  <c r="L215" i="10"/>
  <c r="P215" i="10"/>
  <c r="O214" i="10"/>
  <c r="N214" i="10"/>
  <c r="M214" i="10"/>
  <c r="L214" i="10"/>
  <c r="O213" i="10"/>
  <c r="N213" i="10"/>
  <c r="M213" i="10"/>
  <c r="L213" i="10"/>
  <c r="P213" i="10"/>
  <c r="O212" i="10"/>
  <c r="N212" i="10"/>
  <c r="M212" i="10"/>
  <c r="L212" i="10"/>
  <c r="O211" i="10"/>
  <c r="N211" i="10"/>
  <c r="M211" i="10"/>
  <c r="L211" i="10"/>
  <c r="P211" i="10"/>
  <c r="O210" i="10"/>
  <c r="N210" i="10"/>
  <c r="M210" i="10"/>
  <c r="L210" i="10"/>
  <c r="O209" i="10"/>
  <c r="N209" i="10"/>
  <c r="M209" i="10"/>
  <c r="L209" i="10"/>
  <c r="P209" i="10"/>
  <c r="O208" i="10"/>
  <c r="N208" i="10"/>
  <c r="M208" i="10"/>
  <c r="L208" i="10"/>
  <c r="O207" i="10"/>
  <c r="N207" i="10"/>
  <c r="M207" i="10"/>
  <c r="L207" i="10"/>
  <c r="P207" i="10"/>
  <c r="O206" i="10"/>
  <c r="N206" i="10"/>
  <c r="M206" i="10"/>
  <c r="L206" i="10"/>
  <c r="O205" i="10"/>
  <c r="N205" i="10"/>
  <c r="M205" i="10"/>
  <c r="L205" i="10"/>
  <c r="P205" i="10"/>
  <c r="O204" i="10"/>
  <c r="N204" i="10"/>
  <c r="M204" i="10"/>
  <c r="L204" i="10"/>
  <c r="O203" i="10"/>
  <c r="N203" i="10"/>
  <c r="M203" i="10"/>
  <c r="L203" i="10"/>
  <c r="P203" i="10"/>
  <c r="O202" i="10"/>
  <c r="N202" i="10"/>
  <c r="M202" i="10"/>
  <c r="L202" i="10"/>
  <c r="O201" i="10"/>
  <c r="N201" i="10"/>
  <c r="M201" i="10"/>
  <c r="L201" i="10"/>
  <c r="P201" i="10"/>
  <c r="O200" i="10"/>
  <c r="N200" i="10"/>
  <c r="M200" i="10"/>
  <c r="L200" i="10"/>
  <c r="O199" i="10"/>
  <c r="N199" i="10"/>
  <c r="M199" i="10"/>
  <c r="L199" i="10"/>
  <c r="P199" i="10"/>
  <c r="O198" i="10"/>
  <c r="N198" i="10"/>
  <c r="M198" i="10"/>
  <c r="L198" i="10"/>
  <c r="O197" i="10"/>
  <c r="N197" i="10"/>
  <c r="M197" i="10"/>
  <c r="L197" i="10"/>
  <c r="F277" i="10"/>
  <c r="F279" i="10" s="1"/>
  <c r="N135" i="10"/>
  <c r="M135" i="10"/>
  <c r="L135" i="10"/>
  <c r="P135" i="10"/>
  <c r="N134" i="10"/>
  <c r="M134" i="10"/>
  <c r="L134" i="10"/>
  <c r="N133" i="10"/>
  <c r="M133" i="10"/>
  <c r="L133" i="10"/>
  <c r="P133" i="10"/>
  <c r="N132" i="10"/>
  <c r="M132" i="10"/>
  <c r="L132" i="10"/>
  <c r="N131" i="10"/>
  <c r="M131" i="10"/>
  <c r="L131" i="10"/>
  <c r="P131" i="10"/>
  <c r="N130" i="10"/>
  <c r="M130" i="10"/>
  <c r="L130" i="10"/>
  <c r="N129" i="10"/>
  <c r="M129" i="10"/>
  <c r="L129" i="10"/>
  <c r="P129" i="10"/>
  <c r="N128" i="10"/>
  <c r="M128" i="10"/>
  <c r="L128" i="10"/>
  <c r="N127" i="10"/>
  <c r="M127" i="10"/>
  <c r="L127" i="10"/>
  <c r="P127" i="10"/>
  <c r="N126" i="10"/>
  <c r="M126" i="10"/>
  <c r="L126" i="10"/>
  <c r="N125" i="10"/>
  <c r="M125" i="10"/>
  <c r="L125" i="10"/>
  <c r="N124" i="10"/>
  <c r="M124" i="10"/>
  <c r="L124" i="10"/>
  <c r="N123" i="10"/>
  <c r="M123" i="10"/>
  <c r="L123" i="10"/>
  <c r="N122" i="10"/>
  <c r="M122" i="10"/>
  <c r="L122" i="10"/>
  <c r="N121" i="10"/>
  <c r="M121" i="10"/>
  <c r="L121" i="10"/>
  <c r="N120" i="10"/>
  <c r="M120" i="10"/>
  <c r="L120" i="10"/>
  <c r="N119" i="10"/>
  <c r="M119" i="10"/>
  <c r="L119" i="10"/>
  <c r="N118" i="10"/>
  <c r="M118" i="10"/>
  <c r="L118" i="10"/>
  <c r="N117" i="10"/>
  <c r="M117" i="10"/>
  <c r="L117" i="10"/>
  <c r="N116" i="10"/>
  <c r="M116" i="10"/>
  <c r="L116" i="10"/>
  <c r="N115" i="10"/>
  <c r="M115" i="10"/>
  <c r="L115" i="10"/>
  <c r="N114" i="10"/>
  <c r="M114" i="10"/>
  <c r="L114" i="10"/>
  <c r="N113" i="10"/>
  <c r="M113" i="10"/>
  <c r="L113" i="10"/>
  <c r="N112" i="10"/>
  <c r="M112" i="10"/>
  <c r="L112" i="10"/>
  <c r="N111" i="10"/>
  <c r="M111" i="10"/>
  <c r="L111" i="10"/>
  <c r="N110" i="10"/>
  <c r="M110" i="10"/>
  <c r="L110" i="10"/>
  <c r="N109" i="10"/>
  <c r="M109" i="10"/>
  <c r="L109" i="10"/>
  <c r="N108" i="10"/>
  <c r="M108" i="10"/>
  <c r="L108" i="10"/>
  <c r="N107" i="10"/>
  <c r="M107" i="10"/>
  <c r="L107" i="10"/>
  <c r="N106" i="10"/>
  <c r="M106" i="10"/>
  <c r="L106" i="10"/>
  <c r="N105" i="10"/>
  <c r="M105" i="10"/>
  <c r="L105" i="10"/>
  <c r="N104" i="10"/>
  <c r="M104" i="10"/>
  <c r="L104" i="10"/>
  <c r="O35" i="10"/>
  <c r="N35" i="10"/>
  <c r="M35" i="10"/>
  <c r="L35" i="10"/>
  <c r="O34" i="10"/>
  <c r="N34" i="10"/>
  <c r="M34" i="10"/>
  <c r="L34" i="10"/>
  <c r="O33" i="10"/>
  <c r="N33" i="10"/>
  <c r="M33" i="10"/>
  <c r="L33" i="10"/>
  <c r="O32" i="10"/>
  <c r="N32" i="10"/>
  <c r="M32" i="10"/>
  <c r="L32" i="10"/>
  <c r="O31" i="10"/>
  <c r="M31" i="10"/>
  <c r="L31" i="10"/>
  <c r="O30" i="10"/>
  <c r="N30" i="10"/>
  <c r="M30" i="10"/>
  <c r="L30" i="10"/>
  <c r="O29" i="10"/>
  <c r="N29" i="10"/>
  <c r="M29" i="10"/>
  <c r="L29" i="10"/>
  <c r="O28" i="10"/>
  <c r="M28" i="10"/>
  <c r="L28" i="10"/>
  <c r="O27" i="10"/>
  <c r="N27" i="10"/>
  <c r="M27" i="10"/>
  <c r="L27" i="10"/>
  <c r="O26" i="10"/>
  <c r="N26" i="10"/>
  <c r="M26" i="10"/>
  <c r="L26" i="10"/>
  <c r="O25" i="10"/>
  <c r="N25" i="10"/>
  <c r="M25" i="10"/>
  <c r="L25" i="10"/>
  <c r="O24" i="10"/>
  <c r="N24" i="10"/>
  <c r="M24" i="10"/>
  <c r="L24" i="10"/>
  <c r="O23" i="10"/>
  <c r="N23" i="10"/>
  <c r="M23" i="10"/>
  <c r="L23" i="10"/>
  <c r="O22" i="10"/>
  <c r="N22" i="10"/>
  <c r="M22" i="10"/>
  <c r="L22" i="10"/>
  <c r="O21" i="10"/>
  <c r="N21" i="10"/>
  <c r="M21" i="10"/>
  <c r="L21" i="10"/>
  <c r="O20" i="10"/>
  <c r="N20" i="10"/>
  <c r="M20" i="10"/>
  <c r="L20" i="10"/>
  <c r="O19" i="10"/>
  <c r="N19" i="10"/>
  <c r="M19" i="10"/>
  <c r="L19" i="10"/>
  <c r="O18" i="10"/>
  <c r="N18" i="10"/>
  <c r="M18" i="10"/>
  <c r="L18" i="10"/>
  <c r="O17" i="10"/>
  <c r="N17" i="10"/>
  <c r="M17" i="10"/>
  <c r="L17" i="10"/>
  <c r="O16" i="10"/>
  <c r="N16" i="10"/>
  <c r="M16" i="10"/>
  <c r="L16" i="10"/>
  <c r="O15" i="10"/>
  <c r="N15" i="10"/>
  <c r="M15" i="10"/>
  <c r="L15" i="10"/>
  <c r="O14" i="10"/>
  <c r="N14" i="10"/>
  <c r="M14" i="10"/>
  <c r="L14" i="10"/>
  <c r="O13" i="10"/>
  <c r="N13" i="10"/>
  <c r="M13" i="10"/>
  <c r="L13" i="10"/>
  <c r="O12" i="10"/>
  <c r="N12" i="10"/>
  <c r="M12" i="10"/>
  <c r="L12" i="10"/>
  <c r="O11" i="10"/>
  <c r="N11" i="10"/>
  <c r="M11" i="10"/>
  <c r="L11" i="10"/>
  <c r="O46" i="4" l="1"/>
  <c r="P46" i="4"/>
  <c r="N46" i="4"/>
  <c r="L17" i="21"/>
  <c r="L13" i="4"/>
  <c r="L18" i="21"/>
  <c r="L19" i="21"/>
  <c r="F13" i="4"/>
  <c r="F18" i="21"/>
  <c r="G19" i="21"/>
  <c r="H13" i="4"/>
  <c r="H18" i="21"/>
  <c r="J13" i="4"/>
  <c r="J18" i="21"/>
  <c r="U621" i="10"/>
  <c r="U186" i="10"/>
  <c r="T372" i="10"/>
  <c r="T810" i="10"/>
  <c r="W570" i="10"/>
  <c r="W571" i="10"/>
  <c r="W572" i="10"/>
  <c r="W573" i="10"/>
  <c r="W574" i="10"/>
  <c r="W575" i="10"/>
  <c r="W576" i="10"/>
  <c r="W577" i="10"/>
  <c r="W578" i="10"/>
  <c r="W579" i="10"/>
  <c r="W580" i="10"/>
  <c r="W581" i="10"/>
  <c r="W582" i="10"/>
  <c r="W583" i="10"/>
  <c r="W584" i="10"/>
  <c r="W585" i="10"/>
  <c r="W586" i="10"/>
  <c r="W587" i="10"/>
  <c r="W588" i="10"/>
  <c r="W589" i="10"/>
  <c r="W590" i="10"/>
  <c r="W591" i="10"/>
  <c r="W592" i="10"/>
  <c r="W593" i="10"/>
  <c r="W594" i="10"/>
  <c r="W595" i="10"/>
  <c r="W596" i="10"/>
  <c r="W597" i="10"/>
  <c r="W598" i="10"/>
  <c r="W599" i="10"/>
  <c r="W600" i="10"/>
  <c r="W696" i="10"/>
  <c r="W697" i="10"/>
  <c r="W698" i="10"/>
  <c r="W699" i="10"/>
  <c r="W700" i="10"/>
  <c r="W701" i="10"/>
  <c r="W702" i="10"/>
  <c r="W703" i="10"/>
  <c r="W704" i="10"/>
  <c r="W705" i="10"/>
  <c r="W706" i="10"/>
  <c r="W707" i="10"/>
  <c r="W708" i="10"/>
  <c r="W709" i="10"/>
  <c r="W710" i="10"/>
  <c r="W711" i="10"/>
  <c r="W712" i="10"/>
  <c r="W713" i="10"/>
  <c r="W714" i="10"/>
  <c r="W715" i="10"/>
  <c r="W716" i="10"/>
  <c r="W717" i="10"/>
  <c r="W718" i="10"/>
  <c r="W719" i="10"/>
  <c r="W720" i="10"/>
  <c r="W721" i="10"/>
  <c r="W722" i="10"/>
  <c r="W723" i="10"/>
  <c r="W724" i="10"/>
  <c r="W725" i="10"/>
  <c r="W726" i="10"/>
  <c r="V759" i="10"/>
  <c r="V760" i="10"/>
  <c r="V761" i="10"/>
  <c r="V762" i="10"/>
  <c r="V763" i="10"/>
  <c r="V764" i="10"/>
  <c r="V765" i="10"/>
  <c r="V766" i="10"/>
  <c r="V767" i="10"/>
  <c r="V768" i="10"/>
  <c r="V769" i="10"/>
  <c r="V770" i="10"/>
  <c r="V771" i="10"/>
  <c r="V772" i="10"/>
  <c r="V773" i="10"/>
  <c r="V774" i="10"/>
  <c r="V775" i="10"/>
  <c r="V776" i="10"/>
  <c r="V777" i="10"/>
  <c r="W408" i="10"/>
  <c r="W409" i="10"/>
  <c r="W410" i="10"/>
  <c r="W411" i="10"/>
  <c r="W412" i="10"/>
  <c r="V778" i="10"/>
  <c r="V779" i="10"/>
  <c r="V780" i="10"/>
  <c r="V781" i="10"/>
  <c r="V782" i="10"/>
  <c r="V783" i="10"/>
  <c r="V784" i="10"/>
  <c r="V785" i="10"/>
  <c r="V786" i="10"/>
  <c r="V787" i="10"/>
  <c r="V788" i="10"/>
  <c r="V789" i="10"/>
  <c r="V790" i="10"/>
  <c r="W727" i="10"/>
  <c r="T558" i="10"/>
  <c r="V633" i="10"/>
  <c r="V634" i="10"/>
  <c r="V635" i="10"/>
  <c r="V636" i="10"/>
  <c r="V637" i="10"/>
  <c r="V638" i="10"/>
  <c r="V639" i="10"/>
  <c r="V640" i="10"/>
  <c r="V641" i="10"/>
  <c r="V642" i="10"/>
  <c r="V643" i="10"/>
  <c r="V644" i="10"/>
  <c r="V645" i="10"/>
  <c r="V646" i="10"/>
  <c r="V647" i="10"/>
  <c r="V648" i="10"/>
  <c r="V649" i="10"/>
  <c r="V650" i="10"/>
  <c r="V651" i="10"/>
  <c r="V652" i="10"/>
  <c r="V653" i="10"/>
  <c r="V654" i="10"/>
  <c r="V655" i="10"/>
  <c r="V656" i="10"/>
  <c r="V657" i="10"/>
  <c r="V658" i="10"/>
  <c r="V659" i="10"/>
  <c r="V660" i="10"/>
  <c r="V661" i="10"/>
  <c r="V662" i="10"/>
  <c r="V663" i="10"/>
  <c r="V664" i="10"/>
  <c r="W413" i="10"/>
  <c r="V477" i="10"/>
  <c r="V478" i="10"/>
  <c r="V479" i="10"/>
  <c r="V480" i="10"/>
  <c r="V481" i="10"/>
  <c r="V482" i="10"/>
  <c r="V483" i="10"/>
  <c r="V484" i="10"/>
  <c r="V485" i="10"/>
  <c r="V486" i="10"/>
  <c r="V487" i="10"/>
  <c r="V488" i="10"/>
  <c r="V489" i="10"/>
  <c r="V490" i="10"/>
  <c r="V491" i="10"/>
  <c r="V492" i="10"/>
  <c r="V493" i="10"/>
  <c r="V494" i="10"/>
  <c r="V495" i="10"/>
  <c r="V496" i="10"/>
  <c r="V497" i="10"/>
  <c r="V498" i="10"/>
  <c r="V499" i="10"/>
  <c r="V500" i="10"/>
  <c r="V501" i="10"/>
  <c r="V502" i="10"/>
  <c r="V503" i="10"/>
  <c r="V504" i="10"/>
  <c r="V505" i="10"/>
  <c r="V506" i="10"/>
  <c r="V507" i="10"/>
  <c r="V508" i="10"/>
  <c r="U465" i="10"/>
  <c r="U279" i="10"/>
  <c r="W414" i="10"/>
  <c r="V291" i="10"/>
  <c r="V292" i="10"/>
  <c r="V293" i="10"/>
  <c r="V294" i="10"/>
  <c r="V295" i="10"/>
  <c r="V296" i="10"/>
  <c r="V297" i="10"/>
  <c r="V298" i="10"/>
  <c r="V299" i="10"/>
  <c r="V300" i="10"/>
  <c r="V301" i="10"/>
  <c r="V302" i="10"/>
  <c r="V303" i="10"/>
  <c r="V304" i="10"/>
  <c r="V305" i="10"/>
  <c r="V306" i="10"/>
  <c r="V307" i="10"/>
  <c r="W415" i="10"/>
  <c r="V308" i="10"/>
  <c r="V309" i="10"/>
  <c r="V310" i="10"/>
  <c r="V311" i="10"/>
  <c r="V312" i="10"/>
  <c r="V313" i="10"/>
  <c r="V314" i="10"/>
  <c r="V315" i="10"/>
  <c r="V316" i="10"/>
  <c r="V317" i="10"/>
  <c r="V318" i="10"/>
  <c r="V319" i="10"/>
  <c r="V320" i="10"/>
  <c r="W198" i="10"/>
  <c r="W200" i="10"/>
  <c r="W201" i="10"/>
  <c r="W202" i="10"/>
  <c r="W203" i="10"/>
  <c r="W204" i="10"/>
  <c r="W205" i="10"/>
  <c r="W206" i="10"/>
  <c r="W207" i="10"/>
  <c r="W208" i="10"/>
  <c r="W209" i="10"/>
  <c r="W210" i="10"/>
  <c r="W211" i="10"/>
  <c r="W212" i="10"/>
  <c r="W213" i="10"/>
  <c r="W214" i="10"/>
  <c r="W215" i="10"/>
  <c r="W216" i="10"/>
  <c r="W217" i="10"/>
  <c r="W218" i="10"/>
  <c r="W219" i="10"/>
  <c r="W220" i="10"/>
  <c r="W221" i="10"/>
  <c r="W222" i="10"/>
  <c r="W223" i="10"/>
  <c r="W224" i="10"/>
  <c r="W384" i="10"/>
  <c r="W385" i="10"/>
  <c r="W386" i="10"/>
  <c r="W387" i="10"/>
  <c r="W388" i="10"/>
  <c r="W389" i="10"/>
  <c r="W390" i="10"/>
  <c r="W391" i="10"/>
  <c r="W392" i="10"/>
  <c r="W393" i="10"/>
  <c r="W394" i="10"/>
  <c r="W395" i="10"/>
  <c r="W396" i="10"/>
  <c r="W397" i="10"/>
  <c r="W398" i="10"/>
  <c r="W399" i="10"/>
  <c r="W400" i="10"/>
  <c r="W401" i="10"/>
  <c r="W402" i="10"/>
  <c r="W403" i="10"/>
  <c r="W404" i="10"/>
  <c r="W405" i="10"/>
  <c r="W406" i="10"/>
  <c r="W407" i="10"/>
  <c r="V321" i="10"/>
  <c r="V322" i="10"/>
  <c r="W225" i="10"/>
  <c r="W226" i="10"/>
  <c r="T186" i="10"/>
  <c r="W227" i="10"/>
  <c r="W228" i="10"/>
  <c r="W229" i="10"/>
  <c r="L810" i="10"/>
  <c r="L186" i="10"/>
  <c r="L279" i="10"/>
  <c r="L558" i="10"/>
  <c r="L621" i="10"/>
  <c r="L684" i="10"/>
  <c r="M810" i="10"/>
  <c r="M186" i="10"/>
  <c r="M279" i="10"/>
  <c r="L372" i="10"/>
  <c r="L465" i="10"/>
  <c r="M558" i="10"/>
  <c r="M621" i="10"/>
  <c r="M684" i="10"/>
  <c r="M372" i="10"/>
  <c r="M465" i="10"/>
  <c r="V19" i="10"/>
  <c r="V20" i="10"/>
  <c r="V22" i="10"/>
  <c r="V23" i="10"/>
  <c r="V24" i="10"/>
  <c r="V25" i="10"/>
  <c r="V26" i="10"/>
  <c r="V27" i="10"/>
  <c r="V28" i="10"/>
  <c r="V29" i="10"/>
  <c r="V30" i="10"/>
  <c r="V31" i="10"/>
  <c r="V32" i="10"/>
  <c r="W199" i="10"/>
  <c r="Q46" i="4"/>
  <c r="I12" i="21"/>
  <c r="I15" i="21" s="1"/>
  <c r="G12" i="21"/>
  <c r="G15" i="21" s="1"/>
  <c r="F12" i="21"/>
  <c r="F15" i="21" s="1"/>
  <c r="F17" i="21" s="1"/>
  <c r="F19" i="21"/>
  <c r="H12" i="21"/>
  <c r="H15" i="21" s="1"/>
  <c r="H17" i="21" s="1"/>
  <c r="H19" i="21"/>
  <c r="J12" i="21"/>
  <c r="J15" i="21" s="1"/>
  <c r="J17" i="21" s="1"/>
  <c r="J19" i="21"/>
  <c r="T93" i="10"/>
  <c r="P106" i="10"/>
  <c r="P108" i="10"/>
  <c r="P110" i="10"/>
  <c r="P112" i="10"/>
  <c r="P114" i="10"/>
  <c r="P116" i="10"/>
  <c r="P118" i="10"/>
  <c r="P120" i="10"/>
  <c r="P122" i="10"/>
  <c r="P124" i="10"/>
  <c r="P126" i="10"/>
  <c r="P128" i="10"/>
  <c r="P130" i="10"/>
  <c r="P132" i="10"/>
  <c r="P134" i="10"/>
  <c r="P105" i="10"/>
  <c r="P107" i="10"/>
  <c r="P109" i="10"/>
  <c r="P111" i="10"/>
  <c r="P113" i="10"/>
  <c r="P115" i="10"/>
  <c r="P117" i="10"/>
  <c r="P119" i="10"/>
  <c r="P121" i="10"/>
  <c r="P123" i="10"/>
  <c r="P125" i="10"/>
  <c r="V105" i="10"/>
  <c r="V106" i="10"/>
  <c r="V107" i="10"/>
  <c r="V108" i="10"/>
  <c r="V109" i="10"/>
  <c r="V110" i="10"/>
  <c r="V111" i="10"/>
  <c r="V112" i="10"/>
  <c r="V113" i="10"/>
  <c r="V114" i="10"/>
  <c r="V115" i="10"/>
  <c r="V116" i="10"/>
  <c r="V117" i="10"/>
  <c r="V118" i="10"/>
  <c r="V119" i="10"/>
  <c r="V120" i="10"/>
  <c r="V121" i="10"/>
  <c r="V122" i="10"/>
  <c r="V123" i="10"/>
  <c r="V124" i="10"/>
  <c r="V125" i="10"/>
  <c r="V126" i="10"/>
  <c r="V127" i="10"/>
  <c r="V128" i="10"/>
  <c r="V129" i="10"/>
  <c r="V130" i="10"/>
  <c r="V131" i="10"/>
  <c r="V132" i="10"/>
  <c r="V133" i="10"/>
  <c r="V134" i="10"/>
  <c r="V135" i="10"/>
  <c r="K12" i="21"/>
  <c r="K15" i="21" s="1"/>
  <c r="K17" i="21" s="1"/>
  <c r="V21" i="10"/>
  <c r="M46" i="4"/>
  <c r="D10" i="21"/>
  <c r="V12" i="10"/>
  <c r="V13" i="10"/>
  <c r="V14" i="10"/>
  <c r="V15" i="10"/>
  <c r="V16" i="10"/>
  <c r="V17" i="10"/>
  <c r="V18" i="10"/>
  <c r="F184" i="10"/>
  <c r="F186" i="10" s="1"/>
  <c r="K184" i="10"/>
  <c r="K186" i="10" s="1"/>
  <c r="P198" i="10"/>
  <c r="P200" i="10"/>
  <c r="P202" i="10"/>
  <c r="P204" i="10"/>
  <c r="P206" i="10"/>
  <c r="P208" i="10"/>
  <c r="P210" i="10"/>
  <c r="P212" i="10"/>
  <c r="P214" i="10"/>
  <c r="P216" i="10"/>
  <c r="P218" i="10"/>
  <c r="P220" i="10"/>
  <c r="P222" i="10"/>
  <c r="P224" i="10"/>
  <c r="P226" i="10"/>
  <c r="P228" i="10"/>
  <c r="F463" i="10"/>
  <c r="F465" i="10" s="1"/>
  <c r="P385" i="10"/>
  <c r="P387" i="10"/>
  <c r="P389" i="10"/>
  <c r="P391" i="10"/>
  <c r="P393" i="10"/>
  <c r="P395" i="10"/>
  <c r="P397" i="10"/>
  <c r="P399" i="10"/>
  <c r="P401" i="10"/>
  <c r="P403" i="10"/>
  <c r="P405" i="10"/>
  <c r="P407" i="10"/>
  <c r="P409" i="10"/>
  <c r="P411" i="10"/>
  <c r="P413" i="10"/>
  <c r="P415" i="10"/>
  <c r="K556" i="10"/>
  <c r="K558" i="10" s="1"/>
  <c r="P570" i="10"/>
  <c r="P572" i="10"/>
  <c r="P574" i="10"/>
  <c r="P576" i="10"/>
  <c r="P578" i="10"/>
  <c r="P580" i="10"/>
  <c r="P582" i="10"/>
  <c r="P584" i="10"/>
  <c r="P586" i="10"/>
  <c r="P588" i="10"/>
  <c r="P590" i="10"/>
  <c r="P592" i="10"/>
  <c r="P594" i="10"/>
  <c r="P596" i="10"/>
  <c r="P598" i="10"/>
  <c r="P600" i="10"/>
  <c r="F745" i="10"/>
  <c r="F747" i="10" s="1"/>
  <c r="P697" i="10"/>
  <c r="P699" i="10"/>
  <c r="P701" i="10"/>
  <c r="P703" i="10"/>
  <c r="P705" i="10"/>
  <c r="P707" i="10"/>
  <c r="P709" i="10"/>
  <c r="P711" i="10"/>
  <c r="P713" i="10"/>
  <c r="P715" i="10"/>
  <c r="P717" i="10"/>
  <c r="P719" i="10"/>
  <c r="P721" i="10"/>
  <c r="P723" i="10"/>
  <c r="P725" i="10"/>
  <c r="P727" i="10"/>
  <c r="K808" i="10"/>
  <c r="K810" i="10" s="1"/>
  <c r="W105" i="10"/>
  <c r="W106" i="10"/>
  <c r="W107" i="10"/>
  <c r="W108" i="10"/>
  <c r="S372" i="10"/>
  <c r="W290" i="10"/>
  <c r="R465" i="10"/>
  <c r="V383" i="10"/>
  <c r="S684" i="10"/>
  <c r="W632" i="10"/>
  <c r="P696" i="10"/>
  <c r="P698" i="10"/>
  <c r="P700" i="10"/>
  <c r="P702" i="10"/>
  <c r="P704" i="10"/>
  <c r="P706" i="10"/>
  <c r="P708" i="10"/>
  <c r="P710" i="10"/>
  <c r="P712" i="10"/>
  <c r="P714" i="10"/>
  <c r="P716" i="10"/>
  <c r="P718" i="10"/>
  <c r="P720" i="10"/>
  <c r="P722" i="10"/>
  <c r="P724" i="10"/>
  <c r="P726" i="10"/>
  <c r="S810" i="10"/>
  <c r="W758" i="10"/>
  <c r="K277" i="10"/>
  <c r="K279" i="10" s="1"/>
  <c r="F556" i="10"/>
  <c r="F558" i="10" s="1"/>
  <c r="K619" i="10"/>
  <c r="K621" i="10" s="1"/>
  <c r="F808" i="10"/>
  <c r="F810" i="10" s="1"/>
  <c r="W12" i="10"/>
  <c r="W13" i="10"/>
  <c r="W14" i="10"/>
  <c r="W15" i="10"/>
  <c r="W16" i="10"/>
  <c r="W17" i="10"/>
  <c r="W18" i="10"/>
  <c r="W19" i="10"/>
  <c r="W20" i="10"/>
  <c r="W21" i="10"/>
  <c r="W22" i="10"/>
  <c r="W23" i="10"/>
  <c r="W24" i="10"/>
  <c r="W25" i="10"/>
  <c r="W26" i="10"/>
  <c r="W27" i="10"/>
  <c r="W28" i="10"/>
  <c r="W29" i="10"/>
  <c r="W30" i="10"/>
  <c r="W31" i="10"/>
  <c r="W32" i="10"/>
  <c r="W33" i="10"/>
  <c r="W34" i="10"/>
  <c r="W35" i="10"/>
  <c r="S186" i="10"/>
  <c r="W104" i="10"/>
  <c r="R279" i="10"/>
  <c r="V197" i="10"/>
  <c r="S558" i="10"/>
  <c r="W476" i="10"/>
  <c r="R621" i="10"/>
  <c r="V569" i="10"/>
  <c r="V33" i="10"/>
  <c r="V34" i="10"/>
  <c r="V35" i="10"/>
  <c r="R186" i="10"/>
  <c r="V104" i="10"/>
  <c r="T279" i="10"/>
  <c r="V198" i="10"/>
  <c r="V199" i="10"/>
  <c r="V200" i="10"/>
  <c r="V201" i="10"/>
  <c r="V202" i="10"/>
  <c r="V203" i="10"/>
  <c r="V204" i="10"/>
  <c r="V205" i="10"/>
  <c r="V206" i="10"/>
  <c r="V207" i="10"/>
  <c r="V208" i="10"/>
  <c r="V209" i="10"/>
  <c r="V210" i="10"/>
  <c r="V211" i="10"/>
  <c r="V212" i="10"/>
  <c r="V213" i="10"/>
  <c r="V214" i="10"/>
  <c r="V215" i="10"/>
  <c r="V216" i="10"/>
  <c r="V217" i="10"/>
  <c r="V218" i="10"/>
  <c r="V219" i="10"/>
  <c r="V220" i="10"/>
  <c r="V221" i="10"/>
  <c r="V222" i="10"/>
  <c r="V223" i="10"/>
  <c r="V224" i="10"/>
  <c r="V225" i="10"/>
  <c r="V226" i="10"/>
  <c r="V227" i="10"/>
  <c r="V228" i="10"/>
  <c r="V229" i="10"/>
  <c r="R372" i="10"/>
  <c r="V290" i="10"/>
  <c r="T465" i="10"/>
  <c r="V384" i="10"/>
  <c r="V385" i="10"/>
  <c r="V386" i="10"/>
  <c r="V387" i="10"/>
  <c r="V388" i="10"/>
  <c r="V389" i="10"/>
  <c r="V390" i="10"/>
  <c r="V391" i="10"/>
  <c r="V392" i="10"/>
  <c r="V393" i="10"/>
  <c r="V394" i="10"/>
  <c r="V395" i="10"/>
  <c r="V396" i="10"/>
  <c r="V397" i="10"/>
  <c r="V398" i="10"/>
  <c r="V399" i="10"/>
  <c r="V400" i="10"/>
  <c r="V401" i="10"/>
  <c r="V402" i="10"/>
  <c r="V403" i="10"/>
  <c r="V404" i="10"/>
  <c r="V405" i="10"/>
  <c r="V406" i="10"/>
  <c r="V407" i="10"/>
  <c r="V408" i="10"/>
  <c r="V409" i="10"/>
  <c r="V410" i="10"/>
  <c r="V411" i="10"/>
  <c r="V412" i="10"/>
  <c r="V413" i="10"/>
  <c r="V414" i="10"/>
  <c r="V415" i="10"/>
  <c r="R558" i="10"/>
  <c r="V476" i="10"/>
  <c r="T621" i="10"/>
  <c r="V570" i="10"/>
  <c r="V571" i="10"/>
  <c r="V572" i="10"/>
  <c r="V573" i="10"/>
  <c r="V574" i="10"/>
  <c r="V575" i="10"/>
  <c r="V576" i="10"/>
  <c r="V577" i="10"/>
  <c r="V578" i="10"/>
  <c r="V579" i="10"/>
  <c r="V580" i="10"/>
  <c r="V581" i="10"/>
  <c r="V582" i="10"/>
  <c r="V583" i="10"/>
  <c r="V584" i="10"/>
  <c r="V585" i="10"/>
  <c r="V586" i="10"/>
  <c r="V587" i="10"/>
  <c r="V588" i="10"/>
  <c r="V589" i="10"/>
  <c r="V590" i="10"/>
  <c r="V591" i="10"/>
  <c r="V592" i="10"/>
  <c r="V593" i="10"/>
  <c r="V594" i="10"/>
  <c r="V595" i="10"/>
  <c r="V596" i="10"/>
  <c r="V597" i="10"/>
  <c r="V598" i="10"/>
  <c r="V599" i="10"/>
  <c r="V600" i="10"/>
  <c r="R684" i="10"/>
  <c r="V632" i="10"/>
  <c r="T747" i="10"/>
  <c r="V696" i="10"/>
  <c r="V697" i="10"/>
  <c r="V698" i="10"/>
  <c r="V699" i="10"/>
  <c r="V700" i="10"/>
  <c r="V701" i="10"/>
  <c r="V702" i="10"/>
  <c r="V703" i="10"/>
  <c r="V704" i="10"/>
  <c r="V705" i="10"/>
  <c r="V706" i="10"/>
  <c r="V707" i="10"/>
  <c r="V708" i="10"/>
  <c r="V709" i="10"/>
  <c r="V710" i="10"/>
  <c r="V711" i="10"/>
  <c r="V712" i="10"/>
  <c r="V713" i="10"/>
  <c r="V714" i="10"/>
  <c r="V715" i="10"/>
  <c r="V716" i="10"/>
  <c r="V717" i="10"/>
  <c r="V718" i="10"/>
  <c r="V719" i="10"/>
  <c r="V720" i="10"/>
  <c r="V721" i="10"/>
  <c r="V722" i="10"/>
  <c r="V723" i="10"/>
  <c r="V724" i="10"/>
  <c r="V725" i="10"/>
  <c r="V726" i="10"/>
  <c r="V727" i="10"/>
  <c r="R810" i="10"/>
  <c r="V758" i="10"/>
  <c r="R747" i="10"/>
  <c r="V695" i="10"/>
  <c r="B438" i="16"/>
  <c r="B753" i="10"/>
  <c r="W109" i="10"/>
  <c r="W110" i="10"/>
  <c r="W111" i="10"/>
  <c r="W112" i="10"/>
  <c r="W113" i="10"/>
  <c r="W114" i="10"/>
  <c r="W115" i="10"/>
  <c r="W116" i="10"/>
  <c r="W117" i="10"/>
  <c r="W118" i="10"/>
  <c r="W119" i="10"/>
  <c r="W120" i="10"/>
  <c r="W121" i="10"/>
  <c r="W122" i="10"/>
  <c r="W123" i="10"/>
  <c r="W124" i="10"/>
  <c r="W125" i="10"/>
  <c r="W126" i="10"/>
  <c r="W127" i="10"/>
  <c r="W128" i="10"/>
  <c r="W129" i="10"/>
  <c r="W130" i="10"/>
  <c r="W131" i="10"/>
  <c r="W132" i="10"/>
  <c r="W133" i="10"/>
  <c r="W134" i="10"/>
  <c r="W135" i="10"/>
  <c r="S279" i="10"/>
  <c r="W197" i="10"/>
  <c r="U372" i="10"/>
  <c r="W291" i="10"/>
  <c r="W292" i="10"/>
  <c r="W293" i="10"/>
  <c r="W294" i="10"/>
  <c r="W295" i="10"/>
  <c r="W296" i="10"/>
  <c r="W297" i="10"/>
  <c r="W298" i="10"/>
  <c r="W299" i="10"/>
  <c r="W300" i="10"/>
  <c r="W301" i="10"/>
  <c r="W302" i="10"/>
  <c r="W303" i="10"/>
  <c r="W304" i="10"/>
  <c r="W305" i="10"/>
  <c r="W306" i="10"/>
  <c r="W307" i="10"/>
  <c r="W308" i="10"/>
  <c r="W309" i="10"/>
  <c r="W310" i="10"/>
  <c r="W311" i="10"/>
  <c r="W312" i="10"/>
  <c r="W313" i="10"/>
  <c r="W314" i="10"/>
  <c r="W315" i="10"/>
  <c r="W316" i="10"/>
  <c r="W317" i="10"/>
  <c r="W318" i="10"/>
  <c r="W319" i="10"/>
  <c r="W320" i="10"/>
  <c r="W321" i="10"/>
  <c r="W322" i="10"/>
  <c r="S465" i="10"/>
  <c r="W383" i="10"/>
  <c r="U558" i="10"/>
  <c r="W477" i="10"/>
  <c r="W478" i="10"/>
  <c r="W479" i="10"/>
  <c r="W480" i="10"/>
  <c r="W481" i="10"/>
  <c r="W482" i="10"/>
  <c r="W483" i="10"/>
  <c r="W484" i="10"/>
  <c r="W485" i="10"/>
  <c r="W486" i="10"/>
  <c r="W487" i="10"/>
  <c r="W488" i="10"/>
  <c r="W489" i="10"/>
  <c r="W490" i="10"/>
  <c r="W491" i="10"/>
  <c r="W492" i="10"/>
  <c r="W493" i="10"/>
  <c r="W494" i="10"/>
  <c r="W495" i="10"/>
  <c r="W496" i="10"/>
  <c r="W497" i="10"/>
  <c r="W498" i="10"/>
  <c r="W499" i="10"/>
  <c r="W500" i="10"/>
  <c r="W501" i="10"/>
  <c r="W502" i="10"/>
  <c r="W503" i="10"/>
  <c r="W504" i="10"/>
  <c r="W505" i="10"/>
  <c r="W506" i="10"/>
  <c r="W507" i="10"/>
  <c r="W508" i="10"/>
  <c r="S621" i="10"/>
  <c r="W569" i="10"/>
  <c r="U684" i="10"/>
  <c r="W633" i="10"/>
  <c r="W634" i="10"/>
  <c r="W635" i="10"/>
  <c r="W636" i="10"/>
  <c r="W637" i="10"/>
  <c r="W638" i="10"/>
  <c r="W639" i="10"/>
  <c r="W640" i="10"/>
  <c r="W641" i="10"/>
  <c r="W642" i="10"/>
  <c r="W643" i="10"/>
  <c r="W644" i="10"/>
  <c r="W645" i="10"/>
  <c r="W646" i="10"/>
  <c r="W647" i="10"/>
  <c r="W648" i="10"/>
  <c r="W649" i="10"/>
  <c r="W650" i="10"/>
  <c r="W651" i="10"/>
  <c r="W652" i="10"/>
  <c r="W653" i="10"/>
  <c r="W654" i="10"/>
  <c r="W655" i="10"/>
  <c r="W656" i="10"/>
  <c r="W657" i="10"/>
  <c r="W658" i="10"/>
  <c r="W659" i="10"/>
  <c r="W660" i="10"/>
  <c r="W661" i="10"/>
  <c r="W662" i="10"/>
  <c r="W663" i="10"/>
  <c r="W664" i="10"/>
  <c r="S747" i="10"/>
  <c r="W695" i="10"/>
  <c r="U810" i="10"/>
  <c r="W759" i="10"/>
  <c r="W760" i="10"/>
  <c r="W761" i="10"/>
  <c r="W762" i="10"/>
  <c r="W763" i="10"/>
  <c r="W764" i="10"/>
  <c r="W765" i="10"/>
  <c r="W766" i="10"/>
  <c r="W767" i="10"/>
  <c r="W768" i="10"/>
  <c r="W769" i="10"/>
  <c r="W770" i="10"/>
  <c r="W771" i="10"/>
  <c r="W772" i="10"/>
  <c r="W773" i="10"/>
  <c r="W774" i="10"/>
  <c r="W775" i="10"/>
  <c r="W776" i="10"/>
  <c r="W777" i="10"/>
  <c r="W778" i="10"/>
  <c r="W779" i="10"/>
  <c r="W780" i="10"/>
  <c r="W781" i="10"/>
  <c r="W782" i="10"/>
  <c r="W783" i="10"/>
  <c r="W784" i="10"/>
  <c r="W785" i="10"/>
  <c r="W786" i="10"/>
  <c r="W787" i="10"/>
  <c r="W788" i="10"/>
  <c r="W789" i="10"/>
  <c r="W790" i="10"/>
  <c r="R93" i="10"/>
  <c r="V11" i="10"/>
  <c r="S93" i="10"/>
  <c r="W11" i="10"/>
  <c r="B688" i="10"/>
  <c r="B382" i="16"/>
  <c r="O688" i="10"/>
  <c r="N382" i="16"/>
  <c r="H688" i="10"/>
  <c r="G382" i="16"/>
  <c r="P758" i="10"/>
  <c r="P808" i="10" s="1"/>
  <c r="P810" i="10" s="1"/>
  <c r="P695" i="10"/>
  <c r="P632" i="10"/>
  <c r="P682" i="10" s="1"/>
  <c r="P684" i="10" s="1"/>
  <c r="P569" i="10"/>
  <c r="P476" i="10"/>
  <c r="P556" i="10" s="1"/>
  <c r="P558" i="10" s="1"/>
  <c r="P383" i="10"/>
  <c r="P290" i="10"/>
  <c r="P370" i="10" s="1"/>
  <c r="P372" i="10" s="1"/>
  <c r="P197" i="10"/>
  <c r="P104" i="10"/>
  <c r="M93" i="10"/>
  <c r="L93" i="10"/>
  <c r="L14" i="4" l="1"/>
  <c r="L45" i="4" s="1"/>
  <c r="K13" i="4"/>
  <c r="K18" i="21"/>
  <c r="K19" i="21"/>
  <c r="G17" i="21"/>
  <c r="I17" i="21"/>
  <c r="G13" i="4"/>
  <c r="G18" i="21"/>
  <c r="I13" i="4"/>
  <c r="I18" i="21"/>
  <c r="I19" i="21"/>
  <c r="J14" i="4"/>
  <c r="V810" i="10"/>
  <c r="W747" i="10"/>
  <c r="W621" i="10"/>
  <c r="V684" i="10"/>
  <c r="V558" i="10"/>
  <c r="W465" i="10"/>
  <c r="P463" i="10"/>
  <c r="P465" i="10" s="1"/>
  <c r="V372" i="10"/>
  <c r="W279" i="10"/>
  <c r="L938" i="10"/>
  <c r="M938" i="10"/>
  <c r="P619" i="10"/>
  <c r="P621" i="10" s="1"/>
  <c r="P745" i="10"/>
  <c r="P747" i="10" s="1"/>
  <c r="V93" i="10"/>
  <c r="U93" i="10"/>
  <c r="U938" i="10" s="1"/>
  <c r="H88" i="23"/>
  <c r="P277" i="10"/>
  <c r="P279" i="10" s="1"/>
  <c r="P184" i="10"/>
  <c r="P186" i="10" s="1"/>
  <c r="T938" i="10"/>
  <c r="V186" i="10"/>
  <c r="S938" i="10"/>
  <c r="D50" i="4" s="1"/>
  <c r="W93" i="10"/>
  <c r="R938" i="10"/>
  <c r="D49" i="4" s="1"/>
  <c r="V747" i="10"/>
  <c r="V621" i="10"/>
  <c r="V279" i="10"/>
  <c r="W684" i="10"/>
  <c r="W372" i="10"/>
  <c r="B492" i="16"/>
  <c r="B816" i="10"/>
  <c r="W558" i="10"/>
  <c r="W186" i="10"/>
  <c r="V465" i="10"/>
  <c r="W810" i="10"/>
  <c r="B751" i="10"/>
  <c r="B436" i="16"/>
  <c r="O751" i="10"/>
  <c r="N436" i="16"/>
  <c r="H751" i="10"/>
  <c r="G436" i="16"/>
  <c r="F91" i="10"/>
  <c r="F92" i="10" s="1"/>
  <c r="P92" i="10" s="1"/>
  <c r="L43" i="4" l="1"/>
  <c r="L42" i="4"/>
  <c r="L44" i="4"/>
  <c r="K14" i="4"/>
  <c r="K45" i="4" s="1"/>
  <c r="J43" i="4"/>
  <c r="J42" i="4"/>
  <c r="J44" i="4"/>
  <c r="J45" i="4"/>
  <c r="F93" i="10"/>
  <c r="D53" i="4"/>
  <c r="V938" i="10"/>
  <c r="W938" i="10"/>
  <c r="E9" i="21"/>
  <c r="B546" i="16"/>
  <c r="B879" i="10"/>
  <c r="B600" i="16" s="1"/>
  <c r="B814" i="10"/>
  <c r="B490" i="16"/>
  <c r="O814" i="10"/>
  <c r="N490" i="16"/>
  <c r="H814" i="10"/>
  <c r="G490" i="16"/>
  <c r="L46" i="4" l="1"/>
  <c r="K43" i="4"/>
  <c r="K44" i="4"/>
  <c r="K42" i="4"/>
  <c r="E13" i="4"/>
  <c r="E19" i="21"/>
  <c r="D16" i="21"/>
  <c r="D19" i="21" s="1"/>
  <c r="J46" i="4"/>
  <c r="D18" i="4"/>
  <c r="P28" i="10"/>
  <c r="N28" i="10"/>
  <c r="O2" i="10"/>
  <c r="F938" i="10"/>
  <c r="N31" i="10"/>
  <c r="E12" i="21"/>
  <c r="E15" i="21" s="1"/>
  <c r="E17" i="21" s="1"/>
  <c r="E18" i="21"/>
  <c r="D9" i="21"/>
  <c r="B877" i="10"/>
  <c r="B598" i="16" s="1"/>
  <c r="B544" i="16"/>
  <c r="O877" i="10"/>
  <c r="N598" i="16" s="1"/>
  <c r="N544" i="16"/>
  <c r="H877" i="10"/>
  <c r="G598" i="16" s="1"/>
  <c r="G544" i="16"/>
  <c r="I14" i="4"/>
  <c r="H14" i="4"/>
  <c r="G14" i="4"/>
  <c r="F14" i="4"/>
  <c r="K46" i="4" l="1"/>
  <c r="D13" i="4"/>
  <c r="E14" i="4"/>
  <c r="K91" i="10"/>
  <c r="K93" i="10" s="1"/>
  <c r="K938" i="10" s="1"/>
  <c r="P31" i="10"/>
  <c r="P91" i="10" s="1"/>
  <c r="P93" i="10" s="1"/>
  <c r="P938" i="10" s="1"/>
  <c r="D12" i="21"/>
  <c r="D15" i="21" s="1"/>
  <c r="D17" i="21" s="1"/>
  <c r="D18" i="21"/>
  <c r="I45" i="4"/>
  <c r="I44" i="4"/>
  <c r="I42" i="4"/>
  <c r="I43" i="4"/>
  <c r="H42" i="4"/>
  <c r="H45" i="4"/>
  <c r="H44" i="4"/>
  <c r="H43" i="4"/>
  <c r="G44" i="4"/>
  <c r="G42" i="4"/>
  <c r="G45" i="4"/>
  <c r="G43" i="4"/>
  <c r="F44" i="4"/>
  <c r="F45" i="4"/>
  <c r="F42" i="4"/>
  <c r="F43" i="4"/>
  <c r="E44" i="4" l="1"/>
  <c r="E43" i="4"/>
  <c r="E42" i="4"/>
  <c r="E45" i="4"/>
  <c r="D14" i="4"/>
  <c r="D45" i="4" s="1"/>
  <c r="F46" i="4"/>
  <c r="I46" i="4"/>
  <c r="H46" i="4"/>
  <c r="G46" i="4"/>
  <c r="D42" i="4" l="1"/>
  <c r="D44" i="4"/>
  <c r="D43" i="4"/>
  <c r="E46" i="4"/>
  <c r="I40" i="7"/>
  <c r="E52" i="12"/>
  <c r="AY52" i="12" s="1"/>
  <c r="BA52" i="12" s="1"/>
  <c r="G17" i="12"/>
  <c r="G52" i="12" s="1"/>
  <c r="D46" i="4" l="1"/>
  <c r="D17" i="4"/>
  <c r="D21" i="4" s="1"/>
  <c r="D23" i="4" s="1"/>
  <c r="E21" i="4"/>
  <c r="E23" i="4" s="1"/>
  <c r="H21" i="4"/>
  <c r="H23" i="4" s="1"/>
  <c r="K21" i="4"/>
  <c r="K23" i="4" s="1"/>
  <c r="L21" i="4"/>
  <c r="L23" i="4" s="1"/>
  <c r="I21" i="4"/>
  <c r="I23" i="4" s="1"/>
  <c r="G21" i="4"/>
  <c r="G23" i="4" s="1"/>
  <c r="J21" i="4"/>
  <c r="J23" i="4" s="1"/>
  <c r="F21" i="4"/>
  <c r="F2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Bret Vedder</author>
    <author>setobarb</author>
  </authors>
  <commentList>
    <comment ref="A11" authorId="0" shapeId="0" xr:uid="{8E6F1CA4-7F1F-4A49-9316-CF322EDA835C}">
      <text>
        <r>
          <rPr>
            <sz val="9"/>
            <color indexed="81"/>
            <rFont val="Tahoma"/>
            <family val="2"/>
          </rPr>
          <t xml:space="preserve">60 % equals 64,800 minutes
</t>
        </r>
      </text>
    </comment>
    <comment ref="F16" authorId="1" shapeId="0" xr:uid="{ECAD2A3B-0F8F-4975-B9B6-A94656D96904}">
      <text>
        <r>
          <rPr>
            <sz val="9"/>
            <color indexed="81"/>
            <rFont val="Tahoma"/>
            <family val="2"/>
          </rPr>
          <t>Enter Line 16-Total Billing Units for Mental Health Services on MH Budget Summ Units tab.</t>
        </r>
      </text>
    </comment>
    <comment ref="F18" authorId="1" shapeId="0" xr:uid="{71A31C6E-BC6F-4593-B058-1FA92C0D9D9B}">
      <text>
        <r>
          <rPr>
            <sz val="9"/>
            <color indexed="81"/>
            <rFont val="Tahoma"/>
            <family val="2"/>
          </rPr>
          <t>Enter Line 16-Total Billing Units for Case Management Brokerage on MH Budget Summ Units tab.</t>
        </r>
      </text>
    </comment>
    <comment ref="F20" authorId="1" shapeId="0" xr:uid="{15A7C379-0D6E-4E9E-BC0A-9594947E0CF2}">
      <text>
        <r>
          <rPr>
            <sz val="9"/>
            <color indexed="81"/>
            <rFont val="Tahoma"/>
            <family val="2"/>
          </rPr>
          <t xml:space="preserve">Enter Line 16-Total Billing Units for Crisis Intervention on MH Budget Summ Units tab. </t>
        </r>
      </text>
    </comment>
    <comment ref="F22" authorId="1" shapeId="0" xr:uid="{6D138D81-6369-457B-9454-BE243C3BDE5D}">
      <text>
        <r>
          <rPr>
            <sz val="9"/>
            <color indexed="81"/>
            <rFont val="Tahoma"/>
            <family val="2"/>
          </rPr>
          <t>Enter Line 16-Total Billing Units for Medication Support on MH Budget Summ Units tab.</t>
        </r>
      </text>
    </comment>
    <comment ref="F24" authorId="1" shapeId="0" xr:uid="{5D06AC8A-8653-44E6-947A-78B2BC2903C7}">
      <text>
        <r>
          <rPr>
            <sz val="9"/>
            <color indexed="81"/>
            <rFont val="Tahoma"/>
            <family val="2"/>
          </rPr>
          <t>Enter Line 16-Total Billing Units for Non-Billable Activity on MH Budget Summ Units tab.</t>
        </r>
      </text>
    </comment>
    <comment ref="F28" authorId="1" shapeId="0" xr:uid="{BCDBEE83-0D79-494D-8F5A-E7EE14D631DC}">
      <text>
        <r>
          <rPr>
            <sz val="9"/>
            <color indexed="81"/>
            <rFont val="Tahoma"/>
            <family val="2"/>
          </rPr>
          <t>Enter Total Direct FTE from Schedule I S&amp;B tab.</t>
        </r>
      </text>
    </comment>
    <comment ref="F30" authorId="1" shapeId="0" xr:uid="{B6FC0A49-6723-4DB3-B93E-11939A5F188E}">
      <text>
        <r>
          <rPr>
            <sz val="9"/>
            <color indexed="81"/>
            <rFont val="Tahoma"/>
            <family val="2"/>
          </rPr>
          <t>Convert Contract Consultant Staff (e.g., Psychiatrist) Hours from Suppl B Subcontract page by dividing the contracted hours by 1800 and enter the result here.</t>
        </r>
      </text>
    </comment>
    <comment ref="F32" authorId="1" shapeId="0" xr:uid="{418D78D8-C49A-4EE5-9B59-678E81608291}">
      <text>
        <r>
          <rPr>
            <sz val="9"/>
            <color indexed="81"/>
            <rFont val="Tahoma"/>
            <family val="2"/>
          </rPr>
          <t>If this is a high fidelity ACT program that has daily morning meetings, enter YES.  If not, enter NO or leave blank.</t>
        </r>
      </text>
    </comment>
    <comment ref="A68" authorId="0" shapeId="0" xr:uid="{B3A465AB-B6BB-4D4D-8B1D-4CFA5E18FE30}">
      <text>
        <r>
          <rPr>
            <sz val="9"/>
            <color indexed="81"/>
            <rFont val="Tahoma"/>
            <family val="2"/>
          </rPr>
          <t xml:space="preserve">60 % equals 64,800 minutes
</t>
        </r>
      </text>
    </comment>
    <comment ref="F73" authorId="1" shapeId="0" xr:uid="{C519A1C4-FAC1-4A80-A410-7DDFE61CACA5}">
      <text>
        <r>
          <rPr>
            <sz val="9"/>
            <color indexed="81"/>
            <rFont val="Tahoma"/>
            <family val="2"/>
          </rPr>
          <t>Enter Line 16-Total Billing Units for Mental Health Services on MH Budget Summ Units tab.</t>
        </r>
      </text>
    </comment>
    <comment ref="F75" authorId="1" shapeId="0" xr:uid="{8109B012-6406-476B-9308-1BCB37E606FE}">
      <text>
        <r>
          <rPr>
            <sz val="9"/>
            <color indexed="81"/>
            <rFont val="Tahoma"/>
            <family val="2"/>
          </rPr>
          <t>Enter Line 16-Total Billing Units for Case Management Brokerage on MH Budget Summ Units tab.</t>
        </r>
      </text>
    </comment>
    <comment ref="F77" authorId="1" shapeId="0" xr:uid="{2B7C686F-1D5E-494E-B22C-4BE027C90A60}">
      <text>
        <r>
          <rPr>
            <sz val="9"/>
            <color indexed="81"/>
            <rFont val="Tahoma"/>
            <family val="2"/>
          </rPr>
          <t xml:space="preserve">Enter Line 16-Total Billing Units for Crisis Intervention on MH Budget Summ Units tab. </t>
        </r>
      </text>
    </comment>
    <comment ref="F79" authorId="1" shapeId="0" xr:uid="{5F8CD9C6-F5F5-44F4-BCA1-41CDE039CF4C}">
      <text>
        <r>
          <rPr>
            <sz val="9"/>
            <color indexed="81"/>
            <rFont val="Tahoma"/>
            <family val="2"/>
          </rPr>
          <t>Enter Line 16-Total Billing Units for Medication Support on MH Budget Summ Units tab.</t>
        </r>
      </text>
    </comment>
    <comment ref="F81" authorId="1" shapeId="0" xr:uid="{C26DC324-47F7-4DA3-82DD-B6C0184C4D85}">
      <text>
        <r>
          <rPr>
            <sz val="9"/>
            <color indexed="81"/>
            <rFont val="Tahoma"/>
            <family val="2"/>
          </rPr>
          <t>Enter Line 16-Total Billing Units for Non-Billable Activity on MH Budget Summ Units tab.</t>
        </r>
      </text>
    </comment>
    <comment ref="F85" authorId="1" shapeId="0" xr:uid="{512E7E91-F890-41E8-ABFE-2550719BA854}">
      <text>
        <r>
          <rPr>
            <sz val="9"/>
            <color indexed="81"/>
            <rFont val="Tahoma"/>
            <family val="2"/>
          </rPr>
          <t>Enter Total Direct FTE from Schedule I S&amp;B tab.</t>
        </r>
      </text>
    </comment>
    <comment ref="F87" authorId="1" shapeId="0" xr:uid="{EBB1B29E-C4F2-4BE0-ABAB-4937A251B5A6}">
      <text>
        <r>
          <rPr>
            <sz val="9"/>
            <color indexed="81"/>
            <rFont val="Tahoma"/>
            <family val="2"/>
          </rPr>
          <t>Convert Contract Consultant Staff (e.g., Psychiatrist) Hours from Suppl B Subcontract page by dividing the contracted hours by 1800 and enter the result here.</t>
        </r>
      </text>
    </comment>
    <comment ref="F89" authorId="1" shapeId="0" xr:uid="{31B543EA-C3F1-44CE-80DD-6B3621EE0116}">
      <text>
        <r>
          <rPr>
            <sz val="9"/>
            <color indexed="81"/>
            <rFont val="Tahoma"/>
            <family val="2"/>
          </rPr>
          <t>If this is a high fidelity ACT program that has daily morning meetings, enter YES.  If not, enter NO or leave blank.</t>
        </r>
      </text>
    </comment>
    <comment ref="A125" authorId="0" shapeId="0" xr:uid="{DB79EE2B-86FA-49A1-883A-9ED583D63410}">
      <text>
        <r>
          <rPr>
            <sz val="9"/>
            <color indexed="81"/>
            <rFont val="Tahoma"/>
            <family val="2"/>
          </rPr>
          <t xml:space="preserve">60 % equals 64,800 minutes
</t>
        </r>
      </text>
    </comment>
    <comment ref="F130" authorId="1" shapeId="0" xr:uid="{FE3F1C69-AD30-41EF-AF5B-3BA64DB09A99}">
      <text>
        <r>
          <rPr>
            <sz val="9"/>
            <color indexed="81"/>
            <rFont val="Tahoma"/>
            <family val="2"/>
          </rPr>
          <t>Enter Line 16-Total Billing Units for Mental Health Services on MH Budget Summ Units tab.</t>
        </r>
      </text>
    </comment>
    <comment ref="F132" authorId="1" shapeId="0" xr:uid="{1C45B85A-32D7-4D0F-8A56-8F28DD4FACA2}">
      <text>
        <r>
          <rPr>
            <sz val="9"/>
            <color indexed="81"/>
            <rFont val="Tahoma"/>
            <family val="2"/>
          </rPr>
          <t>Enter Line 16-Total Billing Units for Case Management Brokerage on MH Budget Summ Units tab.</t>
        </r>
      </text>
    </comment>
    <comment ref="F134" authorId="1" shapeId="0" xr:uid="{DE65FEE3-5E59-4557-AA09-AD8F9C5FE3CE}">
      <text>
        <r>
          <rPr>
            <sz val="9"/>
            <color indexed="81"/>
            <rFont val="Tahoma"/>
            <family val="2"/>
          </rPr>
          <t xml:space="preserve">Enter Line 16-Total Billing Units for Crisis Intervention on MH Budget Summ Units tab. </t>
        </r>
      </text>
    </comment>
    <comment ref="F136" authorId="1" shapeId="0" xr:uid="{680D6A57-5194-47F6-BA87-ACB12B156A47}">
      <text>
        <r>
          <rPr>
            <sz val="9"/>
            <color indexed="81"/>
            <rFont val="Tahoma"/>
            <family val="2"/>
          </rPr>
          <t>Enter Line 16-Total Billing Units for Medication Support on MH Budget Summ Units tab.</t>
        </r>
      </text>
    </comment>
    <comment ref="F138" authorId="1" shapeId="0" xr:uid="{02F84DA5-C3A2-49C7-8870-D8C22FF2B1B4}">
      <text>
        <r>
          <rPr>
            <sz val="9"/>
            <color indexed="81"/>
            <rFont val="Tahoma"/>
            <family val="2"/>
          </rPr>
          <t>Enter Line 16-Total Billing Units for Non-Billable Activity on MH Budget Summ Units tab.</t>
        </r>
      </text>
    </comment>
    <comment ref="F142" authorId="1" shapeId="0" xr:uid="{62C151A4-BDD5-4942-AB4A-C52575404430}">
      <text>
        <r>
          <rPr>
            <sz val="9"/>
            <color indexed="81"/>
            <rFont val="Tahoma"/>
            <family val="2"/>
          </rPr>
          <t>Enter Total Direct FTE from Schedule I S&amp;B tab.</t>
        </r>
      </text>
    </comment>
    <comment ref="F144" authorId="1" shapeId="0" xr:uid="{2CFF8612-E54A-4320-88AB-987378BB8DCD}">
      <text>
        <r>
          <rPr>
            <sz val="9"/>
            <color indexed="81"/>
            <rFont val="Tahoma"/>
            <family val="2"/>
          </rPr>
          <t>Convert Contract Consultant Staff (e.g., Psychiatrist) Hours from Suppl B Subcontract page by dividing the contracted hours by 1800 and enter the result here.</t>
        </r>
      </text>
    </comment>
    <comment ref="F146" authorId="1" shapeId="0" xr:uid="{567AC427-46DD-4AB2-93FA-266CCFB5DD7B}">
      <text>
        <r>
          <rPr>
            <sz val="9"/>
            <color indexed="81"/>
            <rFont val="Tahoma"/>
            <family val="2"/>
          </rPr>
          <t>If this is a high fidelity ACT program that has daily morning meetings, enter YES.  If not, enter NO or leave blank.</t>
        </r>
      </text>
    </comment>
    <comment ref="A182" authorId="0" shapeId="0" xr:uid="{86ABF02B-D58E-4FC2-B6D1-1DDCAD174E67}">
      <text>
        <r>
          <rPr>
            <sz val="9"/>
            <color indexed="81"/>
            <rFont val="Tahoma"/>
            <family val="2"/>
          </rPr>
          <t xml:space="preserve">60 % equals 64,800 minutes
</t>
        </r>
      </text>
    </comment>
    <comment ref="F187" authorId="1" shapeId="0" xr:uid="{834450AC-EFCD-46BD-9341-4C6BCC4E9DF6}">
      <text>
        <r>
          <rPr>
            <sz val="9"/>
            <color indexed="81"/>
            <rFont val="Tahoma"/>
            <family val="2"/>
          </rPr>
          <t>Enter Line 16-Total Billing Units for Mental Health Services on MH Budget Summ Units tab.</t>
        </r>
      </text>
    </comment>
    <comment ref="F189" authorId="1" shapeId="0" xr:uid="{EF4A5BB7-7895-4440-9971-B459FD7549F4}">
      <text>
        <r>
          <rPr>
            <sz val="9"/>
            <color indexed="81"/>
            <rFont val="Tahoma"/>
            <family val="2"/>
          </rPr>
          <t>Enter Line 16-Total Billing Units for Case Management Brokerage on MH Budget Summ Units tab.</t>
        </r>
      </text>
    </comment>
    <comment ref="F191" authorId="1" shapeId="0" xr:uid="{1D3676A5-000E-4872-BE2C-A950D3FDD941}">
      <text>
        <r>
          <rPr>
            <sz val="9"/>
            <color indexed="81"/>
            <rFont val="Tahoma"/>
            <family val="2"/>
          </rPr>
          <t xml:space="preserve">Enter Line 16-Total Billing Units for Crisis Intervention on MH Budget Summ Units tab. </t>
        </r>
      </text>
    </comment>
    <comment ref="F193" authorId="1" shapeId="0" xr:uid="{905C3905-1E2A-41FA-A575-9C2BDE97A00F}">
      <text>
        <r>
          <rPr>
            <sz val="9"/>
            <color indexed="81"/>
            <rFont val="Tahoma"/>
            <family val="2"/>
          </rPr>
          <t>Enter Line 16-Total Billing Units for Medication Support on MH Budget Summ Units tab.</t>
        </r>
      </text>
    </comment>
    <comment ref="F195" authorId="1" shapeId="0" xr:uid="{87B881E7-6FA2-4B91-99DD-551D9277C43C}">
      <text>
        <r>
          <rPr>
            <sz val="9"/>
            <color indexed="81"/>
            <rFont val="Tahoma"/>
            <family val="2"/>
          </rPr>
          <t>Enter Line 16-Total Billing Units for Non-Billable Activity on MH Budget Summ Units tab.</t>
        </r>
      </text>
    </comment>
    <comment ref="F199" authorId="1" shapeId="0" xr:uid="{F768ECD2-1FE9-4DFB-A091-47FF77F4749A}">
      <text>
        <r>
          <rPr>
            <sz val="9"/>
            <color indexed="81"/>
            <rFont val="Tahoma"/>
            <family val="2"/>
          </rPr>
          <t>Enter Total Direct FTE from Schedule I S&amp;B tab.</t>
        </r>
      </text>
    </comment>
    <comment ref="F201" authorId="1" shapeId="0" xr:uid="{6B9736AE-58BE-4D87-A0C7-E36276FCBBFC}">
      <text>
        <r>
          <rPr>
            <sz val="9"/>
            <color indexed="81"/>
            <rFont val="Tahoma"/>
            <family val="2"/>
          </rPr>
          <t>Convert Contract Consultant Staff (e.g., Psychiatrist) Hours from Suppl B Subcontract page by dividing the contracted hours by 1800 and enter the result here.</t>
        </r>
      </text>
    </comment>
    <comment ref="F203" authorId="1" shapeId="0" xr:uid="{426F61CE-86CD-4467-924A-591968C59F45}">
      <text>
        <r>
          <rPr>
            <sz val="9"/>
            <color indexed="81"/>
            <rFont val="Tahoma"/>
            <family val="2"/>
          </rPr>
          <t>If this is a high fidelity ACT program that has daily morning meetings, enter YES.  If not, enter NO or leave blank.</t>
        </r>
      </text>
    </comment>
    <comment ref="A239" authorId="0" shapeId="0" xr:uid="{3B334BD6-7E87-4AD3-9F78-38AD8BE0EFB0}">
      <text>
        <r>
          <rPr>
            <sz val="9"/>
            <color indexed="81"/>
            <rFont val="Tahoma"/>
            <family val="2"/>
          </rPr>
          <t xml:space="preserve">60 % equals 64,800 minutes
</t>
        </r>
      </text>
    </comment>
    <comment ref="F244" authorId="1" shapeId="0" xr:uid="{A133F72B-D667-42D8-A822-9A83C2BBF98B}">
      <text>
        <r>
          <rPr>
            <sz val="9"/>
            <color indexed="81"/>
            <rFont val="Tahoma"/>
            <family val="2"/>
          </rPr>
          <t>Enter Line 16-Total Billing Units for Mental Health Services on MH Budget Summ Units tab.</t>
        </r>
      </text>
    </comment>
    <comment ref="F246" authorId="1" shapeId="0" xr:uid="{1F9841A6-F16C-4603-8376-52BC40566EDA}">
      <text>
        <r>
          <rPr>
            <sz val="9"/>
            <color indexed="81"/>
            <rFont val="Tahoma"/>
            <family val="2"/>
          </rPr>
          <t>Enter Line 16-Total Billing Units for Case Management Brokerage on MH Budget Summ Units tab.</t>
        </r>
      </text>
    </comment>
    <comment ref="F248" authorId="1" shapeId="0" xr:uid="{7DC540C0-B61D-4D2A-9D8E-3AC9A79461F8}">
      <text>
        <r>
          <rPr>
            <sz val="9"/>
            <color indexed="81"/>
            <rFont val="Tahoma"/>
            <family val="2"/>
          </rPr>
          <t xml:space="preserve">Enter Line 16-Total Billing Units for Crisis Intervention on MH Budget Summ Units tab. </t>
        </r>
      </text>
    </comment>
    <comment ref="F250" authorId="1" shapeId="0" xr:uid="{A36EDBBE-B148-4CEB-8374-5331B47ACC8A}">
      <text>
        <r>
          <rPr>
            <sz val="9"/>
            <color indexed="81"/>
            <rFont val="Tahoma"/>
            <family val="2"/>
          </rPr>
          <t>Enter Line 16-Total Billing Units for Medication Support on MH Budget Summ Units tab.</t>
        </r>
      </text>
    </comment>
    <comment ref="F252" authorId="1" shapeId="0" xr:uid="{1FC16121-FCD5-46B5-84E4-4358948AD5F9}">
      <text>
        <r>
          <rPr>
            <sz val="9"/>
            <color indexed="81"/>
            <rFont val="Tahoma"/>
            <family val="2"/>
          </rPr>
          <t>Enter Line 16-Total Billing Units for Non-Billable Activity on MH Budget Summ Units tab.</t>
        </r>
      </text>
    </comment>
    <comment ref="F256" authorId="1" shapeId="0" xr:uid="{882B6AC1-0471-42AD-82DA-FC98C4679FB9}">
      <text>
        <r>
          <rPr>
            <sz val="9"/>
            <color indexed="81"/>
            <rFont val="Tahoma"/>
            <family val="2"/>
          </rPr>
          <t>Enter Total Direct FTE from Schedule I S&amp;B tab.</t>
        </r>
      </text>
    </comment>
    <comment ref="F258" authorId="1" shapeId="0" xr:uid="{CEB39116-900A-4466-9B3E-6462AC62988B}">
      <text>
        <r>
          <rPr>
            <sz val="9"/>
            <color indexed="81"/>
            <rFont val="Tahoma"/>
            <family val="2"/>
          </rPr>
          <t>Convert Contract Consultant Staff (e.g., Psychiatrist) Hours from Suppl B Subcontract page by dividing the contracted hours by 1800 and enter the result here.</t>
        </r>
      </text>
    </comment>
    <comment ref="F260" authorId="1" shapeId="0" xr:uid="{1B7756DA-2428-447A-BDA9-79A7F5770F26}">
      <text>
        <r>
          <rPr>
            <sz val="9"/>
            <color indexed="81"/>
            <rFont val="Tahoma"/>
            <family val="2"/>
          </rPr>
          <t>If this is a high fidelity ACT program that has daily morning meetings, enter YES.  If not, enter NO or leave blank.</t>
        </r>
      </text>
    </comment>
    <comment ref="A296" authorId="0" shapeId="0" xr:uid="{D198E0B1-469D-4017-9EA5-DD2896646776}">
      <text>
        <r>
          <rPr>
            <sz val="9"/>
            <color indexed="81"/>
            <rFont val="Tahoma"/>
            <family val="2"/>
          </rPr>
          <t xml:space="preserve">60 % equals 64,800 minutes
</t>
        </r>
      </text>
    </comment>
    <comment ref="F301" authorId="1" shapeId="0" xr:uid="{F8AB6CFD-2FD1-4144-86C6-5A3FF76BADA3}">
      <text>
        <r>
          <rPr>
            <sz val="9"/>
            <color indexed="81"/>
            <rFont val="Tahoma"/>
            <family val="2"/>
          </rPr>
          <t>Enter Line 16-Total Billing Units for Mental Health Services on MH Budget Summ Units tab.</t>
        </r>
      </text>
    </comment>
    <comment ref="F303" authorId="1" shapeId="0" xr:uid="{537FEF0F-6989-4CB1-9ABF-602BCE03DEA3}">
      <text>
        <r>
          <rPr>
            <sz val="9"/>
            <color indexed="81"/>
            <rFont val="Tahoma"/>
            <family val="2"/>
          </rPr>
          <t>Enter Line 16-Total Billing Units for Case Management Brokerage on MH Budget Summ Units tab.</t>
        </r>
      </text>
    </comment>
    <comment ref="F305" authorId="1" shapeId="0" xr:uid="{DA168747-45CF-4F13-BDBB-F9BB13C3D238}">
      <text>
        <r>
          <rPr>
            <sz val="9"/>
            <color indexed="81"/>
            <rFont val="Tahoma"/>
            <family val="2"/>
          </rPr>
          <t xml:space="preserve">Enter Line 16-Total Billing Units for Crisis Intervention on MH Budget Summ Units tab. </t>
        </r>
      </text>
    </comment>
    <comment ref="F307" authorId="1" shapeId="0" xr:uid="{D4F2381B-F795-4827-A4AB-B2AD137E7A17}">
      <text>
        <r>
          <rPr>
            <sz val="9"/>
            <color indexed="81"/>
            <rFont val="Tahoma"/>
            <family val="2"/>
          </rPr>
          <t>Enter Line 16-Total Billing Units for Medication Support on MH Budget Summ Units tab.</t>
        </r>
      </text>
    </comment>
    <comment ref="F309" authorId="1" shapeId="0" xr:uid="{253E9D3E-8C4A-4B48-83BA-09C6ABA51486}">
      <text>
        <r>
          <rPr>
            <sz val="9"/>
            <color indexed="81"/>
            <rFont val="Tahoma"/>
            <family val="2"/>
          </rPr>
          <t>Enter Line 16-Total Billing Units for Non-Billable Activity on MH Budget Summ Units tab.</t>
        </r>
      </text>
    </comment>
    <comment ref="F313" authorId="1" shapeId="0" xr:uid="{1190FCBC-51CB-4D0C-9EDC-45FE9E9F63C5}">
      <text>
        <r>
          <rPr>
            <sz val="9"/>
            <color indexed="81"/>
            <rFont val="Tahoma"/>
            <family val="2"/>
          </rPr>
          <t>Enter Total Direct FTE from Schedule I S&amp;B tab.</t>
        </r>
      </text>
    </comment>
    <comment ref="F315" authorId="1" shapeId="0" xr:uid="{9E7D99D5-5C4D-461D-8886-EFD22C885FCA}">
      <text>
        <r>
          <rPr>
            <sz val="9"/>
            <color indexed="81"/>
            <rFont val="Tahoma"/>
            <family val="2"/>
          </rPr>
          <t>Convert Contract Consultant Staff (e.g., Psychiatrist) Hours from Suppl B Subcontract page by dividing the contracted hours by 1800 and enter the result here.</t>
        </r>
      </text>
    </comment>
    <comment ref="F317" authorId="1" shapeId="0" xr:uid="{1C593430-9AC2-4AA4-9ED0-B68205BEFA45}">
      <text>
        <r>
          <rPr>
            <sz val="9"/>
            <color indexed="81"/>
            <rFont val="Tahoma"/>
            <family val="2"/>
          </rPr>
          <t>If this is a high fidelity ACT program that has daily morning meetings, enter YES.  If not, enter NO or leave blank.</t>
        </r>
      </text>
    </comment>
    <comment ref="A353" authorId="0" shapeId="0" xr:uid="{71595EE0-A63F-4422-A5A6-EE2AE8E26AD9}">
      <text>
        <r>
          <rPr>
            <sz val="9"/>
            <color indexed="81"/>
            <rFont val="Tahoma"/>
            <family val="2"/>
          </rPr>
          <t xml:space="preserve">60 % equals 64,800 minutes
</t>
        </r>
      </text>
    </comment>
    <comment ref="F358" authorId="1" shapeId="0" xr:uid="{B7F7B3B7-60AB-427B-AB2E-2BBCE77F67C2}">
      <text>
        <r>
          <rPr>
            <sz val="9"/>
            <color indexed="81"/>
            <rFont val="Tahoma"/>
            <family val="2"/>
          </rPr>
          <t>Enter Line 16-Total Billing Units for Mental Health Services on MH Budget Summ Units tab.</t>
        </r>
      </text>
    </comment>
    <comment ref="F360" authorId="1" shapeId="0" xr:uid="{7D5A73EC-5DED-4138-8182-EDCC7CB8986D}">
      <text>
        <r>
          <rPr>
            <sz val="9"/>
            <color indexed="81"/>
            <rFont val="Tahoma"/>
            <family val="2"/>
          </rPr>
          <t>Enter Line 16-Total Billing Units for Case Management Brokerage on MH Budget Summ Units tab.</t>
        </r>
      </text>
    </comment>
    <comment ref="F362" authorId="1" shapeId="0" xr:uid="{754C8D50-7983-456B-9E6C-C7E82C0F3124}">
      <text>
        <r>
          <rPr>
            <sz val="9"/>
            <color indexed="81"/>
            <rFont val="Tahoma"/>
            <family val="2"/>
          </rPr>
          <t xml:space="preserve">Enter Line 16-Total Billing Units for Crisis Intervention on MH Budget Summ Units tab. </t>
        </r>
      </text>
    </comment>
    <comment ref="F364" authorId="1" shapeId="0" xr:uid="{609D430B-0324-46CA-AF30-2F49348B30E4}">
      <text>
        <r>
          <rPr>
            <sz val="9"/>
            <color indexed="81"/>
            <rFont val="Tahoma"/>
            <family val="2"/>
          </rPr>
          <t>Enter Line 16-Total Billing Units for Medication Support on MH Budget Summ Units tab.</t>
        </r>
      </text>
    </comment>
    <comment ref="F366" authorId="1" shapeId="0" xr:uid="{66541B5E-98BE-4165-B34B-330B6DEDEE6B}">
      <text>
        <r>
          <rPr>
            <sz val="9"/>
            <color indexed="81"/>
            <rFont val="Tahoma"/>
            <family val="2"/>
          </rPr>
          <t>Enter Line 16-Total Billing Units for Non-Billable Activity on MH Budget Summ Units tab.</t>
        </r>
      </text>
    </comment>
    <comment ref="F370" authorId="1" shapeId="0" xr:uid="{80FA04BA-4018-4425-8E8A-52F30104116F}">
      <text>
        <r>
          <rPr>
            <sz val="9"/>
            <color indexed="81"/>
            <rFont val="Tahoma"/>
            <family val="2"/>
          </rPr>
          <t>Enter Total Direct FTE from Schedule I S&amp;B tab.</t>
        </r>
      </text>
    </comment>
    <comment ref="F372" authorId="1" shapeId="0" xr:uid="{49CA0EFF-405E-424D-AEFF-D83B98618B69}">
      <text>
        <r>
          <rPr>
            <sz val="9"/>
            <color indexed="81"/>
            <rFont val="Tahoma"/>
            <family val="2"/>
          </rPr>
          <t>Convert Contract Consultant Staff (e.g., Psychiatrist) Hours from Suppl B Subcontract page by dividing the contracted hours by 1800 and enter the result here.</t>
        </r>
      </text>
    </comment>
    <comment ref="F374" authorId="1" shapeId="0" xr:uid="{7E8DD471-47DB-40BF-9EE8-C8496878721A}">
      <text>
        <r>
          <rPr>
            <sz val="9"/>
            <color indexed="81"/>
            <rFont val="Tahoma"/>
            <family val="2"/>
          </rPr>
          <t>If this is a high fidelity ACT program that has daily morning meetings, enter YES.  If not, enter NO or leave blank.</t>
        </r>
      </text>
    </comment>
    <comment ref="A410" authorId="0" shapeId="0" xr:uid="{5F5F1ACC-2396-43F8-BF0C-2FF596F716B7}">
      <text>
        <r>
          <rPr>
            <sz val="9"/>
            <color indexed="81"/>
            <rFont val="Tahoma"/>
            <family val="2"/>
          </rPr>
          <t xml:space="preserve">60 % equals 64,800 minutes
</t>
        </r>
      </text>
    </comment>
    <comment ref="F415" authorId="1" shapeId="0" xr:uid="{8EC27879-775D-4DC1-9FBD-64A0992E396A}">
      <text>
        <r>
          <rPr>
            <sz val="9"/>
            <color indexed="81"/>
            <rFont val="Tahoma"/>
            <family val="2"/>
          </rPr>
          <t>Enter Line 16-Total Billing Units for Mental Health Services on MH Budget Summ Units tab.</t>
        </r>
      </text>
    </comment>
    <comment ref="F417" authorId="1" shapeId="0" xr:uid="{1743AD1E-DD0E-455E-9275-C26EA6A1D9BD}">
      <text>
        <r>
          <rPr>
            <sz val="9"/>
            <color indexed="81"/>
            <rFont val="Tahoma"/>
            <family val="2"/>
          </rPr>
          <t>Enter Line 16-Total Billing Units for Case Management Brokerage on MH Budget Summ Units tab.</t>
        </r>
      </text>
    </comment>
    <comment ref="F419" authorId="1" shapeId="0" xr:uid="{7050A24A-0E4E-4D92-8E39-E2270D014422}">
      <text>
        <r>
          <rPr>
            <sz val="9"/>
            <color indexed="81"/>
            <rFont val="Tahoma"/>
            <family val="2"/>
          </rPr>
          <t xml:space="preserve">Enter Line 16-Total Billing Units for Crisis Intervention on MH Budget Summ Units tab. </t>
        </r>
      </text>
    </comment>
    <comment ref="F421" authorId="1" shapeId="0" xr:uid="{6BFD91E8-95C2-4973-A7E8-71D198D8A58E}">
      <text>
        <r>
          <rPr>
            <sz val="9"/>
            <color indexed="81"/>
            <rFont val="Tahoma"/>
            <family val="2"/>
          </rPr>
          <t>Enter Line 16-Total Billing Units for Medication Support on MH Budget Summ Units tab.</t>
        </r>
      </text>
    </comment>
    <comment ref="F423" authorId="1" shapeId="0" xr:uid="{423524C1-8AC8-4B4C-B4F5-B658EED15E34}">
      <text>
        <r>
          <rPr>
            <sz val="9"/>
            <color indexed="81"/>
            <rFont val="Tahoma"/>
            <family val="2"/>
          </rPr>
          <t>Enter Line 16-Total Billing Units for Non-Billable Activity on MH Budget Summ Units tab.</t>
        </r>
      </text>
    </comment>
    <comment ref="F427" authorId="1" shapeId="0" xr:uid="{718767E0-7C75-4126-8C42-CF0107008C7C}">
      <text>
        <r>
          <rPr>
            <sz val="9"/>
            <color indexed="81"/>
            <rFont val="Tahoma"/>
            <family val="2"/>
          </rPr>
          <t>Enter Total Direct FTE from Schedule I S&amp;B tab.</t>
        </r>
      </text>
    </comment>
    <comment ref="F429" authorId="1" shapeId="0" xr:uid="{D83A7C5A-6C15-47DF-BFB5-9FB992CA98B7}">
      <text>
        <r>
          <rPr>
            <sz val="9"/>
            <color indexed="81"/>
            <rFont val="Tahoma"/>
            <family val="2"/>
          </rPr>
          <t>Convert Contract Consultant Staff (e.g., Psychiatrist) Hours from Suppl B Subcontract page by dividing the contracted hours by 1800 and enter the result here.</t>
        </r>
      </text>
    </comment>
    <comment ref="F431" authorId="1" shapeId="0" xr:uid="{F7EEE256-36EC-4475-B092-004C81A90484}">
      <text>
        <r>
          <rPr>
            <sz val="9"/>
            <color indexed="81"/>
            <rFont val="Tahoma"/>
            <family val="2"/>
          </rPr>
          <t>If this is a high fidelity ACT program that has daily morning meetings, enter YES.  If not, enter NO or leave blank.</t>
        </r>
      </text>
    </comment>
    <comment ref="A467" authorId="0" shapeId="0" xr:uid="{FB126EA0-42F0-4BA1-9254-9176BAECCBC4}">
      <text>
        <r>
          <rPr>
            <sz val="9"/>
            <color indexed="81"/>
            <rFont val="Tahoma"/>
            <family val="2"/>
          </rPr>
          <t xml:space="preserve">60 % equals 64,800 minutes
</t>
        </r>
      </text>
    </comment>
    <comment ref="F472" authorId="1" shapeId="0" xr:uid="{6298B4CF-0113-4E83-BA54-32ED81EEA7EC}">
      <text>
        <r>
          <rPr>
            <sz val="9"/>
            <color indexed="81"/>
            <rFont val="Tahoma"/>
            <family val="2"/>
          </rPr>
          <t>Enter Line 16-Total Billing Units for Mental Health Services on MH Budget Summ Units tab.</t>
        </r>
      </text>
    </comment>
    <comment ref="F474" authorId="1" shapeId="0" xr:uid="{324B11A2-FED3-4DA5-B1CB-71E37C64234C}">
      <text>
        <r>
          <rPr>
            <sz val="9"/>
            <color indexed="81"/>
            <rFont val="Tahoma"/>
            <family val="2"/>
          </rPr>
          <t>Enter Line 16-Total Billing Units for Case Management Brokerage on MH Budget Summ Units tab.</t>
        </r>
      </text>
    </comment>
    <comment ref="F476" authorId="1" shapeId="0" xr:uid="{866DD2BE-BC09-4A2A-BF9C-06F1C5792F57}">
      <text>
        <r>
          <rPr>
            <sz val="9"/>
            <color indexed="81"/>
            <rFont val="Tahoma"/>
            <family val="2"/>
          </rPr>
          <t xml:space="preserve">Enter Line 16-Total Billing Units for Crisis Intervention on MH Budget Summ Units tab. </t>
        </r>
      </text>
    </comment>
    <comment ref="F478" authorId="1" shapeId="0" xr:uid="{3D84636C-ABC0-491F-901F-C4A8CC5FBEF8}">
      <text>
        <r>
          <rPr>
            <sz val="9"/>
            <color indexed="81"/>
            <rFont val="Tahoma"/>
            <family val="2"/>
          </rPr>
          <t>Enter Line 16-Total Billing Units for Medication Support on MH Budget Summ Units tab.</t>
        </r>
      </text>
    </comment>
    <comment ref="F480" authorId="1" shapeId="0" xr:uid="{24687110-6AF2-4F3C-8CC1-665296E74AD5}">
      <text>
        <r>
          <rPr>
            <sz val="9"/>
            <color indexed="81"/>
            <rFont val="Tahoma"/>
            <family val="2"/>
          </rPr>
          <t>Enter Line 16-Total Billing Units for Non-Billable Activity on MH Budget Summ Units tab.</t>
        </r>
      </text>
    </comment>
    <comment ref="F484" authorId="1" shapeId="0" xr:uid="{7354CEAB-AFCA-4B10-BD33-529FA943D794}">
      <text>
        <r>
          <rPr>
            <sz val="9"/>
            <color indexed="81"/>
            <rFont val="Tahoma"/>
            <family val="2"/>
          </rPr>
          <t>Enter Total Direct FTE from Schedule I S&amp;B tab.</t>
        </r>
      </text>
    </comment>
    <comment ref="F486" authorId="1" shapeId="0" xr:uid="{E0CD634D-E375-468F-A008-ED23DA55D2FD}">
      <text>
        <r>
          <rPr>
            <sz val="9"/>
            <color indexed="81"/>
            <rFont val="Tahoma"/>
            <family val="2"/>
          </rPr>
          <t>Convert Contract Consultant Staff (e.g., Psychiatrist) Hours from Suppl B Subcontract page by dividing the contracted hours by 1800 and enter the result here.</t>
        </r>
      </text>
    </comment>
    <comment ref="F488" authorId="1" shapeId="0" xr:uid="{4A08DF42-FD66-4EBA-B69F-DF1FF8A08F6F}">
      <text>
        <r>
          <rPr>
            <sz val="9"/>
            <color indexed="81"/>
            <rFont val="Tahoma"/>
            <family val="2"/>
          </rPr>
          <t>If this is a high fidelity ACT program that has daily morning meetings, enter YES.  If not, enter NO or leave blank.</t>
        </r>
      </text>
    </comment>
    <comment ref="A524" authorId="0" shapeId="0" xr:uid="{4CC4CA64-D36B-4778-848A-7D0B32667E86}">
      <text>
        <r>
          <rPr>
            <sz val="9"/>
            <color indexed="81"/>
            <rFont val="Tahoma"/>
            <family val="2"/>
          </rPr>
          <t xml:space="preserve">60 % equals 64,800 minutes
</t>
        </r>
      </text>
    </comment>
    <comment ref="F529" authorId="1" shapeId="0" xr:uid="{CB064DC9-C9E4-4521-BACA-CCAC18FA3DDD}">
      <text>
        <r>
          <rPr>
            <sz val="9"/>
            <color indexed="81"/>
            <rFont val="Tahoma"/>
            <family val="2"/>
          </rPr>
          <t>Enter Line 16-Total Billing Units for Mental Health Services on MH Budget Summ Units tab.</t>
        </r>
      </text>
    </comment>
    <comment ref="F531" authorId="1" shapeId="0" xr:uid="{DC285180-B11F-4380-A211-4063E91FD40F}">
      <text>
        <r>
          <rPr>
            <sz val="9"/>
            <color indexed="81"/>
            <rFont val="Tahoma"/>
            <family val="2"/>
          </rPr>
          <t>Enter Line 16-Total Billing Units for Case Management Brokerage on MH Budget Summ Units tab.</t>
        </r>
      </text>
    </comment>
    <comment ref="F533" authorId="1" shapeId="0" xr:uid="{95BFE1C8-4E3D-4558-A974-B3EAE78E2EF9}">
      <text>
        <r>
          <rPr>
            <sz val="9"/>
            <color indexed="81"/>
            <rFont val="Tahoma"/>
            <family val="2"/>
          </rPr>
          <t xml:space="preserve">Enter Line 16-Total Billing Units for Crisis Intervention on MH Budget Summ Units tab. </t>
        </r>
      </text>
    </comment>
    <comment ref="F535" authorId="1" shapeId="0" xr:uid="{8BB09D5F-B0F2-446F-9BB3-7441504056F2}">
      <text>
        <r>
          <rPr>
            <sz val="9"/>
            <color indexed="81"/>
            <rFont val="Tahoma"/>
            <family val="2"/>
          </rPr>
          <t>Enter Line 16-Total Billing Units for Medication Support on MH Budget Summ Units tab.</t>
        </r>
      </text>
    </comment>
    <comment ref="F537" authorId="1" shapeId="0" xr:uid="{BB56D3B5-6CE2-4A3F-A10A-441DEF19707F}">
      <text>
        <r>
          <rPr>
            <sz val="9"/>
            <color indexed="81"/>
            <rFont val="Tahoma"/>
            <family val="2"/>
          </rPr>
          <t>Enter Line 16-Total Billing Units for Non-Billable Activity on MH Budget Summ Units tab.</t>
        </r>
      </text>
    </comment>
    <comment ref="F541" authorId="1" shapeId="0" xr:uid="{F9B1649E-9CF6-4F45-841B-FC499ACA5B75}">
      <text>
        <r>
          <rPr>
            <sz val="9"/>
            <color indexed="81"/>
            <rFont val="Tahoma"/>
            <family val="2"/>
          </rPr>
          <t>Enter Total Direct FTE from Schedule I S&amp;B tab.</t>
        </r>
      </text>
    </comment>
    <comment ref="F543" authorId="1" shapeId="0" xr:uid="{0018D8FB-3BB9-4C79-9F4C-089F02E21711}">
      <text>
        <r>
          <rPr>
            <sz val="9"/>
            <color indexed="81"/>
            <rFont val="Tahoma"/>
            <family val="2"/>
          </rPr>
          <t>Convert Contract Consultant Staff (e.g., Psychiatrist) Hours from Suppl B Subcontract page by dividing the contracted hours by 1800 and enter the result here.</t>
        </r>
      </text>
    </comment>
    <comment ref="F545" authorId="1" shapeId="0" xr:uid="{8FBC9E23-1AB6-481B-8E4F-75008330DE4F}">
      <text>
        <r>
          <rPr>
            <sz val="9"/>
            <color indexed="81"/>
            <rFont val="Tahoma"/>
            <family val="2"/>
          </rPr>
          <t>If this is a high fidelity ACT program that has daily morning meetings, enter YES.  If not, enter NO or leave blank.</t>
        </r>
      </text>
    </comment>
    <comment ref="A581" authorId="0" shapeId="0" xr:uid="{8A80589F-72EB-4012-A5B3-B062C4B50E75}">
      <text>
        <r>
          <rPr>
            <sz val="9"/>
            <color indexed="81"/>
            <rFont val="Tahoma"/>
            <family val="2"/>
          </rPr>
          <t xml:space="preserve">60 % equals 64,800 minutes
</t>
        </r>
      </text>
    </comment>
    <comment ref="F586" authorId="1" shapeId="0" xr:uid="{97951CE2-4AEE-44A9-B925-77C558A06EBE}">
      <text>
        <r>
          <rPr>
            <sz val="9"/>
            <color indexed="81"/>
            <rFont val="Tahoma"/>
            <family val="2"/>
          </rPr>
          <t>Enter Line 16-Total Billing Units for Mental Health Services on MH Budget Summ Units tab.</t>
        </r>
      </text>
    </comment>
    <comment ref="F588" authorId="1" shapeId="0" xr:uid="{82A3BE6C-C05F-4085-9818-C0B0E69118E3}">
      <text>
        <r>
          <rPr>
            <sz val="9"/>
            <color indexed="81"/>
            <rFont val="Tahoma"/>
            <family val="2"/>
          </rPr>
          <t>Enter Line 16-Total Billing Units for Case Management Brokerage on MH Budget Summ Units tab.</t>
        </r>
      </text>
    </comment>
    <comment ref="F590" authorId="1" shapeId="0" xr:uid="{BE8E06FA-9FB3-4C42-994A-6FBD1D49F645}">
      <text>
        <r>
          <rPr>
            <sz val="9"/>
            <color indexed="81"/>
            <rFont val="Tahoma"/>
            <family val="2"/>
          </rPr>
          <t xml:space="preserve">Enter Line 16-Total Billing Units for Crisis Intervention on MH Budget Summ Units tab. </t>
        </r>
      </text>
    </comment>
    <comment ref="F592" authorId="1" shapeId="0" xr:uid="{9FC61665-9B73-4F67-AD21-B78D5571409F}">
      <text>
        <r>
          <rPr>
            <sz val="9"/>
            <color indexed="81"/>
            <rFont val="Tahoma"/>
            <family val="2"/>
          </rPr>
          <t>Enter Line 16-Total Billing Units for Medication Support on MH Budget Summ Units tab.</t>
        </r>
      </text>
    </comment>
    <comment ref="F594" authorId="1" shapeId="0" xr:uid="{396C6388-F60B-4805-9D99-F6781F9291BD}">
      <text>
        <r>
          <rPr>
            <sz val="9"/>
            <color indexed="81"/>
            <rFont val="Tahoma"/>
            <family val="2"/>
          </rPr>
          <t>Enter Line 16-Total Billing Units for Non-Billable Activity on MH Budget Summ Units tab.</t>
        </r>
      </text>
    </comment>
    <comment ref="F598" authorId="1" shapeId="0" xr:uid="{429AF36C-F91E-48CB-804A-C842E9958D4F}">
      <text>
        <r>
          <rPr>
            <sz val="9"/>
            <color indexed="81"/>
            <rFont val="Tahoma"/>
            <family val="2"/>
          </rPr>
          <t>Enter Total Direct FTE from Schedule I S&amp;B tab.</t>
        </r>
      </text>
    </comment>
    <comment ref="F600" authorId="1" shapeId="0" xr:uid="{6FFC6D0A-4CA0-4C28-8D9D-F88171EBD923}">
      <text>
        <r>
          <rPr>
            <sz val="9"/>
            <color indexed="81"/>
            <rFont val="Tahoma"/>
            <family val="2"/>
          </rPr>
          <t>Convert Contract Consultant Staff (e.g., Psychiatrist) Hours from Suppl B Subcontract page by dividing the contracted hours by 1800 and enter the result here.</t>
        </r>
      </text>
    </comment>
    <comment ref="F602" authorId="1" shapeId="0" xr:uid="{4037E325-52C0-4AFD-B2E1-88E1BA631E43}">
      <text>
        <r>
          <rPr>
            <sz val="9"/>
            <color indexed="81"/>
            <rFont val="Tahoma"/>
            <family val="2"/>
          </rPr>
          <t>If this is a high fidelity ACT program that has daily morning meetings, enter YES.  If not, enter NO or leave blank.</t>
        </r>
      </text>
    </comment>
    <comment ref="A638" authorId="0" shapeId="0" xr:uid="{20D87DD3-3FBD-4B7E-B995-0B28F1DD1A0A}">
      <text>
        <r>
          <rPr>
            <sz val="9"/>
            <color indexed="81"/>
            <rFont val="Tahoma"/>
            <family val="2"/>
          </rPr>
          <t xml:space="preserve">60 % equals 64,800 minutes
</t>
        </r>
      </text>
    </comment>
    <comment ref="F643" authorId="1" shapeId="0" xr:uid="{2ECA357A-6F70-42FD-A74A-4D23162D7087}">
      <text>
        <r>
          <rPr>
            <sz val="9"/>
            <color indexed="81"/>
            <rFont val="Tahoma"/>
            <family val="2"/>
          </rPr>
          <t>Enter Line 16-Total Billing Units for Mental Health Services on MH Budget Summ Units tab.</t>
        </r>
      </text>
    </comment>
    <comment ref="F645" authorId="1" shapeId="0" xr:uid="{CC257C03-B3C7-43DB-9F8D-C0FB66845BC0}">
      <text>
        <r>
          <rPr>
            <sz val="9"/>
            <color indexed="81"/>
            <rFont val="Tahoma"/>
            <family val="2"/>
          </rPr>
          <t>Enter Line 16-Total Billing Units for Case Management Brokerage on MH Budget Summ Units tab.</t>
        </r>
      </text>
    </comment>
    <comment ref="F647" authorId="1" shapeId="0" xr:uid="{3144CCC6-7C59-4ACF-A336-A2833E8095FB}">
      <text>
        <r>
          <rPr>
            <sz val="9"/>
            <color indexed="81"/>
            <rFont val="Tahoma"/>
            <family val="2"/>
          </rPr>
          <t xml:space="preserve">Enter Line 16-Total Billing Units for Crisis Intervention on MH Budget Summ Units tab. </t>
        </r>
      </text>
    </comment>
    <comment ref="F649" authorId="1" shapeId="0" xr:uid="{07DDD189-C1F3-4CAA-AFE0-D5FA26AA4EB1}">
      <text>
        <r>
          <rPr>
            <sz val="9"/>
            <color indexed="81"/>
            <rFont val="Tahoma"/>
            <family val="2"/>
          </rPr>
          <t>Enter Line 16-Total Billing Units for Medication Support on MH Budget Summ Units tab.</t>
        </r>
      </text>
    </comment>
    <comment ref="F651" authorId="1" shapeId="0" xr:uid="{16C94D80-C174-4940-ACFD-3C096B2E16EE}">
      <text>
        <r>
          <rPr>
            <sz val="9"/>
            <color indexed="81"/>
            <rFont val="Tahoma"/>
            <family val="2"/>
          </rPr>
          <t>Enter Line 16-Total Billing Units for Non-Billable Activity on MH Budget Summ Units tab.</t>
        </r>
      </text>
    </comment>
    <comment ref="F655" authorId="1" shapeId="0" xr:uid="{C3903AE8-4CB8-4E44-AD5E-0ED6987EA7C3}">
      <text>
        <r>
          <rPr>
            <sz val="9"/>
            <color indexed="81"/>
            <rFont val="Tahoma"/>
            <family val="2"/>
          </rPr>
          <t>Enter Total Direct FTE from Schedule I S&amp;B tab.</t>
        </r>
      </text>
    </comment>
    <comment ref="F657" authorId="1" shapeId="0" xr:uid="{B8F25C6D-AD88-4FAF-AEAC-388862968792}">
      <text>
        <r>
          <rPr>
            <sz val="9"/>
            <color indexed="81"/>
            <rFont val="Tahoma"/>
            <family val="2"/>
          </rPr>
          <t>Convert Contract Consultant Staff (e.g., Psychiatrist) Hours from Suppl B Subcontract page by dividing the contracted hours by 1800 and enter the result here.</t>
        </r>
      </text>
    </comment>
    <comment ref="F659" authorId="1" shapeId="0" xr:uid="{E24C7FD2-C44F-4D13-AB55-1D259DC270FA}">
      <text>
        <r>
          <rPr>
            <sz val="9"/>
            <color indexed="81"/>
            <rFont val="Tahoma"/>
            <family val="2"/>
          </rPr>
          <t>If this is a high fidelity ACT program that has daily morning meetings, enter YES.  If not, enter NO or leave blank.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setobarb</author>
  </authors>
  <commentList>
    <comment ref="F14" authorId="0" shapeId="0" xr:uid="{00000000-0006-0000-0D00-000001000000}">
      <text>
        <r>
          <rPr>
            <sz val="9"/>
            <color indexed="81"/>
            <rFont val="Tahoma"/>
            <family val="2"/>
          </rPr>
          <t>Enter Line 16-Total Billing Units for Mental Health Services on MH Budget Summ Units tab.</t>
        </r>
      </text>
    </comment>
    <comment ref="F16" authorId="0" shapeId="0" xr:uid="{00000000-0006-0000-0D00-000002000000}">
      <text>
        <r>
          <rPr>
            <sz val="9"/>
            <color indexed="81"/>
            <rFont val="Tahoma"/>
            <family val="2"/>
          </rPr>
          <t>Enter Line 16-Total Billing Units for Case Management Brokerage on MH Budget Summ Units tab.</t>
        </r>
      </text>
    </comment>
    <comment ref="F18" authorId="0" shapeId="0" xr:uid="{00000000-0006-0000-0D00-000003000000}">
      <text>
        <r>
          <rPr>
            <sz val="9"/>
            <color indexed="81"/>
            <rFont val="Tahoma"/>
            <family val="2"/>
          </rPr>
          <t>Enter Line 16-Total Billing Units for Crisis Intervention on MH Budget Summ Units tab.</t>
        </r>
      </text>
    </comment>
    <comment ref="F22" authorId="0" shapeId="0" xr:uid="{00000000-0006-0000-0D00-000004000000}">
      <text>
        <r>
          <rPr>
            <sz val="9"/>
            <color indexed="81"/>
            <rFont val="Tahoma"/>
            <family val="2"/>
          </rPr>
          <t>Enter Total Direct Productivity FTE from Schedule I 
but exclude RN and Psychiatrist.</t>
        </r>
      </text>
    </comment>
    <comment ref="F27" authorId="0" shapeId="0" xr:uid="{00000000-0006-0000-0D00-000005000000}">
      <text>
        <r>
          <rPr>
            <sz val="9"/>
            <color indexed="81"/>
            <rFont val="Tahoma"/>
            <family val="2"/>
          </rPr>
          <t>Enter Line 16-Total Billing Units for Mental Health Services (excluding MHS Rehab) on MH Budget Summ Units tab.</t>
        </r>
      </text>
    </comment>
    <comment ref="F29" authorId="0" shapeId="0" xr:uid="{00000000-0006-0000-0D00-000006000000}">
      <text>
        <r>
          <rPr>
            <sz val="9"/>
            <color indexed="81"/>
            <rFont val="Tahoma"/>
            <family val="2"/>
          </rPr>
          <t>Enter Line 16-Total Billing Units for Crisis Intervention on MH Budget Summ Units tab.</t>
        </r>
      </text>
    </comment>
    <comment ref="F33" authorId="0" shapeId="0" xr:uid="{00000000-0006-0000-0D00-000007000000}">
      <text>
        <r>
          <rPr>
            <sz val="9"/>
            <color indexed="81"/>
            <rFont val="Tahoma"/>
            <family val="2"/>
          </rPr>
          <t>Enter total direct FTE of all clinicians listed in Schedule I both licensed and unlicensed.</t>
        </r>
      </text>
    </comment>
    <comment ref="F40" authorId="0" shapeId="0" xr:uid="{00000000-0006-0000-0D00-000008000000}">
      <text>
        <r>
          <rPr>
            <sz val="9"/>
            <color indexed="81"/>
            <rFont val="Tahoma"/>
            <family val="2"/>
          </rPr>
          <t>Enter Line 16-Total Billing Units for MHS Rehab on MH Budget Summ Units tab.</t>
        </r>
      </text>
    </comment>
    <comment ref="F42" authorId="0" shapeId="0" xr:uid="{00000000-0006-0000-0D00-000009000000}">
      <text>
        <r>
          <rPr>
            <sz val="9"/>
            <color indexed="81"/>
            <rFont val="Tahoma"/>
            <family val="2"/>
          </rPr>
          <t>Enter Line 16-Total Billing Units for Case Management Brokerage on MH Budget Summ Units tab.</t>
        </r>
      </text>
    </comment>
    <comment ref="F46" authorId="0" shapeId="0" xr:uid="{00000000-0006-0000-0D00-00000A000000}">
      <text>
        <r>
          <rPr>
            <sz val="9"/>
            <color indexed="81"/>
            <rFont val="Tahoma"/>
            <family val="2"/>
          </rPr>
          <t>Enter total direct FTE of all para-professional staff listed in Schedule I.</t>
        </r>
      </text>
    </comment>
    <comment ref="F51" authorId="0" shapeId="0" xr:uid="{00000000-0006-0000-0D00-00000B000000}">
      <text>
        <r>
          <rPr>
            <sz val="9"/>
            <color indexed="81"/>
            <rFont val="Tahoma"/>
            <family val="2"/>
          </rPr>
          <t>Enter Line 16-Total Billing Units for Medication Support Services on MH Budget Summ Units tab.</t>
        </r>
      </text>
    </comment>
    <comment ref="F57" authorId="0" shapeId="0" xr:uid="{00000000-0006-0000-0D00-00000C000000}">
      <text>
        <r>
          <rPr>
            <sz val="9"/>
            <color indexed="81"/>
            <rFont val="Tahoma"/>
            <family val="2"/>
          </rPr>
          <t>Enter total number of hours for all psychiatrist listed in Sch II</t>
        </r>
      </text>
    </comment>
    <comment ref="F62" authorId="0" shapeId="0" xr:uid="{00000000-0006-0000-0D00-00000D000000}">
      <text>
        <r>
          <rPr>
            <sz val="9"/>
            <color indexed="81"/>
            <rFont val="Tahoma"/>
            <family val="2"/>
          </rPr>
          <t>Enter Line 16-Total Billing Units for Medication Support Services on MH Budget Summ Units tab.</t>
        </r>
      </text>
    </comment>
    <comment ref="F68" authorId="0" shapeId="0" xr:uid="{00000000-0006-0000-0D00-00000E000000}">
      <text>
        <r>
          <rPr>
            <sz val="9"/>
            <color indexed="81"/>
            <rFont val="Tahoma"/>
            <family val="2"/>
          </rPr>
          <t>Enter total direct FTE of nurses listed in Schedule I.</t>
        </r>
      </text>
    </comment>
    <comment ref="F120" authorId="0" shapeId="0" xr:uid="{00000000-0006-0000-0D00-00000F000000}">
      <text>
        <r>
          <rPr>
            <sz val="9"/>
            <color indexed="81"/>
            <rFont val="Tahoma"/>
            <family val="2"/>
          </rPr>
          <t>Enter Line 16-Total Billing Units for Mental Health Services on MH Budget Summ Units tab.</t>
        </r>
      </text>
    </comment>
    <comment ref="F122" authorId="0" shapeId="0" xr:uid="{00000000-0006-0000-0D00-000010000000}">
      <text>
        <r>
          <rPr>
            <sz val="9"/>
            <color indexed="81"/>
            <rFont val="Tahoma"/>
            <family val="2"/>
          </rPr>
          <t>Enter Line 16-Total Billing Units for Case Management Brokerage on MH Budget Summ Units tab.</t>
        </r>
      </text>
    </comment>
    <comment ref="F124" authorId="0" shapeId="0" xr:uid="{00000000-0006-0000-0D00-000011000000}">
      <text>
        <r>
          <rPr>
            <sz val="9"/>
            <color indexed="81"/>
            <rFont val="Tahoma"/>
            <family val="2"/>
          </rPr>
          <t>Enter Line 16-Total Billing Units for Crisis Intervention on MH Budget Summ Units tab.</t>
        </r>
      </text>
    </comment>
    <comment ref="F128" authorId="0" shapeId="0" xr:uid="{00000000-0006-0000-0D00-000012000000}">
      <text>
        <r>
          <rPr>
            <sz val="9"/>
            <color indexed="81"/>
            <rFont val="Tahoma"/>
            <family val="2"/>
          </rPr>
          <t>Enter Total Direct Productivity FTE from Schedule I 
but exclude RN and Psychiatrist.</t>
        </r>
      </text>
    </comment>
    <comment ref="F133" authorId="0" shapeId="0" xr:uid="{00000000-0006-0000-0D00-000013000000}">
      <text>
        <r>
          <rPr>
            <sz val="9"/>
            <color indexed="81"/>
            <rFont val="Tahoma"/>
            <family val="2"/>
          </rPr>
          <t>Enter Line 16-Total Billing Units for Mental Health Services (excluding MHS Rehab) on MH Budget Summ Units tab.</t>
        </r>
      </text>
    </comment>
    <comment ref="F135" authorId="0" shapeId="0" xr:uid="{00000000-0006-0000-0D00-000014000000}">
      <text>
        <r>
          <rPr>
            <sz val="9"/>
            <color indexed="81"/>
            <rFont val="Tahoma"/>
            <family val="2"/>
          </rPr>
          <t>Enter Line 16-Total Billing Units for Crisis Intervention on MH Budget Summ Units tab.</t>
        </r>
      </text>
    </comment>
    <comment ref="F139" authorId="0" shapeId="0" xr:uid="{00000000-0006-0000-0D00-000015000000}">
      <text>
        <r>
          <rPr>
            <sz val="9"/>
            <color indexed="81"/>
            <rFont val="Tahoma"/>
            <family val="2"/>
          </rPr>
          <t>Enter total direct FTE of all clinicians listed in Schedule I both licensed and unlicensed.</t>
        </r>
      </text>
    </comment>
    <comment ref="F146" authorId="0" shapeId="0" xr:uid="{00000000-0006-0000-0D00-000016000000}">
      <text>
        <r>
          <rPr>
            <sz val="9"/>
            <color indexed="81"/>
            <rFont val="Tahoma"/>
            <family val="2"/>
          </rPr>
          <t>Enter Line 16-Total Billing Units for MHS Rehab on MH Budget Summ Units tab.</t>
        </r>
      </text>
    </comment>
    <comment ref="F148" authorId="0" shapeId="0" xr:uid="{00000000-0006-0000-0D00-000017000000}">
      <text>
        <r>
          <rPr>
            <sz val="9"/>
            <color indexed="81"/>
            <rFont val="Tahoma"/>
            <family val="2"/>
          </rPr>
          <t>Enter Line 16-Total Billing Units for Case Management Brokerage on MH Budget Summ Units tab.</t>
        </r>
      </text>
    </comment>
    <comment ref="F152" authorId="0" shapeId="0" xr:uid="{00000000-0006-0000-0D00-000018000000}">
      <text>
        <r>
          <rPr>
            <sz val="9"/>
            <color indexed="81"/>
            <rFont val="Tahoma"/>
            <family val="2"/>
          </rPr>
          <t>Enter total direct FTE of all para-professional staff listed in Schedule I.</t>
        </r>
      </text>
    </comment>
    <comment ref="F157" authorId="0" shapeId="0" xr:uid="{00000000-0006-0000-0D00-000019000000}">
      <text>
        <r>
          <rPr>
            <sz val="9"/>
            <color indexed="81"/>
            <rFont val="Tahoma"/>
            <family val="2"/>
          </rPr>
          <t>Enter Line 16-Total Billing Units for Medication Support Services on MH Budget Summ Units tab.</t>
        </r>
      </text>
    </comment>
    <comment ref="F163" authorId="0" shapeId="0" xr:uid="{00000000-0006-0000-0D00-00001A000000}">
      <text>
        <r>
          <rPr>
            <sz val="9"/>
            <color indexed="81"/>
            <rFont val="Tahoma"/>
            <family val="2"/>
          </rPr>
          <t>Enter total number of hours for all psychiatrist listed in Sch II</t>
        </r>
      </text>
    </comment>
    <comment ref="F168" authorId="0" shapeId="0" xr:uid="{00000000-0006-0000-0D00-00001B000000}">
      <text>
        <r>
          <rPr>
            <sz val="9"/>
            <color indexed="81"/>
            <rFont val="Tahoma"/>
            <family val="2"/>
          </rPr>
          <t>Enter Line 16-Total Billing Units for Medication Support Services on MH Budget Summ Units tab.</t>
        </r>
      </text>
    </comment>
    <comment ref="F174" authorId="0" shapeId="0" xr:uid="{00000000-0006-0000-0D00-00001C000000}">
      <text>
        <r>
          <rPr>
            <sz val="9"/>
            <color indexed="81"/>
            <rFont val="Tahoma"/>
            <family val="2"/>
          </rPr>
          <t>Enter total direct FTE of nurses listed in Schedule I.</t>
        </r>
      </text>
    </comment>
    <comment ref="F226" authorId="0" shapeId="0" xr:uid="{00000000-0006-0000-0D00-00001D000000}">
      <text>
        <r>
          <rPr>
            <sz val="9"/>
            <color indexed="81"/>
            <rFont val="Tahoma"/>
            <family val="2"/>
          </rPr>
          <t>Enter Line 16-Total Billing Units for Mental Health Services on MH Budget Summ Units tab.</t>
        </r>
      </text>
    </comment>
    <comment ref="F228" authorId="0" shapeId="0" xr:uid="{00000000-0006-0000-0D00-00001E000000}">
      <text>
        <r>
          <rPr>
            <sz val="9"/>
            <color indexed="81"/>
            <rFont val="Tahoma"/>
            <family val="2"/>
          </rPr>
          <t>Enter Line 16-Total Billing Units for Case Management Brokerage on MH Budget Summ Units tab.</t>
        </r>
      </text>
    </comment>
    <comment ref="F230" authorId="0" shapeId="0" xr:uid="{00000000-0006-0000-0D00-00001F000000}">
      <text>
        <r>
          <rPr>
            <sz val="9"/>
            <color indexed="81"/>
            <rFont val="Tahoma"/>
            <family val="2"/>
          </rPr>
          <t>Enter Line 16-Total Billing Units for Crisis Intervention on MH Budget Summ Units tab.</t>
        </r>
      </text>
    </comment>
    <comment ref="F234" authorId="0" shapeId="0" xr:uid="{00000000-0006-0000-0D00-000020000000}">
      <text>
        <r>
          <rPr>
            <sz val="9"/>
            <color indexed="81"/>
            <rFont val="Tahoma"/>
            <family val="2"/>
          </rPr>
          <t>Enter Total Direct Productivity FTE from Schedule I 
but exclude RN and Psychiatrist.</t>
        </r>
      </text>
    </comment>
    <comment ref="F239" authorId="0" shapeId="0" xr:uid="{00000000-0006-0000-0D00-000021000000}">
      <text>
        <r>
          <rPr>
            <sz val="9"/>
            <color indexed="81"/>
            <rFont val="Tahoma"/>
            <family val="2"/>
          </rPr>
          <t>Enter Line 16-Total Billing Units for Mental Health Services (excluding MHS Rehab) on MH Budget Summ Units tab.</t>
        </r>
      </text>
    </comment>
    <comment ref="F241" authorId="0" shapeId="0" xr:uid="{00000000-0006-0000-0D00-000022000000}">
      <text>
        <r>
          <rPr>
            <sz val="9"/>
            <color indexed="81"/>
            <rFont val="Tahoma"/>
            <family val="2"/>
          </rPr>
          <t>Enter Line 16-Total Billing Units for Crisis Intervention on MH Budget Summ Units tab.</t>
        </r>
      </text>
    </comment>
    <comment ref="F245" authorId="0" shapeId="0" xr:uid="{00000000-0006-0000-0D00-000023000000}">
      <text>
        <r>
          <rPr>
            <sz val="9"/>
            <color indexed="81"/>
            <rFont val="Tahoma"/>
            <family val="2"/>
          </rPr>
          <t>Enter total direct FTE of all clinicians listed in Schedule I both licensed and unlicensed.</t>
        </r>
      </text>
    </comment>
    <comment ref="F252" authorId="0" shapeId="0" xr:uid="{00000000-0006-0000-0D00-000024000000}">
      <text>
        <r>
          <rPr>
            <sz val="9"/>
            <color indexed="81"/>
            <rFont val="Tahoma"/>
            <family val="2"/>
          </rPr>
          <t>Enter Line 16-Total Billing Units for MHS Rehab on MH Budget Summ Units tab.</t>
        </r>
      </text>
    </comment>
    <comment ref="F254" authorId="0" shapeId="0" xr:uid="{00000000-0006-0000-0D00-000025000000}">
      <text>
        <r>
          <rPr>
            <sz val="9"/>
            <color indexed="81"/>
            <rFont val="Tahoma"/>
            <family val="2"/>
          </rPr>
          <t>Enter Line 16-Total Billing Units for Case Management Brokerage on MH Budget Summ Units tab.</t>
        </r>
      </text>
    </comment>
    <comment ref="F258" authorId="0" shapeId="0" xr:uid="{00000000-0006-0000-0D00-000026000000}">
      <text>
        <r>
          <rPr>
            <sz val="9"/>
            <color indexed="81"/>
            <rFont val="Tahoma"/>
            <family val="2"/>
          </rPr>
          <t>Enter total direct FTE of all para-professional staff listed in Schedule I.</t>
        </r>
      </text>
    </comment>
    <comment ref="F263" authorId="0" shapeId="0" xr:uid="{00000000-0006-0000-0D00-000027000000}">
      <text>
        <r>
          <rPr>
            <sz val="9"/>
            <color indexed="81"/>
            <rFont val="Tahoma"/>
            <family val="2"/>
          </rPr>
          <t>Enter Line 16-Total Billing Units for Medication Support Services on MH Budget Summ Units tab.</t>
        </r>
      </text>
    </comment>
    <comment ref="F269" authorId="0" shapeId="0" xr:uid="{00000000-0006-0000-0D00-000028000000}">
      <text>
        <r>
          <rPr>
            <sz val="9"/>
            <color indexed="81"/>
            <rFont val="Tahoma"/>
            <family val="2"/>
          </rPr>
          <t>Enter total number of hours for all psychiatrist listed in Sch II</t>
        </r>
      </text>
    </comment>
    <comment ref="F274" authorId="0" shapeId="0" xr:uid="{00000000-0006-0000-0D00-000029000000}">
      <text>
        <r>
          <rPr>
            <sz val="9"/>
            <color indexed="81"/>
            <rFont val="Tahoma"/>
            <family val="2"/>
          </rPr>
          <t>Enter Line 16-Total Billing Units for Medication Support Services on MH Budget Summ Units tab.</t>
        </r>
      </text>
    </comment>
    <comment ref="F280" authorId="0" shapeId="0" xr:uid="{00000000-0006-0000-0D00-00002A000000}">
      <text>
        <r>
          <rPr>
            <sz val="9"/>
            <color indexed="81"/>
            <rFont val="Tahoma"/>
            <family val="2"/>
          </rPr>
          <t>Enter total direct FTE of nurses listed in Schedule I.</t>
        </r>
      </text>
    </comment>
    <comment ref="F332" authorId="0" shapeId="0" xr:uid="{00000000-0006-0000-0D00-00002B000000}">
      <text>
        <r>
          <rPr>
            <sz val="9"/>
            <color indexed="81"/>
            <rFont val="Tahoma"/>
            <family val="2"/>
          </rPr>
          <t>Enter Line 16-Total Billing Units for Mental Health Services on MH Budget Summ Units tab.</t>
        </r>
      </text>
    </comment>
    <comment ref="F334" authorId="0" shapeId="0" xr:uid="{00000000-0006-0000-0D00-00002C000000}">
      <text>
        <r>
          <rPr>
            <sz val="9"/>
            <color indexed="81"/>
            <rFont val="Tahoma"/>
            <family val="2"/>
          </rPr>
          <t>Enter Line 16-Total Billing Units for Case Management Brokerage on MH Budget Summ Units tab.</t>
        </r>
      </text>
    </comment>
    <comment ref="F336" authorId="0" shapeId="0" xr:uid="{00000000-0006-0000-0D00-00002D000000}">
      <text>
        <r>
          <rPr>
            <sz val="9"/>
            <color indexed="81"/>
            <rFont val="Tahoma"/>
            <family val="2"/>
          </rPr>
          <t>Enter Line 16-Total Billing Units for Crisis Intervention on MH Budget Summ Units tab.</t>
        </r>
      </text>
    </comment>
    <comment ref="F340" authorId="0" shapeId="0" xr:uid="{00000000-0006-0000-0D00-00002E000000}">
      <text>
        <r>
          <rPr>
            <sz val="9"/>
            <color indexed="81"/>
            <rFont val="Tahoma"/>
            <family val="2"/>
          </rPr>
          <t>Enter Total Direct Productivity FTE from Schedule I 
but exclude RN and Psychiatrist.</t>
        </r>
      </text>
    </comment>
    <comment ref="F345" authorId="0" shapeId="0" xr:uid="{00000000-0006-0000-0D00-00002F000000}">
      <text>
        <r>
          <rPr>
            <sz val="9"/>
            <color indexed="81"/>
            <rFont val="Tahoma"/>
            <family val="2"/>
          </rPr>
          <t>Enter Line 16-Total Billing Units for Mental Health Services (excluding MHS Rehab) on MH Budget Summ Units tab.</t>
        </r>
      </text>
    </comment>
    <comment ref="F347" authorId="0" shapeId="0" xr:uid="{00000000-0006-0000-0D00-000030000000}">
      <text>
        <r>
          <rPr>
            <sz val="9"/>
            <color indexed="81"/>
            <rFont val="Tahoma"/>
            <family val="2"/>
          </rPr>
          <t>Enter Line 16-Total Billing Units for Crisis Intervention on MH Budget Summ Units tab.</t>
        </r>
      </text>
    </comment>
    <comment ref="F351" authorId="0" shapeId="0" xr:uid="{00000000-0006-0000-0D00-000031000000}">
      <text>
        <r>
          <rPr>
            <sz val="9"/>
            <color indexed="81"/>
            <rFont val="Tahoma"/>
            <family val="2"/>
          </rPr>
          <t>Enter total direct FTE of all clinicians listed in Schedule I both licensed and unlicensed.</t>
        </r>
      </text>
    </comment>
    <comment ref="F358" authorId="0" shapeId="0" xr:uid="{00000000-0006-0000-0D00-000032000000}">
      <text>
        <r>
          <rPr>
            <sz val="9"/>
            <color indexed="81"/>
            <rFont val="Tahoma"/>
            <family val="2"/>
          </rPr>
          <t>Enter Line 16-Total Billing Units for MHS Rehab on MH Budget Summ Units tab.</t>
        </r>
      </text>
    </comment>
    <comment ref="F360" authorId="0" shapeId="0" xr:uid="{00000000-0006-0000-0D00-000033000000}">
      <text>
        <r>
          <rPr>
            <sz val="9"/>
            <color indexed="81"/>
            <rFont val="Tahoma"/>
            <family val="2"/>
          </rPr>
          <t>Enter Line 16-Total Billing Units for Case Management Brokerage on MH Budget Summ Units tab.</t>
        </r>
      </text>
    </comment>
    <comment ref="F364" authorId="0" shapeId="0" xr:uid="{00000000-0006-0000-0D00-000034000000}">
      <text>
        <r>
          <rPr>
            <sz val="9"/>
            <color indexed="81"/>
            <rFont val="Tahoma"/>
            <family val="2"/>
          </rPr>
          <t>Enter total direct FTE of all para-professional staff listed in Schedule I.</t>
        </r>
      </text>
    </comment>
    <comment ref="F369" authorId="0" shapeId="0" xr:uid="{00000000-0006-0000-0D00-000035000000}">
      <text>
        <r>
          <rPr>
            <sz val="9"/>
            <color indexed="81"/>
            <rFont val="Tahoma"/>
            <family val="2"/>
          </rPr>
          <t>Enter Line 16-Total Billing Units for Medication Support Services on MH Budget Summ Units tab.</t>
        </r>
      </text>
    </comment>
    <comment ref="F375" authorId="0" shapeId="0" xr:uid="{00000000-0006-0000-0D00-000036000000}">
      <text>
        <r>
          <rPr>
            <sz val="9"/>
            <color indexed="81"/>
            <rFont val="Tahoma"/>
            <family val="2"/>
          </rPr>
          <t>Enter total number of hours for all psychiatrist listed in Sch II</t>
        </r>
      </text>
    </comment>
    <comment ref="F380" authorId="0" shapeId="0" xr:uid="{00000000-0006-0000-0D00-000037000000}">
      <text>
        <r>
          <rPr>
            <sz val="9"/>
            <color indexed="81"/>
            <rFont val="Tahoma"/>
            <family val="2"/>
          </rPr>
          <t>Enter Line 16-Total Billing Units for Medication Support Services on MH Budget Summ Units tab.</t>
        </r>
      </text>
    </comment>
    <comment ref="F386" authorId="0" shapeId="0" xr:uid="{00000000-0006-0000-0D00-000038000000}">
      <text>
        <r>
          <rPr>
            <sz val="9"/>
            <color indexed="81"/>
            <rFont val="Tahoma"/>
            <family val="2"/>
          </rPr>
          <t>Enter total direct FTE of nurses listed in Schedule I.</t>
        </r>
      </text>
    </comment>
    <comment ref="F438" authorId="0" shapeId="0" xr:uid="{00000000-0006-0000-0D00-000039000000}">
      <text>
        <r>
          <rPr>
            <sz val="9"/>
            <color indexed="81"/>
            <rFont val="Tahoma"/>
            <family val="2"/>
          </rPr>
          <t>Enter Line 16-Total Billing Units for Mental Health Services on MH Budget Summ Units tab.</t>
        </r>
      </text>
    </comment>
    <comment ref="F440" authorId="0" shapeId="0" xr:uid="{00000000-0006-0000-0D00-00003A000000}">
      <text>
        <r>
          <rPr>
            <sz val="9"/>
            <color indexed="81"/>
            <rFont val="Tahoma"/>
            <family val="2"/>
          </rPr>
          <t>Enter Line 16-Total Billing Units for Case Management Brokerage on MH Budget Summ Units tab.</t>
        </r>
      </text>
    </comment>
    <comment ref="F442" authorId="0" shapeId="0" xr:uid="{00000000-0006-0000-0D00-00003B000000}">
      <text>
        <r>
          <rPr>
            <sz val="9"/>
            <color indexed="81"/>
            <rFont val="Tahoma"/>
            <family val="2"/>
          </rPr>
          <t>Enter Line 16-Total Billing Units for Crisis Intervention on MH Budget Summ Units tab.</t>
        </r>
      </text>
    </comment>
    <comment ref="F446" authorId="0" shapeId="0" xr:uid="{00000000-0006-0000-0D00-00003C000000}">
      <text>
        <r>
          <rPr>
            <sz val="9"/>
            <color indexed="81"/>
            <rFont val="Tahoma"/>
            <family val="2"/>
          </rPr>
          <t>Enter Total Direct Productivity FTE from Schedule I 
but exclude RN and Psychiatrist.</t>
        </r>
      </text>
    </comment>
    <comment ref="F451" authorId="0" shapeId="0" xr:uid="{00000000-0006-0000-0D00-00003D000000}">
      <text>
        <r>
          <rPr>
            <sz val="9"/>
            <color indexed="81"/>
            <rFont val="Tahoma"/>
            <family val="2"/>
          </rPr>
          <t>Enter Line 16-Total Billing Units for Mental Health Services (excluding MHS Rehab) on MH Budget Summ Units tab.</t>
        </r>
      </text>
    </comment>
    <comment ref="F453" authorId="0" shapeId="0" xr:uid="{00000000-0006-0000-0D00-00003E000000}">
      <text>
        <r>
          <rPr>
            <sz val="9"/>
            <color indexed="81"/>
            <rFont val="Tahoma"/>
            <family val="2"/>
          </rPr>
          <t>Enter Line 16-Total Billing Units for Crisis Intervention on MH Budget Summ Units tab.</t>
        </r>
      </text>
    </comment>
    <comment ref="F457" authorId="0" shapeId="0" xr:uid="{00000000-0006-0000-0D00-00003F000000}">
      <text>
        <r>
          <rPr>
            <sz val="9"/>
            <color indexed="81"/>
            <rFont val="Tahoma"/>
            <family val="2"/>
          </rPr>
          <t>Enter total direct FTE of all clinicians listed in Schedule I both licensed and unlicensed.</t>
        </r>
      </text>
    </comment>
    <comment ref="F464" authorId="0" shapeId="0" xr:uid="{00000000-0006-0000-0D00-000040000000}">
      <text>
        <r>
          <rPr>
            <sz val="9"/>
            <color indexed="81"/>
            <rFont val="Tahoma"/>
            <family val="2"/>
          </rPr>
          <t>Enter Line 16-Total Billing Units for MHS Rehab on MH Budget Summ Units tab.</t>
        </r>
      </text>
    </comment>
    <comment ref="F466" authorId="0" shapeId="0" xr:uid="{00000000-0006-0000-0D00-000041000000}">
      <text>
        <r>
          <rPr>
            <sz val="9"/>
            <color indexed="81"/>
            <rFont val="Tahoma"/>
            <family val="2"/>
          </rPr>
          <t>Enter Line 16-Total Billing Units for Case Management Brokerage on MH Budget Summ Units tab.</t>
        </r>
      </text>
    </comment>
    <comment ref="F470" authorId="0" shapeId="0" xr:uid="{00000000-0006-0000-0D00-000042000000}">
      <text>
        <r>
          <rPr>
            <sz val="9"/>
            <color indexed="81"/>
            <rFont val="Tahoma"/>
            <family val="2"/>
          </rPr>
          <t>Enter total direct FTE of all para-professional staff listed in Schedule I.</t>
        </r>
      </text>
    </comment>
    <comment ref="F475" authorId="0" shapeId="0" xr:uid="{00000000-0006-0000-0D00-000043000000}">
      <text>
        <r>
          <rPr>
            <sz val="9"/>
            <color indexed="81"/>
            <rFont val="Tahoma"/>
            <family val="2"/>
          </rPr>
          <t>Enter Line 16-Total Billing Units for Medication Support Services on MH Budget Summ Units tab.</t>
        </r>
      </text>
    </comment>
    <comment ref="F481" authorId="0" shapeId="0" xr:uid="{00000000-0006-0000-0D00-000044000000}">
      <text>
        <r>
          <rPr>
            <sz val="9"/>
            <color indexed="81"/>
            <rFont val="Tahoma"/>
            <family val="2"/>
          </rPr>
          <t>Enter total number of hours for all psychiatrist listed in Sch II</t>
        </r>
      </text>
    </comment>
    <comment ref="F486" authorId="0" shapeId="0" xr:uid="{00000000-0006-0000-0D00-000045000000}">
      <text>
        <r>
          <rPr>
            <sz val="9"/>
            <color indexed="81"/>
            <rFont val="Tahoma"/>
            <family val="2"/>
          </rPr>
          <t>Enter Line 16-Total Billing Units for Medication Support Services on MH Budget Summ Units tab.</t>
        </r>
      </text>
    </comment>
    <comment ref="F492" authorId="0" shapeId="0" xr:uid="{00000000-0006-0000-0D00-000046000000}">
      <text>
        <r>
          <rPr>
            <sz val="9"/>
            <color indexed="81"/>
            <rFont val="Tahoma"/>
            <family val="2"/>
          </rPr>
          <t>Enter total direct FTE of nurses listed in Schedule I.</t>
        </r>
      </text>
    </comment>
    <comment ref="F544" authorId="0" shapeId="0" xr:uid="{00000000-0006-0000-0D00-000047000000}">
      <text>
        <r>
          <rPr>
            <sz val="9"/>
            <color indexed="81"/>
            <rFont val="Tahoma"/>
            <family val="2"/>
          </rPr>
          <t>Enter Line 16-Total Billing Units for Mental Health Services on MH Budget Summ Units tab.</t>
        </r>
      </text>
    </comment>
    <comment ref="F546" authorId="0" shapeId="0" xr:uid="{00000000-0006-0000-0D00-000048000000}">
      <text>
        <r>
          <rPr>
            <sz val="9"/>
            <color indexed="81"/>
            <rFont val="Tahoma"/>
            <family val="2"/>
          </rPr>
          <t>Enter Line 16-Total Billing Units for Case Management Brokerage on MH Budget Summ Units tab.</t>
        </r>
      </text>
    </comment>
    <comment ref="F548" authorId="0" shapeId="0" xr:uid="{00000000-0006-0000-0D00-000049000000}">
      <text>
        <r>
          <rPr>
            <sz val="9"/>
            <color indexed="81"/>
            <rFont val="Tahoma"/>
            <family val="2"/>
          </rPr>
          <t>Enter Line 16-Total Billing Units for Crisis Intervention on MH Budget Summ Units tab.</t>
        </r>
      </text>
    </comment>
    <comment ref="F552" authorId="0" shapeId="0" xr:uid="{00000000-0006-0000-0D00-00004A000000}">
      <text>
        <r>
          <rPr>
            <sz val="9"/>
            <color indexed="81"/>
            <rFont val="Tahoma"/>
            <family val="2"/>
          </rPr>
          <t>Enter Total Direct Productivity FTE from Schedule I 
but exclude RN and Psychiatrist.</t>
        </r>
      </text>
    </comment>
    <comment ref="F557" authorId="0" shapeId="0" xr:uid="{00000000-0006-0000-0D00-00004B000000}">
      <text>
        <r>
          <rPr>
            <sz val="9"/>
            <color indexed="81"/>
            <rFont val="Tahoma"/>
            <family val="2"/>
          </rPr>
          <t>Enter Line 16-Total Billing Units for Mental Health Services (excluding MHS Rehab) on MH Budget Summ Units tab.</t>
        </r>
      </text>
    </comment>
    <comment ref="F559" authorId="0" shapeId="0" xr:uid="{00000000-0006-0000-0D00-00004C000000}">
      <text>
        <r>
          <rPr>
            <sz val="9"/>
            <color indexed="81"/>
            <rFont val="Tahoma"/>
            <family val="2"/>
          </rPr>
          <t>Enter Line 16-Total Billing Units for Crisis Intervention on MH Budget Summ Units tab.</t>
        </r>
      </text>
    </comment>
    <comment ref="F563" authorId="0" shapeId="0" xr:uid="{00000000-0006-0000-0D00-00004D000000}">
      <text>
        <r>
          <rPr>
            <sz val="9"/>
            <color indexed="81"/>
            <rFont val="Tahoma"/>
            <family val="2"/>
          </rPr>
          <t>Enter total direct FTE of all clinicians listed in Schedule I both licensed and unlicensed.</t>
        </r>
      </text>
    </comment>
    <comment ref="F570" authorId="0" shapeId="0" xr:uid="{00000000-0006-0000-0D00-00004E000000}">
      <text>
        <r>
          <rPr>
            <sz val="9"/>
            <color indexed="81"/>
            <rFont val="Tahoma"/>
            <family val="2"/>
          </rPr>
          <t>Enter Line 16-Total Billing Units for MHS Rehab on MH Budget Summ Units tab.</t>
        </r>
      </text>
    </comment>
    <comment ref="F572" authorId="0" shapeId="0" xr:uid="{00000000-0006-0000-0D00-00004F000000}">
      <text>
        <r>
          <rPr>
            <sz val="9"/>
            <color indexed="81"/>
            <rFont val="Tahoma"/>
            <family val="2"/>
          </rPr>
          <t>Enter Line 16-Total Billing Units for Case Management Brokerage on MH Budget Summ Units tab.</t>
        </r>
      </text>
    </comment>
    <comment ref="F576" authorId="0" shapeId="0" xr:uid="{00000000-0006-0000-0D00-000050000000}">
      <text>
        <r>
          <rPr>
            <sz val="9"/>
            <color indexed="81"/>
            <rFont val="Tahoma"/>
            <family val="2"/>
          </rPr>
          <t>Enter total direct FTE of all para-professional staff listed in Schedule I.</t>
        </r>
      </text>
    </comment>
    <comment ref="F581" authorId="0" shapeId="0" xr:uid="{00000000-0006-0000-0D00-000051000000}">
      <text>
        <r>
          <rPr>
            <sz val="9"/>
            <color indexed="81"/>
            <rFont val="Tahoma"/>
            <family val="2"/>
          </rPr>
          <t>Enter Line 16-Total Billing Units for Medication Support Services on MH Budget Summ Units tab.</t>
        </r>
      </text>
    </comment>
    <comment ref="F587" authorId="0" shapeId="0" xr:uid="{00000000-0006-0000-0D00-000052000000}">
      <text>
        <r>
          <rPr>
            <sz val="9"/>
            <color indexed="81"/>
            <rFont val="Tahoma"/>
            <family val="2"/>
          </rPr>
          <t>Enter total number of hours for all psychiatrist listed in Sch II</t>
        </r>
      </text>
    </comment>
    <comment ref="F592" authorId="0" shapeId="0" xr:uid="{00000000-0006-0000-0D00-000053000000}">
      <text>
        <r>
          <rPr>
            <sz val="9"/>
            <color indexed="81"/>
            <rFont val="Tahoma"/>
            <family val="2"/>
          </rPr>
          <t>Enter Line 16-Total Billing Units for Medication Support Services on MH Budget Summ Units tab.</t>
        </r>
      </text>
    </comment>
    <comment ref="F598" authorId="0" shapeId="0" xr:uid="{00000000-0006-0000-0D00-000054000000}">
      <text>
        <r>
          <rPr>
            <sz val="9"/>
            <color indexed="81"/>
            <rFont val="Tahoma"/>
            <family val="2"/>
          </rPr>
          <t>Enter total direct FTE of nurses listed in Schedule I.</t>
        </r>
      </text>
    </comment>
    <comment ref="F650" authorId="0" shapeId="0" xr:uid="{00000000-0006-0000-0D00-000055000000}">
      <text>
        <r>
          <rPr>
            <sz val="9"/>
            <color indexed="81"/>
            <rFont val="Tahoma"/>
            <family val="2"/>
          </rPr>
          <t>Enter Line 16-Total Billing Units for Mental Health Services on MH Budget Summ Units tab.</t>
        </r>
      </text>
    </comment>
    <comment ref="F652" authorId="0" shapeId="0" xr:uid="{00000000-0006-0000-0D00-000056000000}">
      <text>
        <r>
          <rPr>
            <sz val="9"/>
            <color indexed="81"/>
            <rFont val="Tahoma"/>
            <family val="2"/>
          </rPr>
          <t>Enter Line 16-Total Billing Units for Case Management Brokerage on MH Budget Summ Units tab.</t>
        </r>
      </text>
    </comment>
    <comment ref="F654" authorId="0" shapeId="0" xr:uid="{00000000-0006-0000-0D00-000057000000}">
      <text>
        <r>
          <rPr>
            <sz val="9"/>
            <color indexed="81"/>
            <rFont val="Tahoma"/>
            <family val="2"/>
          </rPr>
          <t>Enter Line 16-Total Billing Units for Crisis Intervention on MH Budget Summ Units tab.</t>
        </r>
      </text>
    </comment>
    <comment ref="F658" authorId="0" shapeId="0" xr:uid="{00000000-0006-0000-0D00-000058000000}">
      <text>
        <r>
          <rPr>
            <sz val="9"/>
            <color indexed="81"/>
            <rFont val="Tahoma"/>
            <family val="2"/>
          </rPr>
          <t>Enter Total Direct Productivity FTE from Schedule I 
but exclude RN and Psychiatrist.</t>
        </r>
      </text>
    </comment>
    <comment ref="F663" authorId="0" shapeId="0" xr:uid="{00000000-0006-0000-0D00-000059000000}">
      <text>
        <r>
          <rPr>
            <sz val="9"/>
            <color indexed="81"/>
            <rFont val="Tahoma"/>
            <family val="2"/>
          </rPr>
          <t>Enter Line 16-Total Billing Units for Mental Health Services (excluding MHS Rehab) on MH Budget Summ Units tab.</t>
        </r>
      </text>
    </comment>
    <comment ref="F665" authorId="0" shapeId="0" xr:uid="{00000000-0006-0000-0D00-00005A000000}">
      <text>
        <r>
          <rPr>
            <sz val="9"/>
            <color indexed="81"/>
            <rFont val="Tahoma"/>
            <family val="2"/>
          </rPr>
          <t>Enter Line 16-Total Billing Units for Crisis Intervention on MH Budget Summ Units tab.</t>
        </r>
      </text>
    </comment>
    <comment ref="F669" authorId="0" shapeId="0" xr:uid="{00000000-0006-0000-0D00-00005B000000}">
      <text>
        <r>
          <rPr>
            <sz val="9"/>
            <color indexed="81"/>
            <rFont val="Tahoma"/>
            <family val="2"/>
          </rPr>
          <t>Enter total direct FTE of all clinicians listed in Schedule I both licensed and unlicensed.</t>
        </r>
      </text>
    </comment>
    <comment ref="F676" authorId="0" shapeId="0" xr:uid="{00000000-0006-0000-0D00-00005C000000}">
      <text>
        <r>
          <rPr>
            <sz val="9"/>
            <color indexed="81"/>
            <rFont val="Tahoma"/>
            <family val="2"/>
          </rPr>
          <t>Enter Line 16-Total Billing Units for MHS Rehab on MH Budget Summ Units tab.</t>
        </r>
      </text>
    </comment>
    <comment ref="F678" authorId="0" shapeId="0" xr:uid="{00000000-0006-0000-0D00-00005D000000}">
      <text>
        <r>
          <rPr>
            <sz val="9"/>
            <color indexed="81"/>
            <rFont val="Tahoma"/>
            <family val="2"/>
          </rPr>
          <t>Enter Line 16-Total Billing Units for Case Management Brokerage on MH Budget Summ Units tab.</t>
        </r>
      </text>
    </comment>
    <comment ref="F682" authorId="0" shapeId="0" xr:uid="{00000000-0006-0000-0D00-00005E000000}">
      <text>
        <r>
          <rPr>
            <sz val="9"/>
            <color indexed="81"/>
            <rFont val="Tahoma"/>
            <family val="2"/>
          </rPr>
          <t>Enter total direct FTE of all para-professional staff listed in Schedule I.</t>
        </r>
      </text>
    </comment>
    <comment ref="F687" authorId="0" shapeId="0" xr:uid="{00000000-0006-0000-0D00-00005F000000}">
      <text>
        <r>
          <rPr>
            <sz val="9"/>
            <color indexed="81"/>
            <rFont val="Tahoma"/>
            <family val="2"/>
          </rPr>
          <t>Enter Line 16-Total Billing Units for Medication Support Services on MH Budget Summ Units tab.</t>
        </r>
      </text>
    </comment>
    <comment ref="F693" authorId="0" shapeId="0" xr:uid="{00000000-0006-0000-0D00-000060000000}">
      <text>
        <r>
          <rPr>
            <sz val="9"/>
            <color indexed="81"/>
            <rFont val="Tahoma"/>
            <family val="2"/>
          </rPr>
          <t>Enter total number of hours for all psychiatrist listed in Sch II</t>
        </r>
      </text>
    </comment>
    <comment ref="F698" authorId="0" shapeId="0" xr:uid="{00000000-0006-0000-0D00-000061000000}">
      <text>
        <r>
          <rPr>
            <sz val="9"/>
            <color indexed="81"/>
            <rFont val="Tahoma"/>
            <family val="2"/>
          </rPr>
          <t>Enter Line 16-Total Billing Units for Medication Support Services on MH Budget Summ Units tab.</t>
        </r>
      </text>
    </comment>
    <comment ref="F704" authorId="0" shapeId="0" xr:uid="{00000000-0006-0000-0D00-000062000000}">
      <text>
        <r>
          <rPr>
            <sz val="9"/>
            <color indexed="81"/>
            <rFont val="Tahoma"/>
            <family val="2"/>
          </rPr>
          <t>Enter total direct FTE of nurses listed in Schedule I.</t>
        </r>
      </text>
    </comment>
    <comment ref="F756" authorId="0" shapeId="0" xr:uid="{00000000-0006-0000-0D00-000063000000}">
      <text>
        <r>
          <rPr>
            <sz val="9"/>
            <color indexed="81"/>
            <rFont val="Tahoma"/>
            <family val="2"/>
          </rPr>
          <t>Enter Line 16-Total Billing Units for Mental Health Services on MH Budget Summ Units tab.</t>
        </r>
      </text>
    </comment>
    <comment ref="F758" authorId="0" shapeId="0" xr:uid="{00000000-0006-0000-0D00-000064000000}">
      <text>
        <r>
          <rPr>
            <sz val="9"/>
            <color indexed="81"/>
            <rFont val="Tahoma"/>
            <family val="2"/>
          </rPr>
          <t>Enter Line 16-Total Billing Units for Case Management Brokerage on MH Budget Summ Units tab.</t>
        </r>
      </text>
    </comment>
    <comment ref="F760" authorId="0" shapeId="0" xr:uid="{00000000-0006-0000-0D00-000065000000}">
      <text>
        <r>
          <rPr>
            <sz val="9"/>
            <color indexed="81"/>
            <rFont val="Tahoma"/>
            <family val="2"/>
          </rPr>
          <t>Enter Line 16-Total Billing Units for Crisis Intervention on MH Budget Summ Units tab.</t>
        </r>
      </text>
    </comment>
    <comment ref="F764" authorId="0" shapeId="0" xr:uid="{00000000-0006-0000-0D00-000066000000}">
      <text>
        <r>
          <rPr>
            <sz val="9"/>
            <color indexed="81"/>
            <rFont val="Tahoma"/>
            <family val="2"/>
          </rPr>
          <t>Enter Total Direct Productivity FTE from Schedule I 
but exclude RN and Psychiatrist.</t>
        </r>
      </text>
    </comment>
    <comment ref="F769" authorId="0" shapeId="0" xr:uid="{00000000-0006-0000-0D00-000067000000}">
      <text>
        <r>
          <rPr>
            <sz val="9"/>
            <color indexed="81"/>
            <rFont val="Tahoma"/>
            <family val="2"/>
          </rPr>
          <t>Enter Line 16-Total Billing Units for Mental Health Services (excluding MHS Rehab) on MH Budget Summ Units tab.</t>
        </r>
      </text>
    </comment>
    <comment ref="F771" authorId="0" shapeId="0" xr:uid="{00000000-0006-0000-0D00-000068000000}">
      <text>
        <r>
          <rPr>
            <sz val="9"/>
            <color indexed="81"/>
            <rFont val="Tahoma"/>
            <family val="2"/>
          </rPr>
          <t>Enter Line 16-Total Billing Units for Crisis Intervention on MH Budget Summ Units tab.</t>
        </r>
      </text>
    </comment>
    <comment ref="F775" authorId="0" shapeId="0" xr:uid="{00000000-0006-0000-0D00-000069000000}">
      <text>
        <r>
          <rPr>
            <sz val="9"/>
            <color indexed="81"/>
            <rFont val="Tahoma"/>
            <family val="2"/>
          </rPr>
          <t>Enter total direct FTE of all clinicians listed in Schedule I both licensed and unlicensed.</t>
        </r>
      </text>
    </comment>
    <comment ref="F782" authorId="0" shapeId="0" xr:uid="{00000000-0006-0000-0D00-00006A000000}">
      <text>
        <r>
          <rPr>
            <sz val="9"/>
            <color indexed="81"/>
            <rFont val="Tahoma"/>
            <family val="2"/>
          </rPr>
          <t>Enter Line 16-Total Billing Units for MHS Rehab on MH Budget Summ Units tab.</t>
        </r>
      </text>
    </comment>
    <comment ref="F784" authorId="0" shapeId="0" xr:uid="{00000000-0006-0000-0D00-00006B000000}">
      <text>
        <r>
          <rPr>
            <sz val="9"/>
            <color indexed="81"/>
            <rFont val="Tahoma"/>
            <family val="2"/>
          </rPr>
          <t>Enter Line 16-Total Billing Units for Case Management Brokerage on MH Budget Summ Units tab.</t>
        </r>
      </text>
    </comment>
    <comment ref="F788" authorId="0" shapeId="0" xr:uid="{00000000-0006-0000-0D00-00006C000000}">
      <text>
        <r>
          <rPr>
            <sz val="9"/>
            <color indexed="81"/>
            <rFont val="Tahoma"/>
            <family val="2"/>
          </rPr>
          <t>Enter total direct FTE of all para-professional staff listed in Schedule I.</t>
        </r>
      </text>
    </comment>
    <comment ref="F793" authorId="0" shapeId="0" xr:uid="{00000000-0006-0000-0D00-00006D000000}">
      <text>
        <r>
          <rPr>
            <sz val="9"/>
            <color indexed="81"/>
            <rFont val="Tahoma"/>
            <family val="2"/>
          </rPr>
          <t>Enter Line 16-Total Billing Units for Medication Support Services on MH Budget Summ Units tab.</t>
        </r>
      </text>
    </comment>
    <comment ref="F799" authorId="0" shapeId="0" xr:uid="{00000000-0006-0000-0D00-00006E000000}">
      <text>
        <r>
          <rPr>
            <sz val="9"/>
            <color indexed="81"/>
            <rFont val="Tahoma"/>
            <family val="2"/>
          </rPr>
          <t>Enter total number of hours for all psychiatrist listed in Sch II</t>
        </r>
      </text>
    </comment>
    <comment ref="F804" authorId="0" shapeId="0" xr:uid="{00000000-0006-0000-0D00-00006F000000}">
      <text>
        <r>
          <rPr>
            <sz val="9"/>
            <color indexed="81"/>
            <rFont val="Tahoma"/>
            <family val="2"/>
          </rPr>
          <t>Enter Line 16-Total Billing Units for Medication Support Services on MH Budget Summ Units tab.</t>
        </r>
      </text>
    </comment>
    <comment ref="F810" authorId="0" shapeId="0" xr:uid="{00000000-0006-0000-0D00-000070000000}">
      <text>
        <r>
          <rPr>
            <sz val="9"/>
            <color indexed="81"/>
            <rFont val="Tahoma"/>
            <family val="2"/>
          </rPr>
          <t>Enter total direct FTE of nurses listed in Schedule I.</t>
        </r>
      </text>
    </comment>
    <comment ref="F862" authorId="0" shapeId="0" xr:uid="{00000000-0006-0000-0D00-000071000000}">
      <text>
        <r>
          <rPr>
            <sz val="9"/>
            <color indexed="81"/>
            <rFont val="Tahoma"/>
            <family val="2"/>
          </rPr>
          <t>Enter Line 16-Total Billing Units for Mental Health Services on MH Budget Summ Units tab.</t>
        </r>
      </text>
    </comment>
    <comment ref="F864" authorId="0" shapeId="0" xr:uid="{00000000-0006-0000-0D00-000072000000}">
      <text>
        <r>
          <rPr>
            <sz val="9"/>
            <color indexed="81"/>
            <rFont val="Tahoma"/>
            <family val="2"/>
          </rPr>
          <t>Enter Line 16-Total Billing Units for Case Management Brokerage on MH Budget Summ Units tab.</t>
        </r>
      </text>
    </comment>
    <comment ref="F866" authorId="0" shapeId="0" xr:uid="{00000000-0006-0000-0D00-000073000000}">
      <text>
        <r>
          <rPr>
            <sz val="9"/>
            <color indexed="81"/>
            <rFont val="Tahoma"/>
            <family val="2"/>
          </rPr>
          <t>Enter Line 16-Total Billing Units for Crisis Intervention on MH Budget Summ Units tab.</t>
        </r>
      </text>
    </comment>
    <comment ref="F870" authorId="0" shapeId="0" xr:uid="{00000000-0006-0000-0D00-000074000000}">
      <text>
        <r>
          <rPr>
            <sz val="9"/>
            <color indexed="81"/>
            <rFont val="Tahoma"/>
            <family val="2"/>
          </rPr>
          <t>Enter Total Direct Productivity FTE from Schedule I 
but exclude RN and Psychiatrist.</t>
        </r>
      </text>
    </comment>
    <comment ref="F875" authorId="0" shapeId="0" xr:uid="{00000000-0006-0000-0D00-000075000000}">
      <text>
        <r>
          <rPr>
            <sz val="9"/>
            <color indexed="81"/>
            <rFont val="Tahoma"/>
            <family val="2"/>
          </rPr>
          <t>Enter Line 16-Total Billing Units for Mental Health Services (excluding MHS Rehab) on MH Budget Summ Units tab.</t>
        </r>
      </text>
    </comment>
    <comment ref="F877" authorId="0" shapeId="0" xr:uid="{00000000-0006-0000-0D00-000076000000}">
      <text>
        <r>
          <rPr>
            <sz val="9"/>
            <color indexed="81"/>
            <rFont val="Tahoma"/>
            <family val="2"/>
          </rPr>
          <t>Enter Line 16-Total Billing Units for Crisis Intervention on MH Budget Summ Units tab.</t>
        </r>
      </text>
    </comment>
    <comment ref="F881" authorId="0" shapeId="0" xr:uid="{00000000-0006-0000-0D00-000077000000}">
      <text>
        <r>
          <rPr>
            <sz val="9"/>
            <color indexed="81"/>
            <rFont val="Tahoma"/>
            <family val="2"/>
          </rPr>
          <t>Enter total direct FTE of all clinicians listed in Schedule I both licensed and unlicensed.</t>
        </r>
      </text>
    </comment>
    <comment ref="F888" authorId="0" shapeId="0" xr:uid="{00000000-0006-0000-0D00-000078000000}">
      <text>
        <r>
          <rPr>
            <sz val="9"/>
            <color indexed="81"/>
            <rFont val="Tahoma"/>
            <family val="2"/>
          </rPr>
          <t>Enter Line 16-Total Billing Units for MHS Rehab on MH Budget Summ Units tab.</t>
        </r>
      </text>
    </comment>
    <comment ref="F890" authorId="0" shapeId="0" xr:uid="{00000000-0006-0000-0D00-000079000000}">
      <text>
        <r>
          <rPr>
            <sz val="9"/>
            <color indexed="81"/>
            <rFont val="Tahoma"/>
            <family val="2"/>
          </rPr>
          <t>Enter Line 16-Total Billing Units for Case Management Brokerage on MH Budget Summ Units tab.</t>
        </r>
      </text>
    </comment>
    <comment ref="F894" authorId="0" shapeId="0" xr:uid="{00000000-0006-0000-0D00-00007A000000}">
      <text>
        <r>
          <rPr>
            <sz val="9"/>
            <color indexed="81"/>
            <rFont val="Tahoma"/>
            <family val="2"/>
          </rPr>
          <t>Enter total direct FTE of all para-professional staff listed in Schedule I.</t>
        </r>
      </text>
    </comment>
    <comment ref="F899" authorId="0" shapeId="0" xr:uid="{00000000-0006-0000-0D00-00007B000000}">
      <text>
        <r>
          <rPr>
            <sz val="9"/>
            <color indexed="81"/>
            <rFont val="Tahoma"/>
            <family val="2"/>
          </rPr>
          <t>Enter Line 16-Total Billing Units for Medication Support Services on MH Budget Summ Units tab.</t>
        </r>
      </text>
    </comment>
    <comment ref="F905" authorId="0" shapeId="0" xr:uid="{00000000-0006-0000-0D00-00007C000000}">
      <text>
        <r>
          <rPr>
            <sz val="9"/>
            <color indexed="81"/>
            <rFont val="Tahoma"/>
            <family val="2"/>
          </rPr>
          <t>Enter total number of hours for all psychiatrist listed in Sch II</t>
        </r>
      </text>
    </comment>
    <comment ref="F910" authorId="0" shapeId="0" xr:uid="{00000000-0006-0000-0D00-00007D000000}">
      <text>
        <r>
          <rPr>
            <sz val="9"/>
            <color indexed="81"/>
            <rFont val="Tahoma"/>
            <family val="2"/>
          </rPr>
          <t>Enter Line 16-Total Billing Units for Medication Support Services on MH Budget Summ Units tab.</t>
        </r>
      </text>
    </comment>
    <comment ref="F916" authorId="0" shapeId="0" xr:uid="{00000000-0006-0000-0D00-00007E000000}">
      <text>
        <r>
          <rPr>
            <sz val="9"/>
            <color indexed="81"/>
            <rFont val="Tahoma"/>
            <family val="2"/>
          </rPr>
          <t>Enter total direct FTE of nurses listed in Schedule I.</t>
        </r>
      </text>
    </comment>
    <comment ref="F968" authorId="0" shapeId="0" xr:uid="{00000000-0006-0000-0D00-00007F000000}">
      <text>
        <r>
          <rPr>
            <sz val="9"/>
            <color indexed="81"/>
            <rFont val="Tahoma"/>
            <family val="2"/>
          </rPr>
          <t>Enter Line 16-Total Billing Units for Mental Health Services on MH Budget Summ Units tab.</t>
        </r>
      </text>
    </comment>
    <comment ref="F970" authorId="0" shapeId="0" xr:uid="{00000000-0006-0000-0D00-000080000000}">
      <text>
        <r>
          <rPr>
            <sz val="9"/>
            <color indexed="81"/>
            <rFont val="Tahoma"/>
            <family val="2"/>
          </rPr>
          <t>Enter Line 16-Total Billing Units for Case Management Brokerage on MH Budget Summ Units tab.</t>
        </r>
      </text>
    </comment>
    <comment ref="F972" authorId="0" shapeId="0" xr:uid="{00000000-0006-0000-0D00-000081000000}">
      <text>
        <r>
          <rPr>
            <sz val="9"/>
            <color indexed="81"/>
            <rFont val="Tahoma"/>
            <family val="2"/>
          </rPr>
          <t>Enter Line 16-Total Billing Units for Crisis Intervention on MH Budget Summ Units tab.</t>
        </r>
      </text>
    </comment>
    <comment ref="F976" authorId="0" shapeId="0" xr:uid="{00000000-0006-0000-0D00-000082000000}">
      <text>
        <r>
          <rPr>
            <sz val="9"/>
            <color indexed="81"/>
            <rFont val="Tahoma"/>
            <family val="2"/>
          </rPr>
          <t>Enter Total Direct Productivity FTE from Schedule I 
but exclude RN and Psychiatrist.</t>
        </r>
      </text>
    </comment>
    <comment ref="F981" authorId="0" shapeId="0" xr:uid="{00000000-0006-0000-0D00-000083000000}">
      <text>
        <r>
          <rPr>
            <sz val="9"/>
            <color indexed="81"/>
            <rFont val="Tahoma"/>
            <family val="2"/>
          </rPr>
          <t>Enter Line 16-Total Billing Units for Mental Health Services (excluding MHS Rehab) on MH Budget Summ Units tab.</t>
        </r>
      </text>
    </comment>
    <comment ref="F983" authorId="0" shapeId="0" xr:uid="{00000000-0006-0000-0D00-000084000000}">
      <text>
        <r>
          <rPr>
            <sz val="9"/>
            <color indexed="81"/>
            <rFont val="Tahoma"/>
            <family val="2"/>
          </rPr>
          <t>Enter Line 16-Total Billing Units for Crisis Intervention on MH Budget Summ Units tab.</t>
        </r>
      </text>
    </comment>
    <comment ref="F987" authorId="0" shapeId="0" xr:uid="{00000000-0006-0000-0D00-000085000000}">
      <text>
        <r>
          <rPr>
            <sz val="9"/>
            <color indexed="81"/>
            <rFont val="Tahoma"/>
            <family val="2"/>
          </rPr>
          <t>Enter total direct FTE of all clinicians listed in Schedule I both licensed and unlicensed.</t>
        </r>
      </text>
    </comment>
    <comment ref="F994" authorId="0" shapeId="0" xr:uid="{00000000-0006-0000-0D00-000086000000}">
      <text>
        <r>
          <rPr>
            <sz val="9"/>
            <color indexed="81"/>
            <rFont val="Tahoma"/>
            <family val="2"/>
          </rPr>
          <t>Enter Line 16-Total Billing Units for MHS Rehab on MH Budget Summ Units tab.</t>
        </r>
      </text>
    </comment>
    <comment ref="F996" authorId="0" shapeId="0" xr:uid="{00000000-0006-0000-0D00-000087000000}">
      <text>
        <r>
          <rPr>
            <sz val="9"/>
            <color indexed="81"/>
            <rFont val="Tahoma"/>
            <family val="2"/>
          </rPr>
          <t>Enter Line 16-Total Billing Units for Case Management Brokerage on MH Budget Summ Units tab.</t>
        </r>
      </text>
    </comment>
    <comment ref="F1000" authorId="0" shapeId="0" xr:uid="{00000000-0006-0000-0D00-000088000000}">
      <text>
        <r>
          <rPr>
            <sz val="9"/>
            <color indexed="81"/>
            <rFont val="Tahoma"/>
            <family val="2"/>
          </rPr>
          <t>Enter total direct FTE of all para-professional staff listed in Schedule I.</t>
        </r>
      </text>
    </comment>
    <comment ref="F1005" authorId="0" shapeId="0" xr:uid="{00000000-0006-0000-0D00-000089000000}">
      <text>
        <r>
          <rPr>
            <sz val="9"/>
            <color indexed="81"/>
            <rFont val="Tahoma"/>
            <family val="2"/>
          </rPr>
          <t>Enter Line 16-Total Billing Units for Medication Support Services on MH Budget Summ Units tab.</t>
        </r>
      </text>
    </comment>
    <comment ref="F1011" authorId="0" shapeId="0" xr:uid="{00000000-0006-0000-0D00-00008A000000}">
      <text>
        <r>
          <rPr>
            <sz val="9"/>
            <color indexed="81"/>
            <rFont val="Tahoma"/>
            <family val="2"/>
          </rPr>
          <t>Enter total number of hours for all psychiatrist listed in Sch II</t>
        </r>
      </text>
    </comment>
    <comment ref="F1016" authorId="0" shapeId="0" xr:uid="{00000000-0006-0000-0D00-00008B000000}">
      <text>
        <r>
          <rPr>
            <sz val="9"/>
            <color indexed="81"/>
            <rFont val="Tahoma"/>
            <family val="2"/>
          </rPr>
          <t>Enter Line 16-Total Billing Units for Medication Support Services on MH Budget Summ Units tab.</t>
        </r>
      </text>
    </comment>
    <comment ref="F1022" authorId="0" shapeId="0" xr:uid="{00000000-0006-0000-0D00-00008C000000}">
      <text>
        <r>
          <rPr>
            <sz val="9"/>
            <color indexed="81"/>
            <rFont val="Tahoma"/>
            <family val="2"/>
          </rPr>
          <t>Enter total direct FTE of nurses listed in Schedule I.</t>
        </r>
      </text>
    </comment>
    <comment ref="F1074" authorId="0" shapeId="0" xr:uid="{00000000-0006-0000-0D00-00008D000000}">
      <text>
        <r>
          <rPr>
            <sz val="9"/>
            <color indexed="81"/>
            <rFont val="Tahoma"/>
            <family val="2"/>
          </rPr>
          <t>Enter Line 16-Total Billing Units for Mental Health Services on MH Budget Summ Units tab.</t>
        </r>
      </text>
    </comment>
    <comment ref="F1076" authorId="0" shapeId="0" xr:uid="{00000000-0006-0000-0D00-00008E000000}">
      <text>
        <r>
          <rPr>
            <sz val="9"/>
            <color indexed="81"/>
            <rFont val="Tahoma"/>
            <family val="2"/>
          </rPr>
          <t>Enter Line 16-Total Billing Units for Case Management Brokerage on MH Budget Summ Units tab.</t>
        </r>
      </text>
    </comment>
    <comment ref="F1078" authorId="0" shapeId="0" xr:uid="{00000000-0006-0000-0D00-00008F000000}">
      <text>
        <r>
          <rPr>
            <sz val="9"/>
            <color indexed="81"/>
            <rFont val="Tahoma"/>
            <family val="2"/>
          </rPr>
          <t>Enter Line 16-Total Billing Units for Crisis Intervention on MH Budget Summ Units tab.</t>
        </r>
      </text>
    </comment>
    <comment ref="F1082" authorId="0" shapeId="0" xr:uid="{00000000-0006-0000-0D00-000090000000}">
      <text>
        <r>
          <rPr>
            <sz val="9"/>
            <color indexed="81"/>
            <rFont val="Tahoma"/>
            <family val="2"/>
          </rPr>
          <t>Enter Total Direct Productivity FTE from Schedule I 
but exclude RN and Psychiatrist.</t>
        </r>
      </text>
    </comment>
    <comment ref="F1087" authorId="0" shapeId="0" xr:uid="{00000000-0006-0000-0D00-000091000000}">
      <text>
        <r>
          <rPr>
            <sz val="9"/>
            <color indexed="81"/>
            <rFont val="Tahoma"/>
            <family val="2"/>
          </rPr>
          <t>Enter Line 16-Total Billing Units for Mental Health Services (excluding MHS Rehab) on MH Budget Summ Units tab.</t>
        </r>
      </text>
    </comment>
    <comment ref="F1089" authorId="0" shapeId="0" xr:uid="{00000000-0006-0000-0D00-000092000000}">
      <text>
        <r>
          <rPr>
            <sz val="9"/>
            <color indexed="81"/>
            <rFont val="Tahoma"/>
            <family val="2"/>
          </rPr>
          <t>Enter Line 16-Total Billing Units for Crisis Intervention on MH Budget Summ Units tab.</t>
        </r>
      </text>
    </comment>
    <comment ref="F1093" authorId="0" shapeId="0" xr:uid="{00000000-0006-0000-0D00-000093000000}">
      <text>
        <r>
          <rPr>
            <sz val="9"/>
            <color indexed="81"/>
            <rFont val="Tahoma"/>
            <family val="2"/>
          </rPr>
          <t>Enter total direct FTE of all clinicians listed in Schedule I both licensed and unlicensed.</t>
        </r>
      </text>
    </comment>
    <comment ref="F1100" authorId="0" shapeId="0" xr:uid="{00000000-0006-0000-0D00-000094000000}">
      <text>
        <r>
          <rPr>
            <sz val="9"/>
            <color indexed="81"/>
            <rFont val="Tahoma"/>
            <family val="2"/>
          </rPr>
          <t>Enter Line 16-Total Billing Units for MHS Rehab on MH Budget Summ Units tab.</t>
        </r>
      </text>
    </comment>
    <comment ref="F1102" authorId="0" shapeId="0" xr:uid="{00000000-0006-0000-0D00-000095000000}">
      <text>
        <r>
          <rPr>
            <sz val="9"/>
            <color indexed="81"/>
            <rFont val="Tahoma"/>
            <family val="2"/>
          </rPr>
          <t>Enter Line 16-Total Billing Units for Case Management Brokerage on MH Budget Summ Units tab.</t>
        </r>
      </text>
    </comment>
    <comment ref="F1106" authorId="0" shapeId="0" xr:uid="{00000000-0006-0000-0D00-000096000000}">
      <text>
        <r>
          <rPr>
            <sz val="9"/>
            <color indexed="81"/>
            <rFont val="Tahoma"/>
            <family val="2"/>
          </rPr>
          <t>Enter total direct FTE of all para-professional staff listed in Schedule I.</t>
        </r>
      </text>
    </comment>
    <comment ref="F1111" authorId="0" shapeId="0" xr:uid="{00000000-0006-0000-0D00-000097000000}">
      <text>
        <r>
          <rPr>
            <sz val="9"/>
            <color indexed="81"/>
            <rFont val="Tahoma"/>
            <family val="2"/>
          </rPr>
          <t>Enter Line 16-Total Billing Units for Medication Support Services on MH Budget Summ Units tab.</t>
        </r>
      </text>
    </comment>
    <comment ref="F1117" authorId="0" shapeId="0" xr:uid="{00000000-0006-0000-0D00-000098000000}">
      <text>
        <r>
          <rPr>
            <sz val="9"/>
            <color indexed="81"/>
            <rFont val="Tahoma"/>
            <family val="2"/>
          </rPr>
          <t>Enter total number of hours for all psychiatrist listed in Sch II</t>
        </r>
      </text>
    </comment>
    <comment ref="F1122" authorId="0" shapeId="0" xr:uid="{00000000-0006-0000-0D00-000099000000}">
      <text>
        <r>
          <rPr>
            <sz val="9"/>
            <color indexed="81"/>
            <rFont val="Tahoma"/>
            <family val="2"/>
          </rPr>
          <t>Enter Line 16-Total Billing Units for Medication Support Services on MH Budget Summ Units tab.</t>
        </r>
      </text>
    </comment>
    <comment ref="F1128" authorId="0" shapeId="0" xr:uid="{00000000-0006-0000-0D00-00009A000000}">
      <text>
        <r>
          <rPr>
            <sz val="9"/>
            <color indexed="81"/>
            <rFont val="Tahoma"/>
            <family val="2"/>
          </rPr>
          <t>Enter total direct FTE of nurses listed in Schedule I.</t>
        </r>
      </text>
    </comment>
    <comment ref="F1180" authorId="0" shapeId="0" xr:uid="{00000000-0006-0000-0D00-00009B000000}">
      <text>
        <r>
          <rPr>
            <sz val="9"/>
            <color indexed="81"/>
            <rFont val="Tahoma"/>
            <family val="2"/>
          </rPr>
          <t>Enter Line 16-Total Billing Units for Mental Health Services on MH Budget Summ Units tab.</t>
        </r>
      </text>
    </comment>
    <comment ref="F1182" authorId="0" shapeId="0" xr:uid="{00000000-0006-0000-0D00-00009C000000}">
      <text>
        <r>
          <rPr>
            <sz val="9"/>
            <color indexed="81"/>
            <rFont val="Tahoma"/>
            <family val="2"/>
          </rPr>
          <t>Enter Line 16-Total Billing Units for Case Management Brokerage on MH Budget Summ Units tab.</t>
        </r>
      </text>
    </comment>
    <comment ref="F1184" authorId="0" shapeId="0" xr:uid="{00000000-0006-0000-0D00-00009D000000}">
      <text>
        <r>
          <rPr>
            <sz val="9"/>
            <color indexed="81"/>
            <rFont val="Tahoma"/>
            <family val="2"/>
          </rPr>
          <t>Enter Line 16-Total Billing Units for Crisis Intervention on MH Budget Summ Units tab.</t>
        </r>
      </text>
    </comment>
    <comment ref="F1188" authorId="0" shapeId="0" xr:uid="{00000000-0006-0000-0D00-00009E000000}">
      <text>
        <r>
          <rPr>
            <sz val="9"/>
            <color indexed="81"/>
            <rFont val="Tahoma"/>
            <family val="2"/>
          </rPr>
          <t>Enter Total Direct Productivity FTE from Schedule I 
but exclude RN and Psychiatrist.</t>
        </r>
      </text>
    </comment>
    <comment ref="F1193" authorId="0" shapeId="0" xr:uid="{00000000-0006-0000-0D00-00009F000000}">
      <text>
        <r>
          <rPr>
            <sz val="9"/>
            <color indexed="81"/>
            <rFont val="Tahoma"/>
            <family val="2"/>
          </rPr>
          <t>Enter Line 16-Total Billing Units for Mental Health Services (excluding MHS Rehab) on MH Budget Summ Units tab.</t>
        </r>
      </text>
    </comment>
    <comment ref="F1195" authorId="0" shapeId="0" xr:uid="{00000000-0006-0000-0D00-0000A0000000}">
      <text>
        <r>
          <rPr>
            <sz val="9"/>
            <color indexed="81"/>
            <rFont val="Tahoma"/>
            <family val="2"/>
          </rPr>
          <t>Enter Line 16-Total Billing Units for Crisis Intervention on MH Budget Summ Units tab.</t>
        </r>
      </text>
    </comment>
    <comment ref="F1199" authorId="0" shapeId="0" xr:uid="{00000000-0006-0000-0D00-0000A1000000}">
      <text>
        <r>
          <rPr>
            <sz val="9"/>
            <color indexed="81"/>
            <rFont val="Tahoma"/>
            <family val="2"/>
          </rPr>
          <t>Enter total direct FTE of all clinicians listed in Schedule I both licensed and unlicensed.</t>
        </r>
      </text>
    </comment>
    <comment ref="F1206" authorId="0" shapeId="0" xr:uid="{00000000-0006-0000-0D00-0000A2000000}">
      <text>
        <r>
          <rPr>
            <sz val="9"/>
            <color indexed="81"/>
            <rFont val="Tahoma"/>
            <family val="2"/>
          </rPr>
          <t>Enter Line 16-Total Billing Units for MHS Rehab on MH Budget Summ Units tab.</t>
        </r>
      </text>
    </comment>
    <comment ref="F1208" authorId="0" shapeId="0" xr:uid="{00000000-0006-0000-0D00-0000A3000000}">
      <text>
        <r>
          <rPr>
            <sz val="9"/>
            <color indexed="81"/>
            <rFont val="Tahoma"/>
            <family val="2"/>
          </rPr>
          <t>Enter Line 16-Total Billing Units for Case Management Brokerage on MH Budget Summ Units tab.</t>
        </r>
      </text>
    </comment>
    <comment ref="F1212" authorId="0" shapeId="0" xr:uid="{00000000-0006-0000-0D00-0000A4000000}">
      <text>
        <r>
          <rPr>
            <sz val="9"/>
            <color indexed="81"/>
            <rFont val="Tahoma"/>
            <family val="2"/>
          </rPr>
          <t>Enter total direct FTE of all para-professional staff listed in Schedule I.</t>
        </r>
      </text>
    </comment>
    <comment ref="F1217" authorId="0" shapeId="0" xr:uid="{00000000-0006-0000-0D00-0000A5000000}">
      <text>
        <r>
          <rPr>
            <sz val="9"/>
            <color indexed="81"/>
            <rFont val="Tahoma"/>
            <family val="2"/>
          </rPr>
          <t>Enter Line 16-Total Billing Units for Medication Support Services on MH Budget Summ Units tab.</t>
        </r>
      </text>
    </comment>
    <comment ref="F1223" authorId="0" shapeId="0" xr:uid="{00000000-0006-0000-0D00-0000A6000000}">
      <text>
        <r>
          <rPr>
            <sz val="9"/>
            <color indexed="81"/>
            <rFont val="Tahoma"/>
            <family val="2"/>
          </rPr>
          <t>Enter total number of hours for all psychiatrist listed in Sch II</t>
        </r>
      </text>
    </comment>
    <comment ref="F1228" authorId="0" shapeId="0" xr:uid="{00000000-0006-0000-0D00-0000A7000000}">
      <text>
        <r>
          <rPr>
            <sz val="9"/>
            <color indexed="81"/>
            <rFont val="Tahoma"/>
            <family val="2"/>
          </rPr>
          <t>Enter Line 16-Total Billing Units for Medication Support Services on MH Budget Summ Units tab.</t>
        </r>
      </text>
    </comment>
    <comment ref="F1234" authorId="0" shapeId="0" xr:uid="{00000000-0006-0000-0D00-0000A8000000}">
      <text>
        <r>
          <rPr>
            <sz val="9"/>
            <color indexed="81"/>
            <rFont val="Tahoma"/>
            <family val="2"/>
          </rPr>
          <t>Enter total direct FTE of nurses listed in Schedule I.</t>
        </r>
      </text>
    </comment>
  </commentList>
</comments>
</file>

<file path=xl/sharedStrings.xml><?xml version="1.0" encoding="utf-8"?>
<sst xmlns="http://schemas.openxmlformats.org/spreadsheetml/2006/main" count="3636" uniqueCount="502">
  <si>
    <t>PRIOR APPROVED BUDGET</t>
  </si>
  <si>
    <t>NET CHANGE/ INCREASE (DECREASE)</t>
  </si>
  <si>
    <t>Building Rent &amp; Leases</t>
  </si>
  <si>
    <t>Equipment Rent &amp; Leases</t>
  </si>
  <si>
    <t>Building Repairs/Maintenance</t>
  </si>
  <si>
    <t>Equipment Repair/Maintenance</t>
  </si>
  <si>
    <t>*Leasehold Improvements</t>
  </si>
  <si>
    <t>Utilities</t>
  </si>
  <si>
    <t>Office Supplies</t>
  </si>
  <si>
    <t>Pharmaceutical</t>
  </si>
  <si>
    <t>Medical Supplies</t>
  </si>
  <si>
    <t>Other Supplies</t>
  </si>
  <si>
    <t>Printing</t>
  </si>
  <si>
    <t>Accounting/Auditing/Legal Fees</t>
  </si>
  <si>
    <t>Other Business Services</t>
  </si>
  <si>
    <t>24 Hour Program:  Food</t>
  </si>
  <si>
    <t>24 Hour Program:  Personal Needs Items</t>
  </si>
  <si>
    <t>Client Transportation</t>
  </si>
  <si>
    <t>Dues and Subscriptions</t>
  </si>
  <si>
    <t>*Interest Expense</t>
  </si>
  <si>
    <t>Other:  (list)</t>
  </si>
  <si>
    <t>Operating Expenses Total</t>
  </si>
  <si>
    <t>* May not be exceeded without prior HHSA approval.</t>
  </si>
  <si>
    <t xml:space="preserve">Contract #:  </t>
  </si>
  <si>
    <t xml:space="preserve">Contractor:  </t>
  </si>
  <si>
    <t xml:space="preserve">Program:  </t>
  </si>
  <si>
    <t>Address:</t>
  </si>
  <si>
    <t xml:space="preserve">Budget Period:  </t>
  </si>
  <si>
    <t xml:space="preserve">State Provider Code: 37-                                          </t>
  </si>
  <si>
    <t>D/M-C Provider Code:</t>
  </si>
  <si>
    <t xml:space="preserve">NOTE:  The number of Cost Centers must match the services as contracted.  Also, use only approved Cost Center names and use additional pages as needed to avoid using unreadable font sizes.  </t>
  </si>
  <si>
    <t>Staff Development/Training/Education</t>
  </si>
  <si>
    <t>Drug Testing</t>
  </si>
  <si>
    <t>Laboratory Services/non-drug testing</t>
  </si>
  <si>
    <t>Tax/License/Fees</t>
  </si>
  <si>
    <t>Depreciation</t>
  </si>
  <si>
    <t>**Flex Fund</t>
  </si>
  <si>
    <t>HEALTH AND HUMAN SERVICES AGENCY - BEHAVIORAL HEALTH SERVICES</t>
  </si>
  <si>
    <t xml:space="preserve">Fixed Assets: Cost of $5,000 or above Per Unit - Useful Life of One Year or More: </t>
  </si>
  <si>
    <t>Description of Fixed Asset</t>
  </si>
  <si>
    <t># of Units</t>
  </si>
  <si>
    <t>Cost per Unit</t>
  </si>
  <si>
    <t>Total Cost</t>
  </si>
  <si>
    <t>Total Fixed Assets</t>
  </si>
  <si>
    <t>Rate</t>
  </si>
  <si>
    <t>Amount</t>
  </si>
  <si>
    <t>Total Amount</t>
  </si>
  <si>
    <t xml:space="preserve">(Provide a Brief Description &amp; Justification): </t>
  </si>
  <si>
    <t>LINE ITEM: Equipment Repair &amp; Maintenance</t>
  </si>
  <si>
    <t xml:space="preserve">LINE ITEM: Other </t>
  </si>
  <si>
    <t>Program Name</t>
  </si>
  <si>
    <t>Funding Source/Population</t>
  </si>
  <si>
    <t>ROLL UP</t>
  </si>
  <si>
    <t>Position</t>
  </si>
  <si>
    <t>Salary and Wages Subtotal</t>
  </si>
  <si>
    <t>Employee Benefits</t>
  </si>
  <si>
    <t>SALARY &amp; BENEFITS SUBTOTAL</t>
  </si>
  <si>
    <t>TOTAL</t>
  </si>
  <si>
    <t>Exhibit  C Schedule II- Operating Expense</t>
  </si>
  <si>
    <t>Exhibit  C Schedule I - Salaries and Benefits</t>
  </si>
  <si>
    <t>Salaries and Benefits (Schedule I)</t>
  </si>
  <si>
    <t>Operating Expense (Schedule II)</t>
  </si>
  <si>
    <t>GROSS COST</t>
  </si>
  <si>
    <t>Indirect Cost (Schedule III)</t>
  </si>
  <si>
    <t>Less: Contract Revenues</t>
  </si>
  <si>
    <t>Other Patient Insurance</t>
  </si>
  <si>
    <t>Medicare</t>
  </si>
  <si>
    <t>Other Revenues: (Specify)</t>
  </si>
  <si>
    <t>Participant Fees</t>
  </si>
  <si>
    <t xml:space="preserve">Total Units of Service </t>
  </si>
  <si>
    <t>Exhibit  C Schedule III- Indirect Cost</t>
  </si>
  <si>
    <t>Indirect Cost</t>
  </si>
  <si>
    <t>Direct FTE</t>
  </si>
  <si>
    <t>Admin FTE</t>
  </si>
  <si>
    <t># of months</t>
  </si>
  <si>
    <t>Total Salary Expense</t>
  </si>
  <si>
    <t>PROPOSED BUDGET</t>
  </si>
  <si>
    <t>NET CHANGE / INCREASE (DECREASE)</t>
  </si>
  <si>
    <t>Annual Salary 
(full time)</t>
  </si>
  <si>
    <t>ADDITIONAL DATA - FOR PRODUCTIVITY REVIEW ONLY</t>
  </si>
  <si>
    <t>NET CHANGE</t>
  </si>
  <si>
    <t>Productivity FTE Direct</t>
  </si>
  <si>
    <t>Productivity FTE Admin</t>
  </si>
  <si>
    <t>CONTROL CHECK</t>
  </si>
  <si>
    <t>Number of Estimated Indirect FTE</t>
  </si>
  <si>
    <t>Proposed Budget</t>
  </si>
  <si>
    <t xml:space="preserve">Prior Approved </t>
  </si>
  <si>
    <t>Increase/
(Decrease)</t>
  </si>
  <si>
    <t>Standard Rate or CMA</t>
  </si>
  <si>
    <t>Telecommunications</t>
  </si>
  <si>
    <t>Insurance</t>
  </si>
  <si>
    <t>Travel</t>
  </si>
  <si>
    <t>*Gift Cards</t>
  </si>
  <si>
    <t xml:space="preserve">Have Federal Approved Indirect Rate?  </t>
  </si>
  <si>
    <t>If YES, indicate Rate</t>
  </si>
  <si>
    <t xml:space="preserve">             NOTE: Proposed indirect rate cannot exceed the federal approved indirect rate.</t>
  </si>
  <si>
    <t>Date Submitted</t>
  </si>
  <si>
    <t xml:space="preserve">Phone number: </t>
  </si>
  <si>
    <t>Date Approved</t>
  </si>
  <si>
    <t xml:space="preserve">LINE ITEM: Building Repair &amp; Maintenance </t>
  </si>
  <si>
    <t>Quantity</t>
  </si>
  <si>
    <t xml:space="preserve">Exhibit C Supplemental I - Gift Card Preapproval </t>
  </si>
  <si>
    <t>Exhibit  C Supplemental B - Subcontract Agreements</t>
  </si>
  <si>
    <t>NAME</t>
  </si>
  <si>
    <t>AGENCY</t>
  </si>
  <si>
    <t>POSITION CLASS</t>
  </si>
  <si>
    <t>Direct Hrs</t>
  </si>
  <si>
    <t>Admin Hrs</t>
  </si>
  <si>
    <t>Direct Amount</t>
  </si>
  <si>
    <t>Admin Amount</t>
  </si>
  <si>
    <t>TOTAL CONSULTANT COSTS</t>
  </si>
  <si>
    <t>TOTAL SUBCONTRACT COSTS</t>
  </si>
  <si>
    <t xml:space="preserve">GIFT CARD: Anticipated item description and purpose  </t>
  </si>
  <si>
    <t xml:space="preserve">Funding Source:  </t>
  </si>
  <si>
    <t>FUNDING SOURCE 2</t>
  </si>
  <si>
    <t>FUNDING SOURCE 3</t>
  </si>
  <si>
    <t>FUNDING SOURCE 4</t>
  </si>
  <si>
    <t>FUNDING SOURCE 5</t>
  </si>
  <si>
    <t>FUNDING SOURCE 6</t>
  </si>
  <si>
    <t>FUNDING SOURCE 7</t>
  </si>
  <si>
    <t>FUNDING SOURCE 8</t>
  </si>
  <si>
    <t>FUNDING SOURCE 9</t>
  </si>
  <si>
    <t>FUNDING SOURCE 10</t>
  </si>
  <si>
    <t>FUNDING SOURCE 11</t>
  </si>
  <si>
    <t>FUNDING SOURCE 12</t>
  </si>
  <si>
    <t>Fixed Assets (Supplemental A)</t>
  </si>
  <si>
    <t>TOTAL FFP Revenue</t>
  </si>
  <si>
    <t>SUBCONTRACT</t>
  </si>
  <si>
    <t xml:space="preserve">CONSULTANTS </t>
  </si>
  <si>
    <t>Exhibit C - Contract Budget - Line Item Justification</t>
  </si>
  <si>
    <t>CONTRACT TOTAL</t>
  </si>
  <si>
    <t>Note: If any revisions to this form are needed, re-submit the form (by email) to COR with requested changes.</t>
  </si>
  <si>
    <t>Type Name &amp; Title</t>
  </si>
  <si>
    <t>This budget will remain in effect throughout the entire contract term unless amended or revised through AAR.</t>
  </si>
  <si>
    <t xml:space="preserve">Exhibit  C Budget Summary Page </t>
  </si>
  <si>
    <t>Exhibit  C Budget Summary Page - Mental Health Projected Units Data</t>
  </si>
  <si>
    <t xml:space="preserve">  Date:</t>
  </si>
  <si>
    <t>Type Name and Title</t>
  </si>
  <si>
    <t>Approved By:</t>
  </si>
  <si>
    <t>(For County Use Only)</t>
  </si>
  <si>
    <t>Contractor's Authorized Signature</t>
  </si>
  <si>
    <t>PROGRAM NAME:</t>
  </si>
  <si>
    <t>Service Function Code</t>
  </si>
  <si>
    <t>Service Function Description</t>
  </si>
  <si>
    <t>Total Billing Units</t>
  </si>
  <si>
    <t>NET COST (CONTRACT MAX)</t>
  </si>
  <si>
    <t>Gross Cost (Line 5 Budget Summ Amt)</t>
  </si>
  <si>
    <t>Other Revenues</t>
  </si>
  <si>
    <t xml:space="preserve">Net Cost   </t>
  </si>
  <si>
    <t>SFC1</t>
  </si>
  <si>
    <t>SFC2</t>
  </si>
  <si>
    <t>SFC3</t>
  </si>
  <si>
    <t>SFC4</t>
  </si>
  <si>
    <t>SFC5</t>
  </si>
  <si>
    <t>SFC6</t>
  </si>
  <si>
    <t>SFC7</t>
  </si>
  <si>
    <t>SFC8</t>
  </si>
  <si>
    <t>SFC9</t>
  </si>
  <si>
    <t>SFC10</t>
  </si>
  <si>
    <t>FUNDING SOURCE:</t>
  </si>
  <si>
    <t>Cost per Units of Service</t>
  </si>
  <si>
    <t>Cost per Billing Units</t>
  </si>
  <si>
    <t>ANALYSIS OF COST PERCENTAGES</t>
  </si>
  <si>
    <t>*Fixed Assets (Supplemental A)</t>
  </si>
  <si>
    <t>*Indirect Cost (Schedule III)</t>
  </si>
  <si>
    <t>FUNDING SOURCE</t>
  </si>
  <si>
    <t>FTE COUNT</t>
  </si>
  <si>
    <t>Direct FTE (Sch I productivity FTE)</t>
  </si>
  <si>
    <t>Admin FTE (Sch 1 producitivity FTE)</t>
  </si>
  <si>
    <t>Consultant FTE</t>
  </si>
  <si>
    <t>TOTAL FTE</t>
  </si>
  <si>
    <t>Total SD/MC Billing Units</t>
  </si>
  <si>
    <t>Percentage of total SD/MC to total billing units</t>
  </si>
  <si>
    <r>
      <t xml:space="preserve">LINE ITEM: Building Rent or Lease  </t>
    </r>
    <r>
      <rPr>
        <b/>
        <i/>
        <sz val="10"/>
        <color rgb="FFFF0000"/>
        <rFont val="Arial"/>
        <family val="2"/>
      </rPr>
      <t xml:space="preserve">**Rent </t>
    </r>
    <r>
      <rPr>
        <b/>
        <i/>
        <u/>
        <sz val="10"/>
        <color rgb="FFFF0000"/>
        <rFont val="Arial"/>
        <family val="2"/>
      </rPr>
      <t>cannot</t>
    </r>
    <r>
      <rPr>
        <b/>
        <i/>
        <sz val="10"/>
        <color rgb="FFFF0000"/>
        <rFont val="Arial"/>
        <family val="2"/>
      </rPr>
      <t xml:space="preserve"> be claimed if you own the building**</t>
    </r>
  </si>
  <si>
    <r>
      <t xml:space="preserve">LINE ITEM: Gift Cards  </t>
    </r>
    <r>
      <rPr>
        <b/>
        <i/>
        <sz val="10"/>
        <color rgb="FFFF0000"/>
        <rFont val="Arial"/>
        <family val="2"/>
      </rPr>
      <t>***For Client Use Only. Must also complete Exhibit C Supplemental I - Gift Card Preapproval form***</t>
    </r>
  </si>
  <si>
    <t>LINE ITEM: Leasehold Improvements</t>
  </si>
  <si>
    <r>
      <t xml:space="preserve">LINE ITEM: Depreciation </t>
    </r>
    <r>
      <rPr>
        <sz val="10"/>
        <color rgb="FFFF0000"/>
        <rFont val="Arial"/>
        <family val="2"/>
      </rPr>
      <t>(for contractor owned buildings and equipment)</t>
    </r>
  </si>
  <si>
    <t>LINE ITEM: Medical Supplies (For Client Use Only)</t>
  </si>
  <si>
    <t xml:space="preserve">LINE ITEM: Office Supplies </t>
  </si>
  <si>
    <r>
      <t xml:space="preserve">LINE ITEM: Other Supplies  </t>
    </r>
    <r>
      <rPr>
        <b/>
        <i/>
        <sz val="10"/>
        <color rgb="FFFF0000"/>
        <rFont val="Arial"/>
        <family val="2"/>
      </rPr>
      <t>***No food, beverages or food supplies***</t>
    </r>
  </si>
  <si>
    <t>LINE ITEM: Printing</t>
  </si>
  <si>
    <t xml:space="preserve">LINE ITEM: Dues &amp; Subscription </t>
  </si>
  <si>
    <t>LINE ITEM: Others</t>
  </si>
  <si>
    <t>Salaries and Benefits</t>
  </si>
  <si>
    <t>Operating Expense</t>
  </si>
  <si>
    <t>Fixed Asset</t>
  </si>
  <si>
    <t>Less: Other Distorting Items</t>
  </si>
  <si>
    <t>Indirect Cost Rate (based on Net Direct Cost)</t>
  </si>
  <si>
    <t>Indirect Cost Rate (based on Salaries and Benefits)</t>
  </si>
  <si>
    <t>Estimated Indirect FTE</t>
  </si>
  <si>
    <t>Total Direct Cost (S&amp;B, Operating Expense &amp; Fixed Assets)</t>
  </si>
  <si>
    <t>Indirect Cost Rate (based on Operating Expenses)</t>
  </si>
  <si>
    <t>INDIRECT COST METHODOLOGY (Please check one)</t>
  </si>
  <si>
    <t>OTHER INDIRECT COST METHODOLOGY</t>
  </si>
  <si>
    <t xml:space="preserve">                                   County of San Diego – Health and Human Services Agency</t>
  </si>
  <si>
    <t xml:space="preserve">                                                        Behavioral Health Services - Mental Health Services</t>
  </si>
  <si>
    <t>Contractor Name:</t>
  </si>
  <si>
    <t>Provider Number:</t>
  </si>
  <si>
    <t>Program Name:</t>
  </si>
  <si>
    <t>Contract Number:</t>
  </si>
  <si>
    <t>To:</t>
  </si>
  <si>
    <t>Sub-unit #:</t>
  </si>
  <si>
    <t>FOR OUTPATIENT SERVICES only  - IF APPLICABLE</t>
  </si>
  <si>
    <t>Billing Units (from Budget Summary page)</t>
  </si>
  <si>
    <t>Mental Health Services (Including MHS Rehab)</t>
  </si>
  <si>
    <t>Direct Staff FTE Productivity computation:</t>
  </si>
  <si>
    <t>Case Management Brokerage</t>
  </si>
  <si>
    <t>(Provide narrative explanation if below 60%) -</t>
  </si>
  <si>
    <t>Crisis Intervention</t>
  </si>
  <si>
    <t>Medication Support</t>
  </si>
  <si>
    <t>Non-billable activity (SFC 5, 65 and 800s)</t>
  </si>
  <si>
    <t>Direct Staff FTE</t>
  </si>
  <si>
    <t>Contract Consultant Staff FTEs</t>
  </si>
  <si>
    <t>As approved by COR</t>
  </si>
  <si>
    <t>Total direct FTE</t>
  </si>
  <si>
    <t>FTE to be excluded</t>
  </si>
  <si>
    <t>Narrative justifying the exclusion of staff from productivity calculation</t>
  </si>
  <si>
    <t>HEALTH AND HUMAN SERVICES AGENCY</t>
  </si>
  <si>
    <t>ADMINISTRATIVE ADJUSTMENT REQUEST</t>
  </si>
  <si>
    <t>(With Supporting Documentation Attached)</t>
  </si>
  <si>
    <t>AAR# _______________</t>
  </si>
  <si>
    <t>CONTRACTOR:</t>
  </si>
  <si>
    <t>CONTRACT NO.:</t>
  </si>
  <si>
    <t>ADDRESS:</t>
  </si>
  <si>
    <t>CONTRACT PERIOD:</t>
  </si>
  <si>
    <t>From:</t>
  </si>
  <si>
    <t>PROGRAM:</t>
  </si>
  <si>
    <t>REQUESTED BY:</t>
  </si>
  <si>
    <t>(Name and Title)</t>
  </si>
  <si>
    <t>NATURE OF REQUEST:</t>
  </si>
  <si>
    <t xml:space="preserve"> </t>
  </si>
  <si>
    <t>REQUEST EFFECTIVE DATE:</t>
  </si>
  <si>
    <t>(Authorized Contractor Staff: Print name, designation and sign)</t>
  </si>
  <si>
    <t>Date</t>
  </si>
  <si>
    <t>COUNTY USE ONLY</t>
  </si>
  <si>
    <t>Recommended</t>
  </si>
  <si>
    <t>Not Recommended</t>
  </si>
  <si>
    <t>Comments:</t>
  </si>
  <si>
    <t>Program/Contract Analyst (Print and Sign)</t>
  </si>
  <si>
    <t>APPROVED</t>
  </si>
  <si>
    <t>DENIED</t>
  </si>
  <si>
    <t>BEHAVIORAL HEALTH SERVICES.</t>
  </si>
  <si>
    <t>COR (Print and Sign)</t>
  </si>
  <si>
    <t>CC: COR, Contractor, CSU, Contract File</t>
  </si>
  <si>
    <t>for client needs in an emergency to cover….</t>
  </si>
  <si>
    <t xml:space="preserve">PROGRAM NAME </t>
  </si>
  <si>
    <t>*Subcontracts (from Supplemental B)</t>
  </si>
  <si>
    <t>Budget Period:</t>
  </si>
  <si>
    <t>LINE ITEM: Interest Expense  (e.g., mortgage interest, etc.)</t>
  </si>
  <si>
    <t>LINE ITEM: Equipment Rent &amp; Lease (e.g., copiers, fax machines, vehicles, point-of-sale equipment, etc.)</t>
  </si>
  <si>
    <t>LINE ITEM: Utilities (e.g., gas, electricity, water, sewer, burglar alarm, etc.)</t>
  </si>
  <si>
    <t>LINE ITEM: Laboratory Services (e.g., non-drug testing for Clients, etc.)</t>
  </si>
  <si>
    <t>LINE ITEM: Client Transportation (e.g., Bus Passes/Tokens, Day Trippers, etc.)</t>
  </si>
  <si>
    <t>LINE ITEM: Insurance (e.g., worker's compensation, professional liability, etc.)</t>
  </si>
  <si>
    <t>LINE ITEM: Telecommunications (e.g., internet, telephone, long distance, cell phones, cable or satellite TV, etc.)</t>
  </si>
  <si>
    <r>
      <t xml:space="preserve">LINE ITEM: 24 Hour Program: Personal Needs Items  </t>
    </r>
    <r>
      <rPr>
        <b/>
        <i/>
        <sz val="10"/>
        <color rgb="FFFF0000"/>
        <rFont val="Arial"/>
        <family val="2"/>
      </rPr>
      <t>***For 24 hour program -  Client Use Only***</t>
    </r>
  </si>
  <si>
    <t>$ 5,000.00 up to $7,000.00 per client</t>
  </si>
  <si>
    <t>TBS</t>
  </si>
  <si>
    <t>Up to $4,000.00 per client</t>
  </si>
  <si>
    <t>FSP</t>
  </si>
  <si>
    <t>Up to $3,000.00 per client</t>
  </si>
  <si>
    <t>Outpatient Services</t>
  </si>
  <si>
    <t>Standard Cost Per Client:</t>
  </si>
  <si>
    <t xml:space="preserve">(Provide narrative explanation if cost per client is above standard cost/client) - </t>
  </si>
  <si>
    <t>(Standard number of clients per Clinical FTE is minimum 40 per year)</t>
  </si>
  <si>
    <t>Number of Unduplicated Client</t>
  </si>
  <si>
    <t>BUDGETED COST PER CLIENT</t>
  </si>
  <si>
    <t>Program Budget</t>
  </si>
  <si>
    <t>H.   BUDGETED COST PER CLIENT</t>
  </si>
  <si>
    <t xml:space="preserve">(Provide narrative explanation if ratio is below 200%) - </t>
  </si>
  <si>
    <t>Admin Staff</t>
  </si>
  <si>
    <t>Ratio of Direct Service Staff to Admin Staff</t>
  </si>
  <si>
    <t>Direct Service Staff</t>
  </si>
  <si>
    <r>
      <t>G.   RATIO OF DIRECT SERVICE STAFF TO ADMIN STAFF (</t>
    </r>
    <r>
      <rPr>
        <b/>
        <sz val="10"/>
        <color rgb="FFFF0000"/>
        <rFont val="Arial"/>
        <family val="2"/>
      </rPr>
      <t xml:space="preserve">REQUIRED: </t>
    </r>
    <r>
      <rPr>
        <b/>
        <i/>
        <u/>
        <sz val="10"/>
        <color rgb="FFFF0000"/>
        <rFont val="Arial"/>
        <family val="2"/>
      </rPr>
      <t>2:1 or 200% minimum</t>
    </r>
    <r>
      <rPr>
        <b/>
        <sz val="10"/>
        <rFont val="Arial"/>
        <family val="2"/>
      </rPr>
      <t>)</t>
    </r>
  </si>
  <si>
    <t>OTHERS</t>
  </si>
  <si>
    <t>Note: Above is the minimum number of bed days budgeted</t>
  </si>
  <si>
    <t>(Standard Productivity rate is 90% on SOW)</t>
  </si>
  <si>
    <t xml:space="preserve"> % of Required Productivity (as stated on SOW)</t>
  </si>
  <si>
    <t xml:space="preserve"> # of days of Operation (as stated on SOW)</t>
  </si>
  <si>
    <t>Required Number of Day Treatment Services</t>
  </si>
  <si>
    <t>Program Capacity (stated on SOW)</t>
  </si>
  <si>
    <r>
      <t>F.   REQUIRED NUMBER OF DAY TREATMENT DAYS (</t>
    </r>
    <r>
      <rPr>
        <b/>
        <sz val="10"/>
        <color rgb="FFFF0000"/>
        <rFont val="Arial"/>
        <family val="2"/>
      </rPr>
      <t>computed number should be the minimum on Budget Summary page</t>
    </r>
    <r>
      <rPr>
        <b/>
        <sz val="10"/>
        <rFont val="Arial"/>
        <family val="2"/>
      </rPr>
      <t>)</t>
    </r>
  </si>
  <si>
    <t>FOR DAY TREATMENT SERVICES only</t>
  </si>
  <si>
    <t>RN FTE</t>
  </si>
  <si>
    <t>(Provide narrative explanation if below 55%) -</t>
  </si>
  <si>
    <t>(Note: If a program has RN as direct staff and Psychiatrist as consultant, estimated Med Supp billing units must be allocated between the two out of the total budgeted Med Supp billing units)</t>
  </si>
  <si>
    <r>
      <t>E.   NURSES PRODUCTIVITY (</t>
    </r>
    <r>
      <rPr>
        <b/>
        <sz val="10"/>
        <color rgb="FFFF0000"/>
        <rFont val="Arial"/>
        <family val="2"/>
      </rPr>
      <t xml:space="preserve">REQUIRED:  </t>
    </r>
    <r>
      <rPr>
        <b/>
        <i/>
        <u/>
        <sz val="10"/>
        <color rgb="FFFF0000"/>
        <rFont val="Arial"/>
        <family val="2"/>
      </rPr>
      <t>55% required minimum productivity rate</t>
    </r>
    <r>
      <rPr>
        <b/>
        <sz val="10"/>
        <rFont val="Arial"/>
        <family val="2"/>
      </rPr>
      <t>)</t>
    </r>
  </si>
  <si>
    <t>Psychiatrist Hours</t>
  </si>
  <si>
    <t>(Provide narrative explanation if below 75%) -</t>
  </si>
  <si>
    <r>
      <t>D.   CONSULTANT(PSYCHIATRIST) PRODUCTIVITY (</t>
    </r>
    <r>
      <rPr>
        <b/>
        <sz val="10"/>
        <color rgb="FFFF0000"/>
        <rFont val="Arial"/>
        <family val="2"/>
      </rPr>
      <t xml:space="preserve">REQUIRED:  </t>
    </r>
    <r>
      <rPr>
        <b/>
        <i/>
        <u/>
        <sz val="10"/>
        <color rgb="FFFF0000"/>
        <rFont val="Arial"/>
        <family val="2"/>
      </rPr>
      <t>75% required minimum productivity rate</t>
    </r>
    <r>
      <rPr>
        <b/>
        <sz val="10"/>
        <rFont val="Arial"/>
        <family val="2"/>
      </rPr>
      <t>)</t>
    </r>
  </si>
  <si>
    <t>(Provide narrative explanation if below 30%) -</t>
  </si>
  <si>
    <t>Mental Health Services (MHS) Rehab only</t>
  </si>
  <si>
    <r>
      <t>C.   CASE MANAGERS AND PARA PROFESSIONAL PRODUCTIVITY (</t>
    </r>
    <r>
      <rPr>
        <b/>
        <sz val="10"/>
        <color rgb="FFFF0000"/>
        <rFont val="Arial"/>
        <family val="2"/>
      </rPr>
      <t xml:space="preserve">REQUIRED:  </t>
    </r>
    <r>
      <rPr>
        <b/>
        <i/>
        <u/>
        <sz val="10"/>
        <color rgb="FFFF0000"/>
        <rFont val="Arial"/>
        <family val="2"/>
      </rPr>
      <t>30% required minimum productivity rate</t>
    </r>
    <r>
      <rPr>
        <b/>
        <sz val="10"/>
        <rFont val="Arial"/>
        <family val="2"/>
      </rPr>
      <t>)</t>
    </r>
  </si>
  <si>
    <t>Clinical FTE</t>
  </si>
  <si>
    <t>(Provide narrative explanation if below 50%) -</t>
  </si>
  <si>
    <t>Mental Health Services (excluding MHS Rehab)</t>
  </si>
  <si>
    <t xml:space="preserve">A.   DIRECT STAFF FTE PRODUCTIVITY </t>
  </si>
  <si>
    <t>*Consultants (from Supplemental B)</t>
  </si>
  <si>
    <t>Gross Direct Cost Net of Distorting Items</t>
  </si>
  <si>
    <t>LINE ITEM: Consultants (Services rendered by persons who are members of a particular profession or possess a special skill and who are not officers or employees of the contractor)</t>
  </si>
  <si>
    <t>LINE ITEM: Subcontracts (Any supplier, distributor, vendor, or firm that furnished supplies or services to or for a prime contractor's Statement of Work)</t>
  </si>
  <si>
    <r>
      <t xml:space="preserve">LINE ITEM: Pharmaceutical Cost </t>
    </r>
    <r>
      <rPr>
        <sz val="10"/>
        <color rgb="FFFF0000"/>
        <rFont val="Arial"/>
        <family val="2"/>
      </rPr>
      <t>(for clients only)</t>
    </r>
  </si>
  <si>
    <r>
      <t xml:space="preserve">LINE ITEM: Staff Training &amp; Education  </t>
    </r>
    <r>
      <rPr>
        <b/>
        <i/>
        <sz val="10"/>
        <color rgb="FFFF0000"/>
        <rFont val="Arial"/>
        <family val="2"/>
      </rPr>
      <t xml:space="preserve">***Must benefit Contract/Program/Cost Center***
                                                                      </t>
    </r>
  </si>
  <si>
    <r>
      <t xml:space="preserve">LINE ITEM: Travel (includes mileage reimbursement) </t>
    </r>
    <r>
      <rPr>
        <b/>
        <i/>
        <sz val="10"/>
        <color rgb="FFFF0000"/>
        <rFont val="Arial"/>
        <family val="2"/>
      </rPr>
      <t xml:space="preserve">  ***Must adhere to GSA and IRS limits***</t>
    </r>
  </si>
  <si>
    <t>LINE ITEM: Accounting, Auditing and Legal Fees</t>
  </si>
  <si>
    <t>LINE ITEM: Tax/Licenses/Fees (e.g., Professional Licenses, Memberships)</t>
  </si>
  <si>
    <r>
      <t xml:space="preserve">LINE ITEM: 24 Hour Program: Food 
</t>
    </r>
    <r>
      <rPr>
        <b/>
        <i/>
        <sz val="10"/>
        <color rgb="FFFF0000"/>
        <rFont val="Arial"/>
        <family val="2"/>
      </rPr>
      <t>***For 24 hour program -  Client Use Only.  For non-24 hour program, please use "Other" Line Item.  Specify, justify and provide details under "Other" line item. ***</t>
    </r>
  </si>
  <si>
    <t>Direct Staff FTE Productivity Computation:</t>
  </si>
  <si>
    <t>FOR OUTPATIENT SERVICES Only</t>
  </si>
  <si>
    <t>Case Managers &amp; Para Professional Productivity Comp:</t>
  </si>
  <si>
    <t>Consultant/Pschiatrist Productivity Computation:</t>
  </si>
  <si>
    <t>Nurses Productivity Computation:</t>
  </si>
  <si>
    <t>Case Manager/Paraprofessionals FTE</t>
  </si>
  <si>
    <r>
      <t>B.   CLINICAL STAFF PRODUCTIVITY (</t>
    </r>
    <r>
      <rPr>
        <b/>
        <sz val="10"/>
        <color rgb="FFFF0000"/>
        <rFont val="Arial"/>
        <family val="2"/>
      </rPr>
      <t xml:space="preserve">REQUIRED:  </t>
    </r>
    <r>
      <rPr>
        <b/>
        <i/>
        <u/>
        <sz val="10"/>
        <color rgb="FFFF0000"/>
        <rFont val="Arial"/>
        <family val="2"/>
      </rPr>
      <t>50% required minimum productivity rate</t>
    </r>
    <r>
      <rPr>
        <b/>
        <sz val="10"/>
        <rFont val="Arial"/>
        <family val="2"/>
      </rPr>
      <t>)</t>
    </r>
  </si>
  <si>
    <t xml:space="preserve">                                                                   Mental Health Children Contract Productivity</t>
  </si>
  <si>
    <t xml:space="preserve">                                                                   Mental Health ADULT Contract Productivity </t>
  </si>
  <si>
    <t>Total Billing Units/((Direct FTE + Contract FTE - Exclude FTE)*108000)</t>
  </si>
  <si>
    <t>Clinical Staff Productivity Computation:</t>
  </si>
  <si>
    <t>Medication Support Services</t>
  </si>
  <si>
    <t>(Provide a Brief Description/Justification):</t>
  </si>
  <si>
    <r>
      <t xml:space="preserve">LINE ITEM: Minor Equipment </t>
    </r>
    <r>
      <rPr>
        <i/>
        <sz val="10"/>
        <color rgb="FFFF0000"/>
        <rFont val="Arial"/>
        <family val="2"/>
      </rPr>
      <t>(Item cost between $100 - $5,000)</t>
    </r>
  </si>
  <si>
    <t>BUDGET PREPARATION INSTRUCTIONS</t>
  </si>
  <si>
    <t>GENERAL INSTRUCTIONS</t>
  </si>
  <si>
    <t>Amendment #</t>
  </si>
  <si>
    <t>Amendment #:</t>
  </si>
  <si>
    <t>Yellow shaded cells are for data entry.  Do not enter on the non-shaded cells.</t>
  </si>
  <si>
    <t>Blue tabs - for MHS providers only</t>
  </si>
  <si>
    <t>SCHEDULE II - Operating Expense (Sch II OE FINAL tab)</t>
  </si>
  <si>
    <t>START WITH:  SCHEDULE I - Salaries and Benefits (Sch I S&amp;B Final tab)</t>
  </si>
  <si>
    <t>3.3     Follow the County's flex funds and gift card guidelines.</t>
  </si>
  <si>
    <t>SCHEDULE III - Indirect Cost (Sch III Indirect Final tab)</t>
  </si>
  <si>
    <r>
      <t xml:space="preserve">SUPPLEMENTAL A - Fixed Assets (Suppl A Fixed Assets tab - </t>
    </r>
    <r>
      <rPr>
        <b/>
        <sz val="11"/>
        <color rgb="FFFF0000"/>
        <rFont val="Arial"/>
        <family val="2"/>
      </rPr>
      <t>use only with Purchased of Fixed Assets above $5,000)</t>
    </r>
  </si>
  <si>
    <r>
      <t xml:space="preserve">SUPPLEMENTAL B - Subcontract (Suppl B Subcontract tab </t>
    </r>
    <r>
      <rPr>
        <b/>
        <sz val="11"/>
        <color rgb="FFFF0000"/>
        <rFont val="Arial"/>
        <family val="2"/>
      </rPr>
      <t>- use only with Subcontract or Consultant line item budget</t>
    </r>
    <r>
      <rPr>
        <sz val="11"/>
        <color rgb="FFFF0000"/>
        <rFont val="Arial"/>
        <family val="2"/>
      </rPr>
      <t>)</t>
    </r>
  </si>
  <si>
    <t>2.     Complete the staffing information.  When feasible, please list each individual staff position separately.  Alternatively, you may group a class of 
        employees together on one line.  For example, if you employ five social workers for this program, all with different salaries, you may list them all on 
        one line using an average salary if space doesn’t permit you to list them separately.</t>
  </si>
  <si>
    <t>2.2     1 FTE is defined as a full time staff member working 40 hours per week.  If staff works only part time, reduce the FTE number accordingly, 
          using 40 hours as a base.  For example, if staff works 30 hours per week, this should be represented as 0.75 FTE (30/40=0.75).</t>
  </si>
  <si>
    <t xml:space="preserve">4.     Complete the following information needed for indirect cost rate calculation: </t>
  </si>
  <si>
    <r>
      <t>6.1    Subcontractor definition under Federal Acquisition Regulation:</t>
    </r>
    <r>
      <rPr>
        <b/>
        <sz val="10"/>
        <color theme="1"/>
        <rFont val="Arial Narrow"/>
        <family val="2"/>
      </rPr>
      <t xml:space="preserve"> FAR </t>
    </r>
    <r>
      <rPr>
        <b/>
        <u/>
        <sz val="10"/>
        <color theme="1"/>
        <rFont val="Arial Narrow"/>
        <family val="2"/>
      </rPr>
      <t>3.502-1</t>
    </r>
    <r>
      <rPr>
        <sz val="10"/>
        <color theme="1"/>
        <rFont val="Arial Narrow"/>
        <family val="2"/>
      </rPr>
      <t xml:space="preserve">: Subcontractor (1) means any person, other than the prime 
         contractor, who offers to furnish or furnishes any supplies, materials, equipment or services of any kind under a prime contract or a 
         subcontract entered into in connection with such prime contract and (2) includes any person who offers to furnish or furnishes general supplies 
         to the prime contractor or a higher tier subcontractor.   </t>
    </r>
    <r>
      <rPr>
        <b/>
        <u/>
        <sz val="10"/>
        <color theme="1"/>
        <rFont val="Arial Narrow"/>
        <family val="2"/>
      </rPr>
      <t>FAR 3.1001:</t>
    </r>
    <r>
      <rPr>
        <sz val="10"/>
        <color theme="1"/>
        <rFont val="Arial Narrow"/>
        <family val="2"/>
      </rPr>
      <t xml:space="preserve"> Subcontractor means any supplier, distributor, vendor, or firm that 
         furnished supplies or services to or for a prime contractor or another subcontractor.</t>
    </r>
  </si>
  <si>
    <t xml:space="preserve">6.4   Admin hours refer to the number of hours that the subcontractor or consultant will spend providing administration, training, or consultation to 
        staff. </t>
  </si>
  <si>
    <r>
      <t xml:space="preserve">SUPPLEMENTAL C - Gift Card Preapproval (Suppl C Gift Card Preapproval tab </t>
    </r>
    <r>
      <rPr>
        <b/>
        <sz val="11"/>
        <color rgb="FFFF0000"/>
        <rFont val="Arial"/>
        <family val="2"/>
      </rPr>
      <t>- use only with Gift Card line item in the budget</t>
    </r>
    <r>
      <rPr>
        <sz val="11"/>
        <color rgb="FFFF0000"/>
        <rFont val="Arial"/>
        <family val="2"/>
      </rPr>
      <t>)</t>
    </r>
  </si>
  <si>
    <t>LINE ITEM JUSTIFICATION</t>
  </si>
  <si>
    <t>MH ADULT PRODUCTIVITY</t>
  </si>
  <si>
    <t>MH CHILD PRODUCTIVITY</t>
  </si>
  <si>
    <t>BUDGET SUMMARY AMOUNT</t>
  </si>
  <si>
    <t>3.1     Columns E to G are roll up amounts. Columns H to J is for Program 1, columns K to M for Program 2 and so on. If there are two funding 
          sources in Program 1, fill out two sections for Program 1 so they can be tracked separately.</t>
  </si>
  <si>
    <t>5.2     Enter the amount allocated to each program.</t>
  </si>
  <si>
    <t>Checklist</t>
  </si>
  <si>
    <t>6.3   Direct hours refer to the number of hours that the subcontractor or consultant will spend to provide the services to clients stated in the Statement 
         of Work.</t>
  </si>
  <si>
    <t>Complete Lines 7 to 23 splitting the costs/revenues per program/funding source. Line 12 must equal to the allocation letter or budgeted amounts provided.</t>
  </si>
  <si>
    <t xml:space="preserve">10.    For Children, Youth and Family programs, use the tab labeled MH Child Productivity.  </t>
  </si>
  <si>
    <t xml:space="preserve">       </t>
  </si>
  <si>
    <t>10.1   Check Statement of Work (SOW) to find specific productivity requirement for your program.  Ensure that minimum productivity standard are 
          met.</t>
  </si>
  <si>
    <t>Prepared By (Sign &amp; Date)</t>
  </si>
  <si>
    <t>COR APPROVAL (Sign &amp; Date)</t>
  </si>
  <si>
    <t>PROGRAM 1</t>
  </si>
  <si>
    <t>State Provider Number:</t>
  </si>
  <si>
    <t>PROGRAM 2</t>
  </si>
  <si>
    <t>PROGRAM 3</t>
  </si>
  <si>
    <t>PROGRAM 4</t>
  </si>
  <si>
    <t>PROGRAM 5</t>
  </si>
  <si>
    <t>PROGRAM 6</t>
  </si>
  <si>
    <t>PROGRAM 7</t>
  </si>
  <si>
    <t>PROGRAM 8</t>
  </si>
  <si>
    <t>PROGRAM 9</t>
  </si>
  <si>
    <t>PROGRAM 10</t>
  </si>
  <si>
    <t>PROGRAM 11</t>
  </si>
  <si>
    <t>PROGRAM 12</t>
  </si>
  <si>
    <t>PROGRAM  5</t>
  </si>
  <si>
    <t>TOTAL CONTRACT REVENUES</t>
  </si>
  <si>
    <t>The template has 13 colored tabs:</t>
  </si>
  <si>
    <t xml:space="preserve">9.     For Adult/Older Adult Mental  Health programs, use tab labeled MH Adult Productivity.  Fill out the billing units reported in MH Units Data tab.  Input the 
        direct staff FTE reported under Sch I S&amp;B Final tab.  Enter the direct Contract Consultant staff FTE found in Suppl B Subcontract tab by converting the 
        direct hours to direct FTE (Number of hours divide by 1,800 hrs) </t>
  </si>
  <si>
    <t>Describe departments/functions included in indirect costs (e.g. HR, IT, QA, etc.)</t>
  </si>
  <si>
    <t>Salaries &amp; Benefits Total</t>
  </si>
  <si>
    <t>COR Approval</t>
  </si>
  <si>
    <t>Total SD/MC Billing Units-Traditional (50% FFP)</t>
  </si>
  <si>
    <t>Total SD/MC Billing Units-PPACA (65% FFP)</t>
  </si>
  <si>
    <t>FFP revenue - traditional (50% FFP)</t>
  </si>
  <si>
    <t>FFP revenue - PPACA, etc (65% FFP)</t>
  </si>
  <si>
    <t>LINE ITEM: Drug Testing</t>
  </si>
  <si>
    <r>
      <t xml:space="preserve">LINE ITEM: Flex Funds </t>
    </r>
    <r>
      <rPr>
        <b/>
        <i/>
        <sz val="10"/>
        <color rgb="FFFF0000"/>
        <rFont val="Arial"/>
        <family val="2"/>
      </rPr>
      <t>***For Client Use Only***</t>
    </r>
  </si>
  <si>
    <t>Interpreter Services</t>
  </si>
  <si>
    <t>LINE ITEM: Interpreter Services</t>
  </si>
  <si>
    <t>Direct Staff to Exclude from Productivity Calculations</t>
  </si>
  <si>
    <t xml:space="preserve">(Provide narrative explanation or notes here) </t>
  </si>
  <si>
    <t>Less: Subaward over $25,000</t>
  </si>
  <si>
    <t>SUBMITTAL REQUIREMENTS</t>
  </si>
  <si>
    <t>TOTAL BILLING UNITS</t>
  </si>
  <si>
    <t>YES</t>
  </si>
  <si>
    <t>Non-ACT Productivity Formula=</t>
  </si>
  <si>
    <t>NO</t>
  </si>
  <si>
    <t>ACT Productivity Formula=</t>
  </si>
  <si>
    <t>Total Billing Units/((Direct FTE + Contract FTE - Exclude FTE)*94500)</t>
  </si>
  <si>
    <t>Is this a high-fidelity ACT program?</t>
  </si>
  <si>
    <t>Minor Equipment ($100&gt; &lt; $5,000)</t>
  </si>
  <si>
    <t>County of San Diego – Health and Human Services Agency</t>
  </si>
  <si>
    <t>Behavioral Health Services - Mental Health Services</t>
  </si>
  <si>
    <t>TELEPHONE NO:</t>
  </si>
  <si>
    <t>DESCRIPTION OF REQUEST (Be specific):</t>
  </si>
  <si>
    <t>SUD Units &amp; Cost Center Data</t>
  </si>
  <si>
    <t>Yellow tabs - to be filled by both Substance Use Disorder (SUD) and Mental Health Services (MHS) providers</t>
  </si>
  <si>
    <t>Exhibit C - Substance Use Disorder Projected Units Data</t>
  </si>
  <si>
    <t>Purple tab - for SUD providers only</t>
  </si>
  <si>
    <t>Funding Source 1</t>
  </si>
  <si>
    <t>Contractor Name</t>
  </si>
  <si>
    <t>Contract Number</t>
  </si>
  <si>
    <t>PROGRAM NAME</t>
  </si>
  <si>
    <t>Funding Source</t>
  </si>
  <si>
    <t>Note:  Data on this tab is for internal projections only and does not represent limitations per funding source.</t>
  </si>
  <si>
    <t>Total by Funding Source</t>
  </si>
  <si>
    <t>Check Point</t>
  </si>
  <si>
    <r>
      <t xml:space="preserve">LINE ITEM: Other Business Services (e.g., printing, background check for employees/volunteers, recruitment, advertising, professional subscriptions, FedEx, UPS, US Postal Service, etc.)  
</t>
    </r>
    <r>
      <rPr>
        <b/>
        <i/>
        <sz val="10"/>
        <color rgb="FFFF0000"/>
        <rFont val="Arial"/>
        <family val="2"/>
      </rPr>
      <t>***No staff business meals, food, beverages or food supplies. Drinking water for staff and clients is allowable when no potable water is available***</t>
    </r>
  </si>
  <si>
    <r>
      <t xml:space="preserve">A.   DIRECT STAFF FTE PRODUCTIVITY:  </t>
    </r>
    <r>
      <rPr>
        <b/>
        <i/>
        <u/>
        <sz val="10"/>
        <color indexed="10"/>
        <rFont val="Arial"/>
        <family val="2"/>
      </rPr>
      <t xml:space="preserve">Minimal required Annual Productivity is 60% of 1800 work hours (per each FTE, which factors in                                        expected time off), using the following formulae:  </t>
    </r>
  </si>
  <si>
    <t>Non-ACT Programs:  64,800 minutes per FTE (determined by 108,000 minutes available per year per FTE multiplied by 60% = 64,800 minutes)</t>
  </si>
  <si>
    <t>ACT Programs:  56,700 minutes per FTE (determined by 94,500 minutes available per year per FTE multiplied by 60% = 56,700 minutes)</t>
  </si>
  <si>
    <t xml:space="preserve">Direct Staff FTE </t>
  </si>
  <si>
    <t>(Include all subcontractor staff or consultants who provide direct service to clients)</t>
  </si>
  <si>
    <t xml:space="preserve">B.   RATIO OF DIRECT SERVICE STAFF TO ADMIN STAFF:  </t>
  </si>
  <si>
    <t xml:space="preserve">Complete this form for prior concurrence/approval of subcontract/consultant agreements per Article 1.4. Do NOT send unsigned agreements to COR. </t>
  </si>
  <si>
    <t xml:space="preserve">Provide copies of SIGNED subcontract/consultant agreements to COR within 30 days after the effective date of the subcontract/consultant agreement. </t>
  </si>
  <si>
    <t>Contractor Authorized Signature</t>
  </si>
  <si>
    <t>Print Name &amp; Title</t>
  </si>
  <si>
    <t>COR Concurrence/Approval</t>
  </si>
  <si>
    <t xml:space="preserve">FFP revenue - PPACA, etc (93% FFP) </t>
  </si>
  <si>
    <t>Total SD/MC Billing Units-PPACA (93% FFP)</t>
  </si>
  <si>
    <t xml:space="preserve">Contractor: </t>
  </si>
  <si>
    <t xml:space="preserve">Contract #: </t>
  </si>
  <si>
    <t xml:space="preserve">Budget Period: </t>
  </si>
  <si>
    <t xml:space="preserve">State Provider Code: 37- </t>
  </si>
  <si>
    <t>Line</t>
  </si>
  <si>
    <t>Level of Care</t>
  </si>
  <si>
    <t>Service</t>
  </si>
  <si>
    <t>Gross Cost $</t>
  </si>
  <si>
    <t>Other Revenues $</t>
  </si>
  <si>
    <t>Net Cost $</t>
  </si>
  <si>
    <t>Proposed: Total Units of Service</t>
  </si>
  <si>
    <t>Proposed: DMC Units</t>
  </si>
  <si>
    <t>Proposed: DMC %</t>
  </si>
  <si>
    <t>Interim Rate (Rate Cap) $</t>
  </si>
  <si>
    <t>Gross Cost per Unit $</t>
  </si>
  <si>
    <t>Net Cost per Unit $</t>
  </si>
  <si>
    <t>DMC $</t>
  </si>
  <si>
    <t>Non-DMC $</t>
  </si>
  <si>
    <t>Prior Approved: Total Units of Service</t>
  </si>
  <si>
    <t>Prior Approved: DMC Units</t>
  </si>
  <si>
    <t>Prior Approved: Billing %</t>
  </si>
  <si>
    <t>Net Increase (Decrease): Total Units of Service</t>
  </si>
  <si>
    <t>Net Increase (Decrease): Billing Units</t>
  </si>
  <si>
    <t>Total</t>
  </si>
  <si>
    <t>LOC</t>
  </si>
  <si>
    <t>Sort</t>
  </si>
  <si>
    <t>Res 3.5</t>
  </si>
  <si>
    <t>Assessed Delayed Admission (Non-DMC Unit)</t>
  </si>
  <si>
    <t>Res 3.3</t>
  </si>
  <si>
    <t>Assessed Not Admitted (Non-DMC Unit)</t>
  </si>
  <si>
    <t>Res 3.1</t>
  </si>
  <si>
    <t>Case Management</t>
  </si>
  <si>
    <t>IOS</t>
  </si>
  <si>
    <t>Group</t>
  </si>
  <si>
    <t>OS</t>
  </si>
  <si>
    <t>Individual</t>
  </si>
  <si>
    <t>WM</t>
  </si>
  <si>
    <t>Patient Education</t>
  </si>
  <si>
    <t>OTP</t>
  </si>
  <si>
    <t>Recovery Res Bed Day Months 1-3 (Non-DMC Unit)</t>
  </si>
  <si>
    <t>Recovery Res Bed Day Months 4-9 (Non-DMC Unit)</t>
  </si>
  <si>
    <t>Recovery Services</t>
  </si>
  <si>
    <t>Residential Bed Day (Tx)</t>
  </si>
  <si>
    <t>Room &amp; Board (Non-DMC Unit)</t>
  </si>
  <si>
    <t>REASON FOR REQUEST (Be specific.  Justify increase/decrease to previously budgeted amounts):</t>
  </si>
  <si>
    <t>SUBCONTRACT/CONSULTANT AGREEMENT PRIOR CONCURRENCE/APPROVAL CHECKLIST</t>
  </si>
  <si>
    <t>I certify that the deliverables and/or services were budgeted specifically for this contract in accordance with the terms and conditions set forth therein and that budgeted costs reported align with the current Cost Allocation Plan on file.</t>
  </si>
  <si>
    <t xml:space="preserve">Background &amp; Instructions:  The following information is required of Contractor when submitting contract budget adjustments and for new contracts.  </t>
  </si>
  <si>
    <t>If ratio of Direct Service Staff to Admin Staff is less than 200%, COR approval is required.</t>
  </si>
  <si>
    <t>** Funded line item may be exceeded up to $1,000.  Excess more than $1,000 will require COR preapproval</t>
  </si>
  <si>
    <t xml:space="preserve">Exhibit C Supplemental A - Fixed Assets (over $5,000) </t>
  </si>
  <si>
    <t xml:space="preserve">Use one file/template per contract. Multiple programs/funding sources under one contract number can be listed in one file, but should not include information 
on more than one contracts. </t>
  </si>
  <si>
    <t>When requesting an administrative adjustment, please include all pages with the Administrative Adjustment Request (AAR) Form in your submission package. Once you have an executed budget, please refrain from altering it without obtaining prior COR approval.  Changing your budget without first consulting with the COR may result in related payments being delayed and/or disallowed.</t>
  </si>
  <si>
    <t xml:space="preserve">1.     Complete the header data: Contractor Name, Contract #, Amendment #, Program Name, Funding Source, State Provider Code (if any), Budget 
        Period, Address (program address) and D/M-C Provider Code (if any). </t>
  </si>
  <si>
    <t>1.1    MHS will use MHSA or Non-MHSA for funding source. One page per program/funding source (i.e. rows 1-47 for one program/funding 
         source, rows 48-94 for another program/funding source, etc.). If there are two funding sources in one program, fill out one page for each 
         funding source so they can be tracked separately. Refer to the contract allocation letter for contract funding sources.</t>
  </si>
  <si>
    <r>
      <t>1.2    SUD will use</t>
    </r>
    <r>
      <rPr>
        <b/>
        <sz val="10"/>
        <color theme="1"/>
        <rFont val="Arial Narrow"/>
        <family val="2"/>
      </rPr>
      <t xml:space="preserve"> </t>
    </r>
    <r>
      <rPr>
        <b/>
        <u/>
        <sz val="10"/>
        <color theme="1"/>
        <rFont val="Arial Narrow"/>
        <family val="2"/>
      </rPr>
      <t>various</t>
    </r>
    <r>
      <rPr>
        <sz val="10"/>
        <color theme="1"/>
        <rFont val="Arial Narrow"/>
        <family val="2"/>
      </rPr>
      <t xml:space="preserve"> for the funding source. </t>
    </r>
  </si>
  <si>
    <t>2.1     Enter the Proposed Budget and Prior Approved Budget data.</t>
  </si>
  <si>
    <t>2.3   For Prior Approved Budget, use the latest known budget from the prior fiscal year.</t>
  </si>
  <si>
    <t xml:space="preserve">3.     Complete the operating expense information - Proposed Budget and Prior Approved Budget columns.   Asterisked items are line items that can not be 
        exceeded without written prior COR approval.  Double asterisked items can be exceeded up to $1,000 and will require written prior COR approval in 
        excess of more than $1,000.     </t>
  </si>
  <si>
    <t xml:space="preserve">3.2     Lines 33 to 41 "Other" - list the specific expense on this line.  This is used if the expense does not fall in any of the categories on the above 
          lines.  If blank, you may hide these rows when printing for submission.  </t>
  </si>
  <si>
    <t>4.1     Row 13:  If you have any subcontract agreement above $25,000 annually that falls under the subaward determination, please enter the total amount
           in excess of $25,000 per individual subaward.</t>
  </si>
  <si>
    <t>4.2     Row 14: Enter any distorting items or items exempt from indirect cost allocation.  This may include fixed asset purchases and any 
          unallowable expense, such as penalties and fines, entertainment/alcoholic beverages, lobbying and fund raising.</t>
  </si>
  <si>
    <t>4.3     Row 16:  Enter the allocated indirect cost.</t>
  </si>
  <si>
    <t>5.     Only complete this tab if you have any fixed asset purchases (above $5,000, with life over 1 year).</t>
  </si>
  <si>
    <t>5.1     Complete the description of the fixed asset, the rate and the number of units to be purchased.</t>
  </si>
  <si>
    <t>6.     Use this schedule to document your Consultant and Subcontract budget:</t>
  </si>
  <si>
    <r>
      <t xml:space="preserve">6.2    Consultant definition:  </t>
    </r>
    <r>
      <rPr>
        <b/>
        <u/>
        <sz val="10"/>
        <color theme="1"/>
        <rFont val="Arial Narrow"/>
        <family val="2"/>
      </rPr>
      <t>FAR 31.205-33:</t>
    </r>
    <r>
      <rPr>
        <sz val="10"/>
        <color theme="1"/>
        <rFont val="Arial Narrow"/>
        <family val="2"/>
      </rPr>
      <t xml:space="preserve"> Professional and consultant services ... means those services rendered by persons who are members 
         of a particular profession or possess a special skill and who are not officers or employees of the contractor. Examples include those services 
         acquired by a contractor or subcontractor in order to enhance their legal, economic, financial, or technical positions. Professional and 
         consultant services are generally acquired to obtain information, advice, opinions, alternatives, conclusions  recommendations, training or 
         direct assistance, such as studies, analyses, evaluations, liaison with Government officials, or other forms or representation.</t>
    </r>
  </si>
  <si>
    <t xml:space="preserve">7.     Complete the gift card information per program/funding source and the checklist on this page if gift cards are budgeted on the Sch II OE FINAL. 
        The form has to submitted to the COR for pre-approval, as the signed budget does not serve as written pre-approval. Refer to BHS Guidelines for 
        Contractors Using Gift Cards for compliance. </t>
  </si>
  <si>
    <t>8.     Complete this page with a brief description and justification for each specified line item in the budget for budget adjustments and new contracts.</t>
  </si>
  <si>
    <t>9.1  Enter any direct staff to exclude from the productivity calculation and provide justification for why they should be excluded.</t>
  </si>
  <si>
    <t>10.2   Unless otherwise stated in SOW, the following minimum productivity standards must be met:
         Clinicians - 50%
         Paraprofessional - 30%
         Medication management - 75%
         RNs - 55%</t>
  </si>
  <si>
    <t>10.3  Enter all required boxes obtained from MH Units Data tab for billing units information, from Sch I S&amp;B Final for direct staff FTE information and from Suppl B 
        Subcontract for subcontract/consultant hours.</t>
  </si>
  <si>
    <t>Complete the top portion (Line 1 Salaries and Benefits) splitting this line item per program/funding source. If there are two funding sources in one program, fill out two columns so that the costs can be tracked separately. Refer to the contract allocation letter to complete the bottom portion on Funding Sources (Line 13-24).</t>
  </si>
  <si>
    <t>MH UNITS &amp; COST CENTER DATA</t>
  </si>
  <si>
    <t xml:space="preserve">Complete one section (Line 10-25) for each program/funding source ensuring services are in line with the Statement of Work and meet the productivity requirement. List Pharmaceuticals, Flex Funds, Ancillary and Housing Costs in a separate cost center/column. If the program does not have cost centers and units of service, this page does not have to be filled out. </t>
  </si>
  <si>
    <t>Please reference DMH Letter No. 06-08 dated November 7, 2006 for further definition of the use of the following cost centers for housing and flex funds:  Mode 60 Service Function 70: Client Housing Support Expendtures; Mode 60 Service Function 71: Client Housing Operating Expenditures; Mode 60 Service Function 72: Client Flexible Support Expenditures.</t>
  </si>
  <si>
    <t xml:space="preserve">Complete all yellow shaded cells, splitting the costs and units of service amounts accross cost centers/funding sources/modalities and service function codes. For example, GP would have GP DCH, GP Group and GP Individual. </t>
  </si>
  <si>
    <r>
      <t>Submit the completed budgets in</t>
    </r>
    <r>
      <rPr>
        <b/>
        <sz val="10"/>
        <color theme="1"/>
        <rFont val="Arial"/>
        <family val="2"/>
      </rPr>
      <t xml:space="preserve"> Excel form</t>
    </r>
    <r>
      <rPr>
        <sz val="10"/>
        <color theme="1"/>
        <rFont val="Arial"/>
        <family val="2"/>
      </rPr>
      <t xml:space="preserve"> to your assigned Contracting Officer's Representative (COR) together with the </t>
    </r>
    <r>
      <rPr>
        <u/>
        <sz val="10"/>
        <color theme="1"/>
        <rFont val="Arial"/>
        <family val="2"/>
      </rPr>
      <t>signed pdf</t>
    </r>
    <r>
      <rPr>
        <sz val="10"/>
        <color theme="1"/>
        <rFont val="Arial"/>
        <family val="2"/>
      </rPr>
      <t xml:space="preserve"> form of the </t>
    </r>
    <r>
      <rPr>
        <b/>
        <sz val="10"/>
        <color theme="1"/>
        <rFont val="Arial"/>
        <family val="2"/>
      </rPr>
      <t>Budget Summ Amt</t>
    </r>
    <r>
      <rPr>
        <sz val="10"/>
        <color theme="1"/>
        <rFont val="Arial"/>
        <family val="2"/>
      </rPr>
      <t xml:space="preserve"> tab only, no later than the set due date. Do not use shading on emailed scanned copies of signed budgets.</t>
    </r>
  </si>
  <si>
    <r>
      <t xml:space="preserve">Use the file naming convention for submitted budgets:  </t>
    </r>
    <r>
      <rPr>
        <b/>
        <sz val="10"/>
        <color theme="1"/>
        <rFont val="Arial"/>
        <family val="2"/>
      </rPr>
      <t>Budget FY [YY-YY] [contractor name] Contract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</si>
</sst>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mmmm\ d\,\ yyyy"/>
    <numFmt numFmtId="165" formatCode="mm/dd/yy;@"/>
    <numFmt numFmtId="166" formatCode="_(&quot;$&quot;* #,##0_);_(&quot;$&quot;* \(#,##0\);_(&quot;$&quot;* &quot;-&quot;??_);_(@_)"/>
    <numFmt numFmtId="167" formatCode="_(* #,##0_);_(* \(#,##0\);_(* &quot;-&quot;??_);_(@_)"/>
    <numFmt numFmtId="168" formatCode="&quot;$&quot;#,##0\ ;\(&quot;$&quot;#,##0\)"/>
    <numFmt numFmtId="169" formatCode="#,##0."/>
    <numFmt numFmtId="170" formatCode="#,###,##0;\(#,###,##0\)"/>
    <numFmt numFmtId="171" formatCode="&quot;$&quot;#,###,##0;\(&quot;$&quot;#,###,##0\)"/>
    <numFmt numFmtId="172" formatCode="#,##0.00%;\(#,##0.00%\)"/>
    <numFmt numFmtId="173" formatCode="0_);\(0\)"/>
    <numFmt numFmtId="174" formatCode="[$-409]mmmm\ d\,\ yyyy;@"/>
    <numFmt numFmtId="175" formatCode="&quot;$&quot;#,##0.00"/>
    <numFmt numFmtId="176" formatCode="0.00_);\(0.00\)"/>
    <numFmt numFmtId="177" formatCode="0.0%"/>
  </numFmts>
  <fonts count="104">
    <font>
      <sz val="10"/>
      <color theme="1"/>
      <name val="Arial"/>
      <family val="2"/>
    </font>
    <font>
      <sz val="10"/>
      <color theme="1"/>
      <name val="Arial Narrow"/>
      <family val="2"/>
    </font>
    <font>
      <sz val="10"/>
      <color theme="1"/>
      <name val="Arial"/>
      <family val="2"/>
    </font>
    <font>
      <b/>
      <sz val="9"/>
      <name val="Arial"/>
      <family val="2"/>
    </font>
    <font>
      <b/>
      <sz val="10"/>
      <name val="Arial"/>
      <family val="2"/>
    </font>
    <font>
      <sz val="8"/>
      <name val="Arial"/>
      <family val="2"/>
    </font>
    <font>
      <sz val="7"/>
      <name val="Arial"/>
      <family val="2"/>
    </font>
    <font>
      <b/>
      <sz val="7"/>
      <name val="Arial"/>
      <family val="2"/>
    </font>
    <font>
      <b/>
      <sz val="7"/>
      <color rgb="FFFF0000"/>
      <name val="Arial"/>
      <family val="2"/>
    </font>
    <font>
      <sz val="8"/>
      <color indexed="22"/>
      <name val="Arial"/>
      <family val="2"/>
    </font>
    <font>
      <sz val="10"/>
      <color indexed="23"/>
      <name val="Arial"/>
      <family val="2"/>
    </font>
    <font>
      <b/>
      <sz val="8"/>
      <name val="Arial"/>
      <family val="2"/>
    </font>
    <font>
      <b/>
      <sz val="8"/>
      <color indexed="22"/>
      <name val="Arial"/>
      <family val="2"/>
    </font>
    <font>
      <sz val="8"/>
      <color theme="1"/>
      <name val="Arial"/>
      <family val="2"/>
    </font>
    <font>
      <sz val="10"/>
      <name val="Arial"/>
      <family val="2"/>
    </font>
    <font>
      <b/>
      <i/>
      <sz val="10"/>
      <name val="Arial"/>
      <family val="2"/>
    </font>
    <font>
      <b/>
      <sz val="8"/>
      <name val="Arial Narrow"/>
      <family val="2"/>
    </font>
    <font>
      <sz val="10"/>
      <color theme="1"/>
      <name val="Arial Narrow"/>
      <family val="2"/>
    </font>
    <font>
      <b/>
      <sz val="7"/>
      <color theme="1"/>
      <name val="Arial Narrow"/>
      <family val="2"/>
    </font>
    <font>
      <b/>
      <sz val="7"/>
      <name val="Arial Narrow"/>
      <family val="2"/>
    </font>
    <font>
      <sz val="7"/>
      <color theme="1"/>
      <name val="Arial Narrow"/>
      <family val="2"/>
    </font>
    <font>
      <sz val="8"/>
      <color theme="1"/>
      <name val="Arial Narrow"/>
      <family val="2"/>
    </font>
    <font>
      <sz val="8"/>
      <name val="Arial Narrow"/>
      <family val="2"/>
    </font>
    <font>
      <b/>
      <sz val="8"/>
      <color theme="1"/>
      <name val="Arial Narrow"/>
      <family val="2"/>
    </font>
    <font>
      <b/>
      <sz val="10"/>
      <name val="Arial Narrow"/>
      <family val="2"/>
    </font>
    <font>
      <b/>
      <sz val="9"/>
      <name val="Arial Narrow"/>
      <family val="2"/>
    </font>
    <font>
      <i/>
      <sz val="7"/>
      <name val="Arial Narrow"/>
      <family val="2"/>
    </font>
    <font>
      <sz val="9"/>
      <name val="SWISS"/>
    </font>
    <font>
      <sz val="10"/>
      <name val="SWISS"/>
    </font>
    <font>
      <b/>
      <sz val="10"/>
      <name val="SWISS"/>
    </font>
    <font>
      <sz val="8"/>
      <color rgb="FF000000"/>
      <name val="MS Shell Dlg"/>
    </font>
    <font>
      <b/>
      <sz val="12"/>
      <color theme="1"/>
      <name val="Arial"/>
      <family val="2"/>
    </font>
    <font>
      <b/>
      <sz val="8"/>
      <color theme="1"/>
      <name val="Arial"/>
      <family val="2"/>
    </font>
    <font>
      <b/>
      <sz val="10"/>
      <color theme="1"/>
      <name val="Arial"/>
      <family val="2"/>
    </font>
    <font>
      <sz val="10"/>
      <color rgb="FFFF0000"/>
      <name val="Arial Narrow"/>
      <family val="2"/>
    </font>
    <font>
      <b/>
      <sz val="8"/>
      <color rgb="FFFF0000"/>
      <name val="Arial Narrow"/>
      <family val="2"/>
    </font>
    <font>
      <sz val="7"/>
      <color rgb="FFFF0000"/>
      <name val="Arial Narrow"/>
      <family val="2"/>
    </font>
    <font>
      <sz val="10"/>
      <color rgb="FFFF0000"/>
      <name val="Arial"/>
      <family val="2"/>
    </font>
    <font>
      <sz val="8"/>
      <color rgb="FFFF0000"/>
      <name val="Arial Narrow"/>
      <family val="2"/>
    </font>
    <font>
      <b/>
      <u/>
      <sz val="8"/>
      <color theme="1"/>
      <name val="Arial Narrow"/>
      <family val="2"/>
    </font>
    <font>
      <b/>
      <sz val="7"/>
      <color rgb="FFFF0000"/>
      <name val="Arial Narrow"/>
      <family val="2"/>
    </font>
    <font>
      <sz val="7"/>
      <color theme="1"/>
      <name val="Arial"/>
      <family val="2"/>
    </font>
    <font>
      <sz val="7"/>
      <name val="Arial Narrow"/>
      <family val="2"/>
    </font>
    <font>
      <b/>
      <sz val="10"/>
      <color rgb="FFFF0000"/>
      <name val="Arial"/>
      <family val="2"/>
    </font>
    <font>
      <b/>
      <sz val="8"/>
      <color rgb="FFFF0000"/>
      <name val="Arial"/>
      <family val="2"/>
    </font>
    <font>
      <b/>
      <sz val="6"/>
      <name val="Arial Narrow"/>
      <family val="2"/>
    </font>
    <font>
      <b/>
      <u/>
      <sz val="9"/>
      <name val="Arial Narrow"/>
      <family val="2"/>
    </font>
    <font>
      <b/>
      <sz val="10"/>
      <color theme="1"/>
      <name val="Arial Narrow"/>
      <family val="2"/>
    </font>
    <font>
      <sz val="9"/>
      <color indexed="81"/>
      <name val="Tahoma"/>
      <family val="2"/>
    </font>
    <font>
      <b/>
      <sz val="9"/>
      <color rgb="FFFF0000"/>
      <name val="Arial"/>
      <family val="2"/>
    </font>
    <font>
      <b/>
      <sz val="8"/>
      <color indexed="10"/>
      <name val="Arial"/>
      <family val="2"/>
    </font>
    <font>
      <b/>
      <i/>
      <sz val="8"/>
      <color rgb="FFFF0000"/>
      <name val="Arial"/>
      <family val="2"/>
    </font>
    <font>
      <vertAlign val="superscript"/>
      <sz val="9"/>
      <color indexed="10"/>
      <name val="Arial Narrow"/>
      <family val="2"/>
    </font>
    <font>
      <vertAlign val="superscript"/>
      <sz val="8"/>
      <color indexed="10"/>
      <name val="Arial Narrow"/>
      <family val="2"/>
    </font>
    <font>
      <sz val="9"/>
      <name val="Arial Narrow"/>
      <family val="2"/>
    </font>
    <font>
      <sz val="9"/>
      <color theme="1"/>
      <name val="Arial Narrow"/>
      <family val="2"/>
    </font>
    <font>
      <b/>
      <sz val="9"/>
      <color theme="1"/>
      <name val="Arial Narrow"/>
      <family val="2"/>
    </font>
    <font>
      <b/>
      <u/>
      <sz val="10"/>
      <name val="Arial"/>
      <family val="2"/>
    </font>
    <font>
      <sz val="10"/>
      <color indexed="22"/>
      <name val="Arial"/>
      <family val="2"/>
    </font>
    <font>
      <sz val="1"/>
      <color indexed="8"/>
      <name val="Courier"/>
      <family val="3"/>
    </font>
    <font>
      <i/>
      <sz val="1"/>
      <color indexed="8"/>
      <name val="Courier"/>
      <family val="3"/>
    </font>
    <font>
      <sz val="10"/>
      <color indexed="0"/>
      <name val="Arial"/>
      <family val="2"/>
    </font>
    <font>
      <b/>
      <sz val="18"/>
      <color indexed="22"/>
      <name val="Arial"/>
      <family val="2"/>
    </font>
    <font>
      <b/>
      <sz val="12"/>
      <color indexed="22"/>
      <name val="Arial"/>
      <family val="2"/>
    </font>
    <font>
      <b/>
      <sz val="1"/>
      <color indexed="8"/>
      <name val="Courier"/>
      <family val="3"/>
    </font>
    <font>
      <u/>
      <sz val="10"/>
      <color indexed="12"/>
      <name val="Arial"/>
      <family val="2"/>
    </font>
    <font>
      <sz val="12"/>
      <name val="SWISS"/>
    </font>
    <font>
      <sz val="10"/>
      <color indexed="8"/>
      <name val="Arial"/>
      <family val="2"/>
    </font>
    <font>
      <sz val="10"/>
      <color indexed="8"/>
      <name val="Times New Roman"/>
      <family val="1"/>
    </font>
    <font>
      <b/>
      <sz val="8"/>
      <color indexed="0"/>
      <name val="Arial"/>
      <family val="2"/>
    </font>
    <font>
      <b/>
      <i/>
      <sz val="12"/>
      <color indexed="12"/>
      <name val="Arial"/>
      <family val="2"/>
    </font>
    <font>
      <sz val="8"/>
      <color indexed="0"/>
      <name val="Arial"/>
      <family val="2"/>
    </font>
    <font>
      <b/>
      <sz val="20"/>
      <color rgb="FF00B050"/>
      <name val="Arial"/>
      <family val="2"/>
    </font>
    <font>
      <b/>
      <i/>
      <sz val="10"/>
      <color rgb="FFFF0000"/>
      <name val="Arial"/>
      <family val="2"/>
    </font>
    <font>
      <b/>
      <i/>
      <u/>
      <sz val="10"/>
      <color rgb="FFFF0000"/>
      <name val="Arial"/>
      <family val="2"/>
    </font>
    <font>
      <i/>
      <sz val="10"/>
      <color rgb="FFFF0000"/>
      <name val="Arial"/>
      <family val="2"/>
    </font>
    <font>
      <b/>
      <vertAlign val="superscript"/>
      <sz val="10"/>
      <color indexed="10"/>
      <name val="Arial"/>
      <family val="2"/>
    </font>
    <font>
      <b/>
      <sz val="10"/>
      <color indexed="10"/>
      <name val="Arial"/>
      <family val="2"/>
    </font>
    <font>
      <b/>
      <sz val="11"/>
      <name val="Arial"/>
      <family val="2"/>
    </font>
    <font>
      <b/>
      <i/>
      <u/>
      <sz val="10"/>
      <color indexed="10"/>
      <name val="Arial"/>
      <family val="2"/>
    </font>
    <font>
      <b/>
      <sz val="12"/>
      <name val="Arial"/>
      <family val="2"/>
    </font>
    <font>
      <sz val="9"/>
      <name val="Arial"/>
      <family val="2"/>
    </font>
    <font>
      <b/>
      <u/>
      <sz val="9"/>
      <name val="Arial"/>
      <family val="2"/>
    </font>
    <font>
      <b/>
      <u/>
      <sz val="8"/>
      <name val="Arial Narrow"/>
      <family val="2"/>
    </font>
    <font>
      <i/>
      <sz val="8"/>
      <color rgb="FFFF0000"/>
      <name val="Arial"/>
      <family val="2"/>
    </font>
    <font>
      <b/>
      <sz val="10"/>
      <color rgb="FF00B050"/>
      <name val="Arial"/>
      <family val="2"/>
    </font>
    <font>
      <sz val="8"/>
      <color rgb="FFFF0000"/>
      <name val="Arial"/>
      <family val="2"/>
    </font>
    <font>
      <b/>
      <sz val="10"/>
      <color rgb="FFFF0000"/>
      <name val="Arial Narrow"/>
      <family val="2"/>
    </font>
    <font>
      <b/>
      <sz val="11"/>
      <color rgb="FF220EB2"/>
      <name val="Arial"/>
      <family val="2"/>
    </font>
    <font>
      <sz val="11"/>
      <name val="Arial"/>
      <family val="2"/>
    </font>
    <font>
      <sz val="11"/>
      <color rgb="FFFF0000"/>
      <name val="Arial"/>
      <family val="2"/>
    </font>
    <font>
      <sz val="10"/>
      <name val="Arial Narrow"/>
      <family val="2"/>
    </font>
    <font>
      <sz val="11"/>
      <name val="Arial Narrow"/>
      <family val="2"/>
    </font>
    <font>
      <b/>
      <u/>
      <sz val="10"/>
      <color theme="1"/>
      <name val="Arial Narrow"/>
      <family val="2"/>
    </font>
    <font>
      <b/>
      <sz val="11"/>
      <color rgb="FFFF0000"/>
      <name val="Arial"/>
      <family val="2"/>
    </font>
    <font>
      <sz val="11"/>
      <color rgb="FF595959"/>
      <name val="Calibri"/>
      <family val="2"/>
    </font>
    <font>
      <b/>
      <sz val="14"/>
      <name val="Arial"/>
      <family val="2"/>
    </font>
    <font>
      <b/>
      <sz val="8.5"/>
      <name val="Arial"/>
      <family val="2"/>
    </font>
    <font>
      <b/>
      <sz val="9"/>
      <color theme="1"/>
      <name val="Arial"/>
      <family val="2"/>
    </font>
    <font>
      <u/>
      <sz val="10"/>
      <color theme="1"/>
      <name val="Arial"/>
      <family val="2"/>
    </font>
    <font>
      <sz val="8"/>
      <color rgb="FF000000"/>
      <name val="Segoe UI"/>
      <family val="2"/>
    </font>
    <font>
      <i/>
      <sz val="8"/>
      <name val="Arial"/>
      <family val="2"/>
    </font>
    <font>
      <sz val="10"/>
      <color rgb="FFFF0000"/>
      <name val="Arial Black"/>
      <family val="2"/>
    </font>
    <font>
      <sz val="11"/>
      <color theme="1"/>
      <name val="Calibri"/>
      <family val="2"/>
      <scheme val="minor"/>
    </font>
  </fonts>
  <fills count="13">
    <fill>
      <patternFill patternType="none"/>
    </fill>
    <fill>
      <patternFill patternType="gray125"/>
    </fill>
    <fill>
      <patternFill patternType="solid">
        <fgColor theme="6" tint="0.59999389629810485"/>
        <bgColor indexed="64"/>
      </patternFill>
    </fill>
    <fill>
      <patternFill patternType="solid">
        <fgColor theme="0"/>
        <bgColor indexed="64"/>
      </patternFill>
    </fill>
    <fill>
      <patternFill patternType="solid">
        <fgColor rgb="FFCCFFFF"/>
        <bgColor indexed="64"/>
      </patternFill>
    </fill>
    <fill>
      <patternFill patternType="solid">
        <fgColor indexed="41"/>
        <bgColor indexed="64"/>
      </patternFill>
    </fill>
    <fill>
      <patternFill patternType="solid">
        <fgColor indexed="22"/>
        <bgColor indexed="64"/>
      </patternFill>
    </fill>
    <fill>
      <patternFill patternType="solid">
        <fgColor theme="0" tint="-0.14999847407452621"/>
        <bgColor indexed="64"/>
      </patternFill>
    </fill>
    <fill>
      <patternFill patternType="solid">
        <fgColor rgb="FFFFFFCC"/>
        <bgColor indexed="64"/>
      </patternFill>
    </fill>
    <fill>
      <patternFill patternType="solid">
        <fgColor indexed="9"/>
      </patternFill>
    </fill>
    <fill>
      <patternFill patternType="solid">
        <fgColor theme="0" tint="-0.14999847407452621"/>
        <bgColor rgb="FFCCFFCC"/>
      </patternFill>
    </fill>
    <fill>
      <patternFill patternType="solid">
        <fgColor theme="0"/>
        <bgColor rgb="FFCCFFCC"/>
      </patternFill>
    </fill>
    <fill>
      <patternFill patternType="gray125">
        <fgColor indexed="22"/>
      </patternFill>
    </fill>
  </fills>
  <borders count="190">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double">
        <color auto="1"/>
      </left>
      <right style="thin">
        <color indexed="64"/>
      </right>
      <top style="thin">
        <color indexed="64"/>
      </top>
      <bottom style="thin">
        <color indexed="64"/>
      </bottom>
      <diagonal/>
    </border>
    <border>
      <left style="double">
        <color auto="1"/>
      </left>
      <right style="thin">
        <color indexed="64"/>
      </right>
      <top style="thin">
        <color indexed="64"/>
      </top>
      <bottom style="double">
        <color auto="1"/>
      </bottom>
      <diagonal/>
    </border>
    <border>
      <left style="thin">
        <color indexed="64"/>
      </left>
      <right/>
      <top style="thin">
        <color indexed="64"/>
      </top>
      <bottom style="double">
        <color auto="1"/>
      </bottom>
      <diagonal/>
    </border>
    <border>
      <left/>
      <right/>
      <top style="thin">
        <color indexed="64"/>
      </top>
      <bottom style="double">
        <color auto="1"/>
      </bottom>
      <diagonal/>
    </border>
    <border>
      <left style="thin">
        <color indexed="64"/>
      </left>
      <right style="thin">
        <color indexed="64"/>
      </right>
      <top style="thin">
        <color indexed="64"/>
      </top>
      <bottom style="double">
        <color auto="1"/>
      </bottom>
      <diagonal/>
    </border>
    <border>
      <left style="double">
        <color auto="1"/>
      </left>
      <right style="hair">
        <color auto="1"/>
      </right>
      <top/>
      <bottom style="thin">
        <color indexed="64"/>
      </bottom>
      <diagonal/>
    </border>
    <border>
      <left style="hair">
        <color auto="1"/>
      </left>
      <right style="hair">
        <color auto="1"/>
      </right>
      <top/>
      <bottom style="thin">
        <color auto="1"/>
      </bottom>
      <diagonal/>
    </border>
    <border>
      <left style="hair">
        <color auto="1"/>
      </left>
      <right style="double">
        <color auto="1"/>
      </right>
      <top/>
      <bottom style="thin">
        <color auto="1"/>
      </bottom>
      <diagonal/>
    </border>
    <border>
      <left style="double">
        <color auto="1"/>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double">
        <color auto="1"/>
      </right>
      <top style="thin">
        <color indexed="64"/>
      </top>
      <bottom style="thin">
        <color indexed="64"/>
      </bottom>
      <diagonal/>
    </border>
    <border>
      <left style="double">
        <color auto="1"/>
      </left>
      <right style="hair">
        <color auto="1"/>
      </right>
      <top style="thin">
        <color indexed="64"/>
      </top>
      <bottom style="double">
        <color auto="1"/>
      </bottom>
      <diagonal/>
    </border>
    <border>
      <left style="hair">
        <color auto="1"/>
      </left>
      <right style="hair">
        <color auto="1"/>
      </right>
      <top style="thin">
        <color indexed="64"/>
      </top>
      <bottom style="double">
        <color auto="1"/>
      </bottom>
      <diagonal/>
    </border>
    <border>
      <left style="hair">
        <color auto="1"/>
      </left>
      <right style="double">
        <color auto="1"/>
      </right>
      <top style="thin">
        <color indexed="64"/>
      </top>
      <bottom style="double">
        <color auto="1"/>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ouble">
        <color auto="1"/>
      </left>
      <right/>
      <top/>
      <bottom style="thin">
        <color indexed="64"/>
      </bottom>
      <diagonal/>
    </border>
    <border>
      <left/>
      <right style="double">
        <color auto="1"/>
      </right>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style="double">
        <color auto="1"/>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hair">
        <color auto="1"/>
      </left>
      <right style="hair">
        <color auto="1"/>
      </right>
      <top/>
      <bottom style="hair">
        <color auto="1"/>
      </bottom>
      <diagonal/>
    </border>
    <border>
      <left style="double">
        <color auto="1"/>
      </left>
      <right style="hair">
        <color auto="1"/>
      </right>
      <top/>
      <bottom style="hair">
        <color auto="1"/>
      </bottom>
      <diagonal/>
    </border>
    <border>
      <left style="hair">
        <color indexed="64"/>
      </left>
      <right style="double">
        <color indexed="64"/>
      </right>
      <top/>
      <bottom style="hair">
        <color indexed="64"/>
      </bottom>
      <diagonal/>
    </border>
    <border>
      <left style="double">
        <color auto="1"/>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double">
        <color indexed="64"/>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indexed="64"/>
      </right>
      <top style="hair">
        <color indexed="64"/>
      </top>
      <bottom style="double">
        <color indexed="64"/>
      </bottom>
      <diagonal/>
    </border>
    <border>
      <left/>
      <right style="hair">
        <color indexed="64"/>
      </right>
      <top style="hair">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auto="1"/>
      </right>
      <top style="thin">
        <color indexed="64"/>
      </top>
      <bottom style="double">
        <color indexed="64"/>
      </bottom>
      <diagonal/>
    </border>
    <border>
      <left/>
      <right style="hair">
        <color auto="1"/>
      </right>
      <top style="double">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hair">
        <color auto="1"/>
      </top>
      <bottom style="double">
        <color indexed="64"/>
      </bottom>
      <diagonal/>
    </border>
    <border>
      <left/>
      <right/>
      <top style="hair">
        <color auto="1"/>
      </top>
      <bottom style="double">
        <color indexed="64"/>
      </bottom>
      <diagonal/>
    </border>
    <border>
      <left/>
      <right/>
      <top/>
      <bottom style="hair">
        <color auto="1"/>
      </bottom>
      <diagonal/>
    </border>
    <border>
      <left/>
      <right/>
      <top style="hair">
        <color auto="1"/>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style="thin">
        <color indexed="64"/>
      </bottom>
      <diagonal/>
    </border>
    <border>
      <left/>
      <right/>
      <top style="double">
        <color auto="1"/>
      </top>
      <bottom style="thin">
        <color indexed="64"/>
      </bottom>
      <diagonal/>
    </border>
    <border>
      <left/>
      <right style="double">
        <color auto="1"/>
      </right>
      <top style="double">
        <color auto="1"/>
      </top>
      <bottom style="thin">
        <color indexed="64"/>
      </bottom>
      <diagonal/>
    </border>
    <border>
      <left style="double">
        <color auto="1"/>
      </left>
      <right style="double">
        <color auto="1"/>
      </right>
      <top style="double">
        <color auto="1"/>
      </top>
      <bottom style="hair">
        <color auto="1"/>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hair">
        <color auto="1"/>
      </right>
      <top style="hair">
        <color auto="1"/>
      </top>
      <bottom style="double">
        <color auto="1"/>
      </bottom>
      <diagonal/>
    </border>
    <border>
      <left style="double">
        <color auto="1"/>
      </left>
      <right style="double">
        <color indexed="64"/>
      </right>
      <top style="hair">
        <color auto="1"/>
      </top>
      <bottom style="thin">
        <color indexed="64"/>
      </bottom>
      <diagonal/>
    </border>
    <border>
      <left style="double">
        <color indexed="64"/>
      </left>
      <right/>
      <top style="thin">
        <color indexed="64"/>
      </top>
      <bottom style="double">
        <color indexed="64"/>
      </bottom>
      <diagonal/>
    </border>
    <border>
      <left style="double">
        <color auto="1"/>
      </left>
      <right style="hair">
        <color auto="1"/>
      </right>
      <top style="hair">
        <color auto="1"/>
      </top>
      <bottom/>
      <diagonal/>
    </border>
    <border>
      <left style="hair">
        <color auto="1"/>
      </left>
      <right/>
      <top style="hair">
        <color auto="1"/>
      </top>
      <bottom/>
      <diagonal/>
    </border>
    <border>
      <left style="hair">
        <color indexed="64"/>
      </left>
      <right style="double">
        <color indexed="64"/>
      </right>
      <top style="hair">
        <color indexed="64"/>
      </top>
      <bottom/>
      <diagonal/>
    </border>
    <border>
      <left/>
      <right style="hair">
        <color auto="1"/>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double">
        <color auto="1"/>
      </left>
      <right/>
      <top style="thin">
        <color indexed="64"/>
      </top>
      <bottom style="thin">
        <color indexed="64"/>
      </bottom>
      <diagonal/>
    </border>
    <border>
      <left style="double">
        <color auto="1"/>
      </left>
      <right style="thin">
        <color auto="1"/>
      </right>
      <top/>
      <bottom/>
      <diagonal/>
    </border>
    <border>
      <left style="thin">
        <color auto="1"/>
      </left>
      <right style="double">
        <color auto="1"/>
      </right>
      <top/>
      <bottom/>
      <diagonal/>
    </border>
    <border>
      <left/>
      <right style="double">
        <color auto="1"/>
      </right>
      <top style="hair">
        <color auto="1"/>
      </top>
      <bottom style="hair">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double">
        <color auto="1"/>
      </right>
      <top style="double">
        <color auto="1"/>
      </top>
      <bottom/>
      <diagonal/>
    </border>
    <border>
      <left style="hair">
        <color indexed="64"/>
      </left>
      <right/>
      <top style="hair">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hair">
        <color auto="1"/>
      </top>
      <bottom/>
      <diagonal/>
    </border>
    <border>
      <left style="double">
        <color auto="1"/>
      </left>
      <right style="hair">
        <color auto="1"/>
      </right>
      <top/>
      <bottom/>
      <diagonal/>
    </border>
    <border>
      <left style="hair">
        <color auto="1"/>
      </left>
      <right style="hair">
        <color auto="1"/>
      </right>
      <top/>
      <bottom/>
      <diagonal/>
    </border>
    <border>
      <left style="hair">
        <color auto="1"/>
      </left>
      <right style="double">
        <color auto="1"/>
      </right>
      <top/>
      <bottom/>
      <diagonal/>
    </border>
    <border>
      <left style="hair">
        <color auto="1"/>
      </left>
      <right/>
      <top style="double">
        <color auto="1"/>
      </top>
      <bottom style="hair">
        <color auto="1"/>
      </bottom>
      <diagonal/>
    </border>
    <border>
      <left style="hair">
        <color auto="1"/>
      </left>
      <right/>
      <top style="hair">
        <color auto="1"/>
      </top>
      <bottom style="thin">
        <color indexed="64"/>
      </bottom>
      <diagonal/>
    </border>
    <border>
      <left style="thin">
        <color indexed="64"/>
      </left>
      <right/>
      <top style="double">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auto="1"/>
      </right>
      <top style="thin">
        <color indexed="64"/>
      </top>
      <bottom style="hair">
        <color indexed="64"/>
      </bottom>
      <diagonal/>
    </border>
    <border>
      <left style="double">
        <color auto="1"/>
      </left>
      <right style="hair">
        <color auto="1"/>
      </right>
      <top style="thin">
        <color indexed="64"/>
      </top>
      <bottom style="hair">
        <color indexed="64"/>
      </bottom>
      <diagonal/>
    </border>
    <border>
      <left style="hair">
        <color auto="1"/>
      </left>
      <right style="hair">
        <color auto="1"/>
      </right>
      <top style="thin">
        <color indexed="64"/>
      </top>
      <bottom style="hair">
        <color indexed="64"/>
      </bottom>
      <diagonal/>
    </border>
    <border>
      <left style="hair">
        <color auto="1"/>
      </left>
      <right style="double">
        <color auto="1"/>
      </right>
      <top style="thin">
        <color indexed="64"/>
      </top>
      <bottom style="hair">
        <color indexed="64"/>
      </bottom>
      <diagonal/>
    </border>
    <border>
      <left style="thin">
        <color indexed="64"/>
      </left>
      <right/>
      <top style="hair">
        <color indexed="64"/>
      </top>
      <bottom style="hair">
        <color indexed="64"/>
      </bottom>
      <diagonal/>
    </border>
    <border>
      <left/>
      <right style="hair">
        <color auto="1"/>
      </right>
      <top style="thin">
        <color indexed="64"/>
      </top>
      <bottom style="hair">
        <color indexed="64"/>
      </bottom>
      <diagonal/>
    </border>
    <border>
      <left style="hair">
        <color auto="1"/>
      </left>
      <right/>
      <top style="thin">
        <color indexed="64"/>
      </top>
      <bottom style="hair">
        <color indexed="64"/>
      </bottom>
      <diagonal/>
    </border>
    <border>
      <left style="double">
        <color auto="1"/>
      </left>
      <right style="thin">
        <color indexed="64"/>
      </right>
      <top style="thin">
        <color indexed="64"/>
      </top>
      <bottom style="hair">
        <color auto="1"/>
      </bottom>
      <diagonal/>
    </border>
    <border>
      <left style="thin">
        <color indexed="64"/>
      </left>
      <right/>
      <top style="hair">
        <color auto="1"/>
      </top>
      <bottom style="thin">
        <color indexed="64"/>
      </bottom>
      <diagonal/>
    </border>
    <border>
      <left/>
      <right style="double">
        <color indexed="64"/>
      </right>
      <top style="hair">
        <color auto="1"/>
      </top>
      <bottom style="thin">
        <color indexed="64"/>
      </bottom>
      <diagonal/>
    </border>
    <border>
      <left style="thin">
        <color indexed="64"/>
      </left>
      <right/>
      <top/>
      <bottom style="hair">
        <color indexed="64"/>
      </bottom>
      <diagonal/>
    </border>
    <border>
      <left/>
      <right style="double">
        <color auto="1"/>
      </right>
      <top/>
      <bottom style="hair">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top style="hair">
        <color auto="1"/>
      </top>
      <bottom/>
      <diagonal/>
    </border>
    <border>
      <left style="double">
        <color auto="1"/>
      </left>
      <right style="thin">
        <color auto="1"/>
      </right>
      <top style="double">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double">
        <color auto="1"/>
      </bottom>
      <diagonal/>
    </border>
    <border>
      <left/>
      <right style="double">
        <color indexed="64"/>
      </right>
      <top style="hair">
        <color auto="1"/>
      </top>
      <bottom/>
      <diagonal/>
    </border>
    <border>
      <left style="hair">
        <color auto="1"/>
      </left>
      <right style="hair">
        <color auto="1"/>
      </right>
      <top style="hair">
        <color auto="1"/>
      </top>
      <bottom/>
      <diagonal/>
    </border>
    <border>
      <left style="medium">
        <color auto="1"/>
      </left>
      <right style="thin">
        <color auto="1"/>
      </right>
      <top style="medium">
        <color auto="1"/>
      </top>
      <bottom style="hair">
        <color auto="1"/>
      </bottom>
      <diagonal/>
    </border>
    <border>
      <left/>
      <right/>
      <top style="medium">
        <color auto="1"/>
      </top>
      <bottom style="hair">
        <color auto="1"/>
      </bottom>
      <diagonal/>
    </border>
    <border>
      <left style="double">
        <color auto="1"/>
      </left>
      <right style="double">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hair">
        <color auto="1"/>
      </left>
      <right style="medium">
        <color auto="1"/>
      </right>
      <top style="hair">
        <color auto="1"/>
      </top>
      <bottom style="thin">
        <color indexed="64"/>
      </bottom>
      <diagonal/>
    </border>
    <border>
      <left style="hair">
        <color indexed="64"/>
      </left>
      <right style="medium">
        <color auto="1"/>
      </right>
      <top/>
      <bottom style="hair">
        <color indexed="64"/>
      </bottom>
      <diagonal/>
    </border>
    <border>
      <left style="medium">
        <color auto="1"/>
      </left>
      <right style="thin">
        <color auto="1"/>
      </right>
      <top style="hair">
        <color auto="1"/>
      </top>
      <bottom style="medium">
        <color auto="1"/>
      </bottom>
      <diagonal/>
    </border>
    <border>
      <left/>
      <right/>
      <top style="hair">
        <color auto="1"/>
      </top>
      <bottom style="medium">
        <color auto="1"/>
      </bottom>
      <diagonal/>
    </border>
    <border>
      <left style="double">
        <color auto="1"/>
      </left>
      <right style="double">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indexed="64"/>
      </left>
      <right style="medium">
        <color auto="1"/>
      </right>
      <top style="hair">
        <color indexed="64"/>
      </top>
      <bottom style="medium">
        <color auto="1"/>
      </bottom>
      <diagonal/>
    </border>
    <border>
      <left/>
      <right style="double">
        <color auto="1"/>
      </right>
      <top style="medium">
        <color auto="1"/>
      </top>
      <bottom style="hair">
        <color auto="1"/>
      </bottom>
      <diagonal/>
    </border>
    <border>
      <left/>
      <right style="double">
        <color auto="1"/>
      </right>
      <top style="hair">
        <color auto="1"/>
      </top>
      <bottom style="medium">
        <color auto="1"/>
      </bottom>
      <diagonal/>
    </border>
    <border>
      <left style="medium">
        <color auto="1"/>
      </left>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thin">
        <color auto="1"/>
      </left>
      <right/>
      <top style="medium">
        <color auto="1"/>
      </top>
      <bottom style="hair">
        <color auto="1"/>
      </bottom>
      <diagonal/>
    </border>
    <border>
      <left style="thin">
        <color auto="1"/>
      </left>
      <right/>
      <top style="hair">
        <color auto="1"/>
      </top>
      <bottom style="medium">
        <color auto="1"/>
      </bottom>
      <diagonal/>
    </border>
    <border>
      <left style="medium">
        <color auto="1"/>
      </left>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hair">
        <color indexed="64"/>
      </bottom>
      <diagonal/>
    </border>
    <border>
      <left/>
      <right style="medium">
        <color indexed="64"/>
      </right>
      <top/>
      <bottom style="hair">
        <color indexed="64"/>
      </bottom>
      <diagonal/>
    </border>
    <border>
      <left style="hair">
        <color auto="1"/>
      </left>
      <right style="hair">
        <color auto="1"/>
      </right>
      <top style="thin">
        <color indexed="64"/>
      </top>
      <bottom/>
      <diagonal/>
    </border>
    <border>
      <left style="hair">
        <color auto="1"/>
      </left>
      <right style="double">
        <color auto="1"/>
      </right>
      <top style="thin">
        <color indexed="64"/>
      </top>
      <bottom/>
      <diagonal/>
    </border>
    <border>
      <left/>
      <right style="hair">
        <color auto="1"/>
      </right>
      <top style="thin">
        <color indexed="64"/>
      </top>
      <bottom/>
      <diagonal/>
    </border>
    <border>
      <left style="double">
        <color auto="1"/>
      </left>
      <right style="thin">
        <color auto="1"/>
      </right>
      <top style="hair">
        <color auto="1"/>
      </top>
      <bottom/>
      <diagonal/>
    </border>
    <border>
      <left/>
      <right style="thin">
        <color auto="1"/>
      </right>
      <top style="double">
        <color auto="1"/>
      </top>
      <bottom style="thin">
        <color indexed="64"/>
      </bottom>
      <diagonal/>
    </border>
    <border>
      <left style="double">
        <color auto="1"/>
      </left>
      <right style="hair">
        <color auto="1"/>
      </right>
      <top style="thin">
        <color indexed="64"/>
      </top>
      <bottom/>
      <diagonal/>
    </border>
    <border>
      <left style="hair">
        <color auto="1"/>
      </left>
      <right style="medium">
        <color auto="1"/>
      </right>
      <top style="thin">
        <color indexed="64"/>
      </top>
      <bottom style="hair">
        <color auto="1"/>
      </bottom>
      <diagonal/>
    </border>
    <border>
      <left style="double">
        <color auto="1"/>
      </left>
      <right style="double">
        <color auto="1"/>
      </right>
      <top style="thin">
        <color indexed="64"/>
      </top>
      <bottom/>
      <diagonal/>
    </border>
    <border>
      <left style="hair">
        <color auto="1"/>
      </left>
      <right style="thin">
        <color auto="1"/>
      </right>
      <top style="double">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right style="thin">
        <color auto="1"/>
      </right>
      <top style="hair">
        <color indexed="64"/>
      </top>
      <bottom style="double">
        <color indexed="64"/>
      </bottom>
      <diagonal/>
    </border>
    <border>
      <left style="double">
        <color auto="1"/>
      </left>
      <right/>
      <top style="hair">
        <color auto="1"/>
      </top>
      <bottom style="thin">
        <color auto="1"/>
      </bottom>
      <diagonal/>
    </border>
    <border>
      <left style="double">
        <color auto="1"/>
      </left>
      <right/>
      <top/>
      <bottom style="hair">
        <color auto="1"/>
      </bottom>
      <diagonal/>
    </border>
    <border>
      <left style="hair">
        <color auto="1"/>
      </left>
      <right style="thin">
        <color auto="1"/>
      </right>
      <top style="hair">
        <color auto="1"/>
      </top>
      <bottom style="thin">
        <color auto="1"/>
      </bottom>
      <diagonal/>
    </border>
    <border>
      <left style="thin">
        <color auto="1"/>
      </left>
      <right/>
      <top style="double">
        <color auto="1"/>
      </top>
      <bottom style="thin">
        <color auto="1"/>
      </bottom>
      <diagonal/>
    </border>
    <border>
      <left style="thin">
        <color auto="1"/>
      </left>
      <right style="double">
        <color auto="1"/>
      </right>
      <top/>
      <bottom style="thin">
        <color auto="1"/>
      </bottom>
      <diagonal/>
    </border>
    <border>
      <left/>
      <right style="thin">
        <color indexed="64"/>
      </right>
      <top style="thin">
        <color indexed="64"/>
      </top>
      <bottom style="double">
        <color auto="1"/>
      </bottom>
      <diagonal/>
    </border>
    <border>
      <left style="double">
        <color auto="1"/>
      </left>
      <right style="double">
        <color indexed="64"/>
      </right>
      <top style="hair">
        <color auto="1"/>
      </top>
      <bottom/>
      <diagonal/>
    </border>
    <border>
      <left style="double">
        <color auto="1"/>
      </left>
      <right style="thin">
        <color auto="1"/>
      </right>
      <top/>
      <bottom style="hair">
        <color auto="1"/>
      </bottom>
      <diagonal/>
    </border>
    <border>
      <left style="double">
        <color auto="1"/>
      </left>
      <right style="double">
        <color auto="1"/>
      </right>
      <top/>
      <bottom/>
      <diagonal/>
    </border>
    <border>
      <left style="double">
        <color auto="1"/>
      </left>
      <right style="hair">
        <color auto="1"/>
      </right>
      <top style="double">
        <color auto="1"/>
      </top>
      <bottom style="double">
        <color auto="1"/>
      </bottom>
      <diagonal/>
    </border>
    <border>
      <left style="hair">
        <color auto="1"/>
      </left>
      <right/>
      <top/>
      <bottom/>
      <diagonal/>
    </border>
  </borders>
  <cellStyleXfs count="110">
    <xf numFmtId="0" fontId="0" fillId="0" borderId="0"/>
    <xf numFmtId="43" fontId="2" fillId="0" borderId="0" applyFont="0" applyFill="0" applyBorder="0" applyAlignment="0" applyProtection="0"/>
    <xf numFmtId="44" fontId="2" fillId="0" borderId="0" applyFont="0" applyFill="0" applyBorder="0" applyAlignment="0" applyProtection="0"/>
    <xf numFmtId="0" fontId="3" fillId="0" borderId="0" applyNumberFormat="0" applyBorder="0">
      <alignment horizontal="centerContinuous" vertical="center"/>
    </xf>
    <xf numFmtId="0" fontId="5" fillId="0" borderId="0" applyFill="0" applyBorder="0" applyProtection="0"/>
    <xf numFmtId="0" fontId="5" fillId="0" borderId="0" applyFill="0" applyBorder="0" applyProtection="0">
      <alignment horizontal="right"/>
    </xf>
    <xf numFmtId="0" fontId="5" fillId="0" borderId="0" applyFill="0" applyBorder="0" applyProtection="0">
      <alignment horizontal="left"/>
    </xf>
    <xf numFmtId="164" fontId="5" fillId="0" borderId="0" applyFill="0" applyBorder="0" applyProtection="0">
      <alignment horizontal="left"/>
    </xf>
    <xf numFmtId="0" fontId="6" fillId="0" borderId="1" applyFill="0" applyBorder="0" applyProtection="0">
      <alignment horizontal="center"/>
    </xf>
    <xf numFmtId="0" fontId="7" fillId="0" borderId="2" applyFill="0" applyBorder="0" applyProtection="0"/>
    <xf numFmtId="0" fontId="6" fillId="0" borderId="4" applyFill="0" applyBorder="0" applyProtection="0"/>
    <xf numFmtId="37" fontId="6" fillId="0" borderId="2" applyFill="0" applyBorder="0" applyProtection="0"/>
    <xf numFmtId="0" fontId="6" fillId="0" borderId="2" applyFill="0" applyBorder="0" applyProtection="0">
      <alignment horizontal="centerContinuous"/>
    </xf>
    <xf numFmtId="5" fontId="6" fillId="0" borderId="2" applyFill="0" applyBorder="0" applyProtection="0"/>
    <xf numFmtId="0" fontId="6" fillId="0" borderId="4" applyFill="0" applyBorder="0" applyProtection="0"/>
    <xf numFmtId="2" fontId="6" fillId="0" borderId="4" applyFill="0" applyBorder="0" applyProtection="0"/>
    <xf numFmtId="5" fontId="6" fillId="0" borderId="2" applyFill="0" applyBorder="0" applyProtection="0"/>
    <xf numFmtId="37" fontId="6" fillId="0" borderId="4"/>
    <xf numFmtId="37" fontId="14" fillId="0" borderId="0"/>
    <xf numFmtId="0" fontId="7" fillId="0" borderId="10" applyFill="0" applyBorder="0" applyProtection="0">
      <alignment horizontal="centerContinuous"/>
    </xf>
    <xf numFmtId="9" fontId="2" fillId="0" borderId="0" applyFont="0" applyFill="0" applyBorder="0" applyAlignment="0" applyProtection="0"/>
    <xf numFmtId="0" fontId="14" fillId="0" borderId="0"/>
    <xf numFmtId="37" fontId="6" fillId="0" borderId="4"/>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3" fontId="58" fillId="0" borderId="0" applyFont="0" applyFill="0" applyBorder="0" applyAlignment="0" applyProtection="0">
      <alignment horizontal="center"/>
    </xf>
    <xf numFmtId="44" fontId="14" fillId="0" borderId="0" applyFont="0" applyFill="0" applyBorder="0" applyAlignment="0" applyProtection="0"/>
    <xf numFmtId="168" fontId="58" fillId="0" borderId="0" applyFont="0" applyFill="0" applyBorder="0" applyAlignment="0" applyProtection="0"/>
    <xf numFmtId="0" fontId="58" fillId="0" borderId="0" applyFont="0" applyFill="0" applyBorder="0" applyAlignment="0" applyProtection="0"/>
    <xf numFmtId="0" fontId="58" fillId="0" borderId="0" applyFont="0" applyFill="0" applyBorder="0" applyAlignment="0" applyProtection="0"/>
    <xf numFmtId="169" fontId="59" fillId="0" borderId="0">
      <protection locked="0"/>
    </xf>
    <xf numFmtId="169" fontId="59" fillId="0" borderId="0">
      <protection locked="0"/>
    </xf>
    <xf numFmtId="169" fontId="59" fillId="0" borderId="0">
      <protection locked="0"/>
    </xf>
    <xf numFmtId="169" fontId="59" fillId="0" borderId="0">
      <protection locked="0"/>
    </xf>
    <xf numFmtId="169" fontId="60" fillId="0" borderId="0">
      <protection locked="0"/>
    </xf>
    <xf numFmtId="169" fontId="60" fillId="0" borderId="0">
      <protection locked="0"/>
    </xf>
    <xf numFmtId="169" fontId="59" fillId="0" borderId="0">
      <protection locked="0"/>
    </xf>
    <xf numFmtId="169" fontId="59" fillId="0" borderId="0">
      <protection locked="0"/>
    </xf>
    <xf numFmtId="169" fontId="59" fillId="0" borderId="0">
      <protection locked="0"/>
    </xf>
    <xf numFmtId="169" fontId="59" fillId="0" borderId="0">
      <protection locked="0"/>
    </xf>
    <xf numFmtId="169" fontId="59" fillId="0" borderId="0">
      <protection locked="0"/>
    </xf>
    <xf numFmtId="169" fontId="59" fillId="0" borderId="0">
      <protection locked="0"/>
    </xf>
    <xf numFmtId="169" fontId="60" fillId="0" borderId="0">
      <protection locked="0"/>
    </xf>
    <xf numFmtId="169" fontId="60" fillId="0" borderId="0">
      <protection locked="0"/>
    </xf>
    <xf numFmtId="2" fontId="58" fillId="0" borderId="0" applyFont="0" applyFill="0" applyBorder="0" applyAlignment="0" applyProtection="0"/>
    <xf numFmtId="2" fontId="58" fillId="0" borderId="0" applyFont="0" applyFill="0" applyBorder="0" applyAlignment="0" applyProtection="0"/>
    <xf numFmtId="170" fontId="61" fillId="0" borderId="0"/>
    <xf numFmtId="171" fontId="61" fillId="0" borderId="0"/>
    <xf numFmtId="172" fontId="61" fillId="0" borderId="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protection locked="0"/>
    </xf>
    <xf numFmtId="0" fontId="64" fillId="0" borderId="0">
      <protection locked="0"/>
    </xf>
    <xf numFmtId="0" fontId="65" fillId="0" borderId="0" applyNumberFormat="0" applyFill="0" applyBorder="0" applyAlignment="0" applyProtection="0">
      <alignment vertical="top"/>
      <protection locked="0"/>
    </xf>
    <xf numFmtId="0" fontId="6" fillId="0" borderId="1" applyFill="0" applyBorder="0" applyProtection="0">
      <alignment horizontal="center"/>
    </xf>
    <xf numFmtId="0" fontId="7" fillId="0" borderId="10" applyFill="0" applyBorder="0" applyProtection="0">
      <alignment horizontal="centerContinuous"/>
    </xf>
    <xf numFmtId="0" fontId="13" fillId="0" borderId="0"/>
    <xf numFmtId="0" fontId="66" fillId="9" borderId="0"/>
    <xf numFmtId="0" fontId="13" fillId="0" borderId="0"/>
    <xf numFmtId="0" fontId="2" fillId="0" borderId="0"/>
    <xf numFmtId="0" fontId="14" fillId="0" borderId="0"/>
    <xf numFmtId="0" fontId="14" fillId="0" borderId="0"/>
    <xf numFmtId="0" fontId="14" fillId="0" borderId="0"/>
    <xf numFmtId="0" fontId="61" fillId="0" borderId="0"/>
    <xf numFmtId="0" fontId="14" fillId="0" borderId="0"/>
    <xf numFmtId="2" fontId="6" fillId="0" borderId="4" applyFill="0" applyBorder="0" applyProtection="0"/>
    <xf numFmtId="9" fontId="14" fillId="0" borderId="0" applyFont="0" applyFill="0" applyBorder="0" applyAlignment="0" applyProtection="0"/>
    <xf numFmtId="0" fontId="67" fillId="0" borderId="0" applyNumberFormat="0" applyBorder="0" applyAlignment="0"/>
    <xf numFmtId="0" fontId="61" fillId="0" borderId="0"/>
    <xf numFmtId="0" fontId="68" fillId="0" borderId="0" applyNumberFormat="0" applyBorder="0" applyAlignment="0"/>
    <xf numFmtId="0" fontId="69" fillId="0" borderId="0"/>
    <xf numFmtId="0" fontId="70" fillId="0" borderId="0" applyNumberFormat="0" applyBorder="0" applyAlignment="0"/>
    <xf numFmtId="0" fontId="71" fillId="0" borderId="0"/>
    <xf numFmtId="0" fontId="6" fillId="0" borderId="4" applyFill="0" applyBorder="0" applyProtection="0"/>
    <xf numFmtId="0" fontId="58" fillId="0" borderId="71" applyNumberFormat="0" applyFont="0" applyFill="0" applyAlignment="0" applyProtection="0"/>
    <xf numFmtId="0" fontId="58" fillId="0" borderId="71" applyNumberFormat="0" applyFont="0" applyFill="0" applyAlignment="0" applyProtection="0"/>
    <xf numFmtId="0" fontId="6" fillId="0" borderId="0" applyBorder="0"/>
    <xf numFmtId="9" fontId="6" fillId="0" borderId="0" applyFont="0" applyFill="0" applyBorder="0" applyAlignment="0" applyProtection="0"/>
    <xf numFmtId="7" fontId="6" fillId="0" borderId="4" applyFill="0" applyBorder="0" applyProtection="0"/>
    <xf numFmtId="164" fontId="5" fillId="0" borderId="0" applyFill="0" applyBorder="0" applyProtection="0">
      <alignment horizontal="center"/>
    </xf>
    <xf numFmtId="0" fontId="7" fillId="0" borderId="4" applyFill="0" applyBorder="0" applyProtection="0">
      <alignment horizontal="center"/>
    </xf>
    <xf numFmtId="0" fontId="7" fillId="0" borderId="4" applyFill="0" applyBorder="0" applyProtection="0">
      <alignment horizontal="center" wrapText="1"/>
    </xf>
    <xf numFmtId="0" fontId="6" fillId="0" borderId="4" applyFill="0" applyBorder="0" applyProtection="0">
      <alignment horizontal="center" vertical="center"/>
    </xf>
    <xf numFmtId="10" fontId="6" fillId="0" borderId="4" applyFill="0" applyBorder="0" applyProtection="0"/>
    <xf numFmtId="10" fontId="6" fillId="0" borderId="4" applyFill="0" applyBorder="0" applyProtection="0"/>
    <xf numFmtId="0" fontId="6" fillId="12" borderId="0" applyNumberFormat="0" applyFont="0" applyBorder="0" applyAlignment="0" applyProtection="0"/>
    <xf numFmtId="0" fontId="6" fillId="0" borderId="4" applyFill="0" applyBorder="0" applyProtection="0">
      <alignment horizontal="center"/>
    </xf>
    <xf numFmtId="0" fontId="103" fillId="0" borderId="0"/>
  </cellStyleXfs>
  <cellXfs count="1263">
    <xf numFmtId="0" fontId="0" fillId="0" borderId="0" xfId="0"/>
    <xf numFmtId="0" fontId="0" fillId="0" borderId="0" xfId="0" applyProtection="1">
      <protection locked="0"/>
    </xf>
    <xf numFmtId="0" fontId="0" fillId="0" borderId="0" xfId="0" applyAlignment="1" applyProtection="1">
      <alignment wrapText="1"/>
      <protection locked="0"/>
    </xf>
    <xf numFmtId="43" fontId="0" fillId="0" borderId="0" xfId="1" applyFont="1" applyProtection="1">
      <protection locked="0"/>
    </xf>
    <xf numFmtId="10" fontId="8" fillId="3" borderId="0" xfId="0" applyNumberFormat="1" applyFont="1" applyFill="1" applyAlignment="1" applyProtection="1">
      <alignment vertical="center" wrapText="1"/>
      <protection locked="0"/>
    </xf>
    <xf numFmtId="10" fontId="0" fillId="3" borderId="0" xfId="0" applyNumberFormat="1" applyFill="1" applyAlignment="1" applyProtection="1">
      <alignment vertical="center" wrapText="1"/>
      <protection locked="0"/>
    </xf>
    <xf numFmtId="0" fontId="22" fillId="3" borderId="2" xfId="10" applyFont="1" applyFill="1" applyBorder="1"/>
    <xf numFmtId="0" fontId="21" fillId="3" borderId="3" xfId="0" applyFont="1" applyFill="1" applyBorder="1"/>
    <xf numFmtId="0" fontId="16" fillId="3" borderId="2" xfId="10" applyFont="1" applyFill="1" applyBorder="1"/>
    <xf numFmtId="7" fontId="21" fillId="3" borderId="3" xfId="0" applyNumberFormat="1" applyFont="1" applyFill="1" applyBorder="1"/>
    <xf numFmtId="43" fontId="22" fillId="8" borderId="24" xfId="1" applyFont="1" applyFill="1" applyBorder="1" applyProtection="1">
      <protection locked="0"/>
    </xf>
    <xf numFmtId="43" fontId="22" fillId="8" borderId="16" xfId="1" applyFont="1" applyFill="1" applyBorder="1" applyAlignment="1" applyProtection="1">
      <alignment horizontal="centerContinuous"/>
      <protection locked="0"/>
    </xf>
    <xf numFmtId="43" fontId="21" fillId="0" borderId="0" xfId="1" applyFont="1" applyProtection="1">
      <protection locked="0"/>
    </xf>
    <xf numFmtId="0" fontId="21" fillId="0" borderId="0" xfId="0" applyFont="1" applyProtection="1">
      <protection locked="0"/>
    </xf>
    <xf numFmtId="0" fontId="21" fillId="3" borderId="0" xfId="0" applyFont="1" applyFill="1" applyProtection="1">
      <protection locked="0"/>
    </xf>
    <xf numFmtId="0" fontId="0" fillId="3" borderId="0" xfId="0" applyFill="1" applyProtection="1">
      <protection locked="0"/>
    </xf>
    <xf numFmtId="49" fontId="18" fillId="7" borderId="48" xfId="1" applyNumberFormat="1" applyFont="1" applyFill="1" applyBorder="1" applyAlignment="1" applyProtection="1">
      <alignment horizontal="center" wrapText="1"/>
      <protection locked="0"/>
    </xf>
    <xf numFmtId="49" fontId="18" fillId="7" borderId="49" xfId="1" applyNumberFormat="1" applyFont="1" applyFill="1" applyBorder="1" applyAlignment="1" applyProtection="1">
      <alignment horizontal="center" wrapText="1"/>
      <protection locked="0"/>
    </xf>
    <xf numFmtId="49" fontId="18" fillId="7" borderId="103" xfId="1" applyNumberFormat="1" applyFont="1" applyFill="1" applyBorder="1" applyAlignment="1" applyProtection="1">
      <alignment horizontal="center" wrapText="1"/>
      <protection locked="0"/>
    </xf>
    <xf numFmtId="49" fontId="18" fillId="7" borderId="50" xfId="1" applyNumberFormat="1" applyFont="1" applyFill="1" applyBorder="1" applyAlignment="1" applyProtection="1">
      <alignment horizontal="center" wrapText="1"/>
      <protection locked="0"/>
    </xf>
    <xf numFmtId="49" fontId="18" fillId="7" borderId="56" xfId="1" applyNumberFormat="1" applyFont="1" applyFill="1" applyBorder="1" applyAlignment="1" applyProtection="1">
      <alignment horizontal="center" wrapText="1"/>
      <protection locked="0"/>
    </xf>
    <xf numFmtId="0" fontId="6" fillId="0" borderId="111" xfId="14" applyBorder="1" applyProtection="1">
      <protection locked="0"/>
    </xf>
    <xf numFmtId="0" fontId="6" fillId="0" borderId="65" xfId="14" applyBorder="1" applyProtection="1">
      <protection locked="0"/>
    </xf>
    <xf numFmtId="0" fontId="6" fillId="0" borderId="92" xfId="14" applyBorder="1" applyProtection="1">
      <protection locked="0"/>
    </xf>
    <xf numFmtId="0" fontId="0" fillId="0" borderId="8" xfId="0" applyBorder="1" applyProtection="1">
      <protection locked="0"/>
    </xf>
    <xf numFmtId="0" fontId="33" fillId="0" borderId="8" xfId="0" applyFont="1" applyBorder="1" applyProtection="1">
      <protection locked="0"/>
    </xf>
    <xf numFmtId="43" fontId="6" fillId="0" borderId="3" xfId="1" applyFont="1" applyBorder="1" applyProtection="1">
      <protection locked="0"/>
    </xf>
    <xf numFmtId="43" fontId="6" fillId="0" borderId="6" xfId="1" applyFont="1" applyBorder="1" applyProtection="1">
      <protection locked="0"/>
    </xf>
    <xf numFmtId="43" fontId="6" fillId="0" borderId="4" xfId="1" applyFont="1" applyBorder="1" applyProtection="1">
      <protection locked="0"/>
    </xf>
    <xf numFmtId="43" fontId="0" fillId="0" borderId="99" xfId="1" applyFont="1" applyBorder="1" applyAlignment="1" applyProtection="1">
      <alignment wrapText="1"/>
      <protection locked="0"/>
    </xf>
    <xf numFmtId="43" fontId="6" fillId="0" borderId="11" xfId="1" applyFont="1" applyBorder="1" applyProtection="1">
      <protection locked="0"/>
    </xf>
    <xf numFmtId="43" fontId="6" fillId="0" borderId="7" xfId="1" applyFont="1" applyBorder="1" applyProtection="1">
      <protection locked="0"/>
    </xf>
    <xf numFmtId="43" fontId="6" fillId="0" borderId="1" xfId="1" applyFont="1" applyBorder="1" applyProtection="1">
      <protection locked="0"/>
    </xf>
    <xf numFmtId="0" fontId="41" fillId="0" borderId="0" xfId="0" applyFont="1" applyProtection="1">
      <protection locked="0"/>
    </xf>
    <xf numFmtId="0" fontId="20" fillId="0" borderId="0" xfId="0" applyFont="1" applyProtection="1">
      <protection locked="0"/>
    </xf>
    <xf numFmtId="0" fontId="6" fillId="0" borderId="115" xfId="14" applyBorder="1" applyProtection="1">
      <protection locked="0"/>
    </xf>
    <xf numFmtId="0" fontId="6" fillId="0" borderId="69" xfId="14" applyBorder="1" applyProtection="1">
      <protection locked="0"/>
    </xf>
    <xf numFmtId="0" fontId="6" fillId="0" borderId="116" xfId="14" applyBorder="1" applyProtection="1">
      <protection locked="0"/>
    </xf>
    <xf numFmtId="0" fontId="6" fillId="0" borderId="117" xfId="14" applyBorder="1" applyProtection="1">
      <protection locked="0"/>
    </xf>
    <xf numFmtId="0" fontId="6" fillId="0" borderId="68" xfId="14" applyBorder="1" applyProtection="1">
      <protection locked="0"/>
    </xf>
    <xf numFmtId="0" fontId="6" fillId="0" borderId="118" xfId="14" applyBorder="1" applyProtection="1">
      <protection locked="0"/>
    </xf>
    <xf numFmtId="0" fontId="50" fillId="0" borderId="0" xfId="0" applyFont="1" applyProtection="1">
      <protection locked="0"/>
    </xf>
    <xf numFmtId="0" fontId="6" fillId="7" borderId="8" xfId="12" applyFill="1" applyBorder="1">
      <alignment horizontal="centerContinuous"/>
    </xf>
    <xf numFmtId="0" fontId="6" fillId="7" borderId="5" xfId="12" applyFill="1" applyBorder="1">
      <alignment horizontal="centerContinuous"/>
    </xf>
    <xf numFmtId="0" fontId="6" fillId="7" borderId="9" xfId="8" applyFill="1" applyBorder="1">
      <alignment horizontal="center"/>
    </xf>
    <xf numFmtId="0" fontId="6" fillId="7" borderId="10" xfId="8" applyFill="1" applyBorder="1">
      <alignment horizontal="center"/>
    </xf>
    <xf numFmtId="43" fontId="6" fillId="8" borderId="3" xfId="1" applyFont="1" applyFill="1" applyBorder="1" applyProtection="1">
      <protection locked="0"/>
    </xf>
    <xf numFmtId="43" fontId="6" fillId="8" borderId="6" xfId="1" applyFont="1" applyFill="1" applyBorder="1" applyProtection="1">
      <protection locked="0"/>
    </xf>
    <xf numFmtId="43" fontId="6" fillId="8" borderId="4" xfId="1" applyFont="1" applyFill="1" applyBorder="1" applyProtection="1">
      <protection locked="0"/>
    </xf>
    <xf numFmtId="167" fontId="6" fillId="8" borderId="3" xfId="1" applyNumberFormat="1" applyFont="1" applyFill="1" applyBorder="1" applyProtection="1">
      <protection locked="0"/>
    </xf>
    <xf numFmtId="0" fontId="6" fillId="7" borderId="16" xfId="8" applyFill="1" applyBorder="1" applyProtection="1">
      <alignment horizontal="center"/>
      <protection locked="0"/>
    </xf>
    <xf numFmtId="0" fontId="6" fillId="7" borderId="114" xfId="8" applyFill="1" applyBorder="1" applyProtection="1">
      <alignment horizontal="center"/>
      <protection locked="0"/>
    </xf>
    <xf numFmtId="0" fontId="6" fillId="0" borderId="0" xfId="0" applyFont="1" applyProtection="1">
      <protection locked="0"/>
    </xf>
    <xf numFmtId="0" fontId="22" fillId="0" borderId="0" xfId="0" applyFont="1" applyAlignment="1" applyProtection="1">
      <alignment horizontal="center"/>
      <protection locked="0"/>
    </xf>
    <xf numFmtId="0" fontId="54" fillId="0" borderId="0" xfId="0" applyFont="1" applyProtection="1">
      <protection locked="0"/>
    </xf>
    <xf numFmtId="0" fontId="54" fillId="0" borderId="0" xfId="0" applyFont="1" applyAlignment="1" applyProtection="1">
      <alignment horizontal="center" vertical="center"/>
      <protection locked="0"/>
    </xf>
    <xf numFmtId="0" fontId="54" fillId="0" borderId="8" xfId="0" applyFont="1" applyBorder="1" applyAlignment="1" applyProtection="1">
      <alignment horizontal="center" vertical="center"/>
      <protection locked="0"/>
    </xf>
    <xf numFmtId="0" fontId="25" fillId="0" borderId="0" xfId="0" applyFont="1" applyProtection="1">
      <protection locked="0"/>
    </xf>
    <xf numFmtId="0" fontId="14" fillId="0" borderId="0" xfId="0" applyFont="1"/>
    <xf numFmtId="0" fontId="4" fillId="0" borderId="0" xfId="3" applyFont="1" applyProtection="1">
      <alignment horizontal="centerContinuous" vertical="center"/>
      <protection locked="0"/>
    </xf>
    <xf numFmtId="0" fontId="14" fillId="0" borderId="0" xfId="0" applyFont="1" applyProtection="1">
      <protection locked="0"/>
    </xf>
    <xf numFmtId="0" fontId="4" fillId="0" borderId="0" xfId="3" applyFont="1">
      <alignment horizontal="centerContinuous" vertical="center"/>
    </xf>
    <xf numFmtId="0" fontId="4" fillId="0" borderId="0" xfId="0" applyFont="1" applyAlignment="1">
      <alignment horizontal="centerContinuous"/>
    </xf>
    <xf numFmtId="0" fontId="4" fillId="0" borderId="0" xfId="0" applyFont="1" applyAlignment="1" applyProtection="1">
      <alignment horizontal="centerContinuous"/>
      <protection locked="0"/>
    </xf>
    <xf numFmtId="0" fontId="4" fillId="0" borderId="0" xfId="3" applyFont="1" applyAlignment="1">
      <alignment horizontal="left" vertical="center"/>
    </xf>
    <xf numFmtId="0" fontId="14" fillId="0" borderId="0" xfId="4" applyFont="1"/>
    <xf numFmtId="0" fontId="14" fillId="0" borderId="0" xfId="5" applyFont="1">
      <alignment horizontal="right"/>
    </xf>
    <xf numFmtId="0" fontId="14" fillId="3" borderId="0" xfId="4" applyFont="1" applyFill="1" applyProtection="1">
      <protection locked="0"/>
    </xf>
    <xf numFmtId="0" fontId="14" fillId="3" borderId="0" xfId="0" applyFont="1" applyFill="1"/>
    <xf numFmtId="167" fontId="14" fillId="3" borderId="0" xfId="23" applyNumberFormat="1" applyFill="1" applyProtection="1">
      <protection locked="0"/>
    </xf>
    <xf numFmtId="0" fontId="14" fillId="3" borderId="0" xfId="0" applyFont="1" applyFill="1" applyProtection="1">
      <protection locked="0"/>
    </xf>
    <xf numFmtId="0" fontId="14" fillId="3" borderId="153" xfId="0" applyFont="1" applyFill="1" applyBorder="1" applyProtection="1">
      <protection locked="0"/>
    </xf>
    <xf numFmtId="0" fontId="14" fillId="3" borderId="154" xfId="0" applyFont="1" applyFill="1" applyBorder="1" applyProtection="1">
      <protection locked="0"/>
    </xf>
    <xf numFmtId="0" fontId="14" fillId="3" borderId="155" xfId="0" applyFont="1" applyFill="1" applyBorder="1" applyProtection="1">
      <protection locked="0"/>
    </xf>
    <xf numFmtId="0" fontId="4" fillId="3" borderId="0" xfId="0" applyFont="1" applyFill="1" applyProtection="1">
      <protection locked="0"/>
    </xf>
    <xf numFmtId="0" fontId="4" fillId="3" borderId="0" xfId="0" applyFont="1" applyFill="1"/>
    <xf numFmtId="0" fontId="14" fillId="3" borderId="156" xfId="0" applyFont="1" applyFill="1" applyBorder="1" applyProtection="1">
      <protection locked="0"/>
    </xf>
    <xf numFmtId="0" fontId="14" fillId="3" borderId="157" xfId="0" applyFont="1" applyFill="1" applyBorder="1"/>
    <xf numFmtId="0" fontId="14" fillId="3" borderId="12" xfId="0" applyFont="1" applyFill="1" applyBorder="1"/>
    <xf numFmtId="0" fontId="14" fillId="3" borderId="11" xfId="0" applyFont="1" applyFill="1" applyBorder="1"/>
    <xf numFmtId="0" fontId="14" fillId="3" borderId="7" xfId="0" applyFont="1" applyFill="1" applyBorder="1"/>
    <xf numFmtId="0" fontId="14" fillId="3" borderId="13" xfId="0" applyFont="1" applyFill="1" applyBorder="1"/>
    <xf numFmtId="0" fontId="14" fillId="3" borderId="15" xfId="0" applyFont="1" applyFill="1" applyBorder="1"/>
    <xf numFmtId="0" fontId="14" fillId="3" borderId="10" xfId="0" applyFont="1" applyFill="1" applyBorder="1"/>
    <xf numFmtId="0" fontId="14" fillId="3" borderId="8" xfId="0" applyFont="1" applyFill="1" applyBorder="1"/>
    <xf numFmtId="0" fontId="14" fillId="3" borderId="5" xfId="0" applyFont="1" applyFill="1" applyBorder="1"/>
    <xf numFmtId="0" fontId="14" fillId="3" borderId="0" xfId="0" applyFont="1" applyFill="1" applyAlignment="1" applyProtection="1">
      <alignment horizontal="center" vertical="center"/>
      <protection locked="0"/>
    </xf>
    <xf numFmtId="0" fontId="82" fillId="3" borderId="12" xfId="0" applyFont="1" applyFill="1" applyBorder="1"/>
    <xf numFmtId="0" fontId="82" fillId="3" borderId="13" xfId="0" applyFont="1" applyFill="1" applyBorder="1"/>
    <xf numFmtId="0" fontId="82" fillId="3" borderId="0" xfId="0" applyFont="1" applyFill="1"/>
    <xf numFmtId="0" fontId="14" fillId="3" borderId="0" xfId="0" applyFont="1" applyFill="1" applyAlignment="1">
      <alignment horizontal="center"/>
    </xf>
    <xf numFmtId="0" fontId="5" fillId="3" borderId="0" xfId="0" applyFont="1" applyFill="1" applyAlignment="1">
      <alignment horizontal="center"/>
    </xf>
    <xf numFmtId="0" fontId="14" fillId="3" borderId="162" xfId="0" applyFont="1" applyFill="1" applyBorder="1" applyProtection="1">
      <protection locked="0"/>
    </xf>
    <xf numFmtId="0" fontId="14" fillId="3" borderId="163" xfId="0" applyFont="1" applyFill="1" applyBorder="1"/>
    <xf numFmtId="0" fontId="14" fillId="3" borderId="164" xfId="0" applyFont="1" applyFill="1" applyBorder="1"/>
    <xf numFmtId="0" fontId="14" fillId="3" borderId="153" xfId="0" applyFont="1" applyFill="1" applyBorder="1"/>
    <xf numFmtId="0" fontId="14" fillId="3" borderId="155" xfId="0" applyFont="1" applyFill="1" applyBorder="1"/>
    <xf numFmtId="0" fontId="14" fillId="3" borderId="156" xfId="0" applyFont="1" applyFill="1" applyBorder="1"/>
    <xf numFmtId="0" fontId="14" fillId="3" borderId="4" xfId="0" applyFont="1" applyFill="1" applyBorder="1" applyAlignment="1" applyProtection="1">
      <alignment horizontal="center" vertical="center"/>
      <protection locked="0"/>
    </xf>
    <xf numFmtId="0" fontId="14" fillId="3" borderId="149" xfId="0" applyFont="1" applyFill="1" applyBorder="1"/>
    <xf numFmtId="0" fontId="14" fillId="3" borderId="68" xfId="0" applyFont="1" applyFill="1" applyBorder="1"/>
    <xf numFmtId="0" fontId="14" fillId="3" borderId="166" xfId="0" applyFont="1" applyFill="1" applyBorder="1"/>
    <xf numFmtId="0" fontId="14" fillId="3" borderId="162" xfId="0" applyFont="1" applyFill="1" applyBorder="1"/>
    <xf numFmtId="0" fontId="81" fillId="3" borderId="0" xfId="0" applyFont="1" applyFill="1"/>
    <xf numFmtId="43" fontId="22" fillId="8" borderId="167" xfId="1" applyFont="1" applyFill="1" applyBorder="1" applyAlignment="1" applyProtection="1">
      <alignment horizontal="center" wrapText="1"/>
      <protection locked="0"/>
    </xf>
    <xf numFmtId="43" fontId="22" fillId="8" borderId="168" xfId="1" applyFont="1" applyFill="1" applyBorder="1" applyAlignment="1" applyProtection="1">
      <alignment horizontal="center" wrapText="1"/>
      <protection locked="0"/>
    </xf>
    <xf numFmtId="43" fontId="22" fillId="8" borderId="34" xfId="1" applyFont="1" applyFill="1" applyBorder="1" applyAlignment="1" applyProtection="1">
      <alignment horizontal="center" wrapText="1"/>
      <protection locked="0"/>
    </xf>
    <xf numFmtId="43" fontId="22" fillId="8" borderId="42" xfId="1" applyFont="1" applyFill="1" applyBorder="1" applyAlignment="1" applyProtection="1">
      <alignment horizontal="center" wrapText="1"/>
      <protection locked="0"/>
    </xf>
    <xf numFmtId="43" fontId="22" fillId="8" borderId="109" xfId="1" applyFont="1" applyFill="1" applyBorder="1" applyAlignment="1" applyProtection="1">
      <alignment horizontal="center" wrapText="1"/>
      <protection locked="0"/>
    </xf>
    <xf numFmtId="43" fontId="22" fillId="8" borderId="110" xfId="1" applyFont="1" applyFill="1" applyBorder="1" applyAlignment="1" applyProtection="1">
      <alignment horizontal="center" wrapText="1"/>
      <protection locked="0"/>
    </xf>
    <xf numFmtId="43" fontId="22" fillId="8" borderId="25" xfId="1" applyFont="1" applyFill="1" applyBorder="1" applyProtection="1">
      <protection locked="0"/>
    </xf>
    <xf numFmtId="43" fontId="22" fillId="8" borderId="16" xfId="1" applyFont="1" applyFill="1" applyBorder="1" applyProtection="1">
      <protection locked="0"/>
    </xf>
    <xf numFmtId="43" fontId="22" fillId="8" borderId="4" xfId="1" applyFont="1" applyFill="1" applyBorder="1" applyProtection="1">
      <protection locked="0"/>
    </xf>
    <xf numFmtId="43" fontId="5" fillId="8" borderId="99" xfId="1" applyFont="1" applyFill="1" applyBorder="1" applyAlignment="1" applyProtection="1">
      <alignment wrapText="1"/>
      <protection locked="0"/>
    </xf>
    <xf numFmtId="43" fontId="5" fillId="8" borderId="100" xfId="1" applyFont="1" applyFill="1" applyBorder="1" applyProtection="1">
      <protection locked="0"/>
    </xf>
    <xf numFmtId="43" fontId="5" fillId="8" borderId="101" xfId="1" applyFont="1" applyFill="1" applyBorder="1" applyProtection="1">
      <protection locked="0"/>
    </xf>
    <xf numFmtId="43" fontId="13" fillId="8" borderId="110" xfId="0" applyNumberFormat="1" applyFont="1" applyFill="1" applyBorder="1" applyProtection="1">
      <protection locked="0"/>
    </xf>
    <xf numFmtId="43" fontId="13" fillId="8" borderId="109" xfId="0" applyNumberFormat="1" applyFont="1" applyFill="1" applyBorder="1" applyProtection="1">
      <protection locked="0"/>
    </xf>
    <xf numFmtId="43" fontId="13" fillId="8" borderId="113" xfId="0" applyNumberFormat="1" applyFont="1" applyFill="1" applyBorder="1" applyProtection="1">
      <protection locked="0"/>
    </xf>
    <xf numFmtId="43" fontId="13" fillId="8" borderId="42" xfId="0" applyNumberFormat="1" applyFont="1" applyFill="1" applyBorder="1" applyProtection="1">
      <protection locked="0"/>
    </xf>
    <xf numFmtId="43" fontId="13" fillId="8" borderId="34" xfId="0" applyNumberFormat="1" applyFont="1" applyFill="1" applyBorder="1" applyProtection="1">
      <protection locked="0"/>
    </xf>
    <xf numFmtId="43" fontId="13" fillId="8" borderId="52" xfId="0" applyNumberFormat="1" applyFont="1" applyFill="1" applyBorder="1" applyProtection="1">
      <protection locked="0"/>
    </xf>
    <xf numFmtId="41" fontId="13" fillId="8" borderId="108" xfId="0" applyNumberFormat="1" applyFont="1" applyFill="1" applyBorder="1" applyProtection="1">
      <protection locked="0"/>
    </xf>
    <xf numFmtId="41" fontId="13" fillId="8" borderId="33" xfId="0" applyNumberFormat="1" applyFont="1" applyFill="1" applyBorder="1" applyProtection="1">
      <protection locked="0"/>
    </xf>
    <xf numFmtId="41" fontId="13" fillId="8" borderId="109" xfId="0" applyNumberFormat="1" applyFont="1" applyFill="1" applyBorder="1" applyProtection="1">
      <protection locked="0"/>
    </xf>
    <xf numFmtId="41" fontId="13" fillId="8" borderId="34" xfId="0" applyNumberFormat="1" applyFont="1" applyFill="1" applyBorder="1" applyProtection="1">
      <protection locked="0"/>
    </xf>
    <xf numFmtId="41" fontId="13" fillId="8" borderId="112" xfId="0" applyNumberFormat="1" applyFont="1" applyFill="1" applyBorder="1" applyProtection="1">
      <protection locked="0"/>
    </xf>
    <xf numFmtId="41" fontId="13" fillId="8" borderId="54" xfId="0" applyNumberFormat="1" applyFont="1" applyFill="1" applyBorder="1" applyProtection="1">
      <protection locked="0"/>
    </xf>
    <xf numFmtId="0" fontId="13" fillId="7" borderId="48" xfId="0" applyFont="1" applyFill="1" applyBorder="1" applyAlignment="1" applyProtection="1">
      <alignment horizontal="center" vertical="center" wrapText="1"/>
      <protection locked="0"/>
    </xf>
    <xf numFmtId="0" fontId="13" fillId="7" borderId="49" xfId="0" applyFont="1" applyFill="1" applyBorder="1" applyAlignment="1" applyProtection="1">
      <alignment horizontal="center" vertical="center" wrapText="1"/>
      <protection locked="0"/>
    </xf>
    <xf numFmtId="0" fontId="14" fillId="0" borderId="0" xfId="98" applyFont="1" applyProtection="1">
      <protection locked="0"/>
    </xf>
    <xf numFmtId="0" fontId="14" fillId="0" borderId="0" xfId="98" applyFont="1" applyAlignment="1" applyProtection="1">
      <alignment horizontal="center"/>
      <protection locked="0"/>
    </xf>
    <xf numFmtId="0" fontId="14" fillId="3" borderId="0" xfId="98" applyFont="1" applyFill="1" applyProtection="1">
      <protection locked="0"/>
    </xf>
    <xf numFmtId="0" fontId="14" fillId="0" borderId="0" xfId="98" applyFont="1"/>
    <xf numFmtId="0" fontId="4" fillId="0" borderId="0" xfId="98" applyFont="1" applyAlignment="1" applyProtection="1">
      <alignment horizontal="centerContinuous"/>
      <protection locked="0"/>
    </xf>
    <xf numFmtId="0" fontId="4" fillId="0" borderId="0" xfId="98" applyFont="1" applyAlignment="1">
      <alignment horizontal="centerContinuous"/>
    </xf>
    <xf numFmtId="0" fontId="23" fillId="0" borderId="2" xfId="10" applyFont="1" applyBorder="1"/>
    <xf numFmtId="0" fontId="16" fillId="0" borderId="2" xfId="10" applyFont="1" applyBorder="1"/>
    <xf numFmtId="0" fontId="22" fillId="0" borderId="2" xfId="10" applyFont="1" applyBorder="1"/>
    <xf numFmtId="165" fontId="54" fillId="0" borderId="0" xfId="0" applyNumberFormat="1" applyFont="1" applyAlignment="1" applyProtection="1">
      <alignment horizontal="center"/>
      <protection locked="0"/>
    </xf>
    <xf numFmtId="0" fontId="21" fillId="8" borderId="46" xfId="0" applyFont="1" applyFill="1" applyBorder="1" applyProtection="1">
      <protection locked="0"/>
    </xf>
    <xf numFmtId="0" fontId="21" fillId="8" borderId="45" xfId="0" applyFont="1" applyFill="1" applyBorder="1" applyProtection="1">
      <protection locked="0"/>
    </xf>
    <xf numFmtId="0" fontId="21" fillId="8" borderId="34" xfId="0" applyFont="1" applyFill="1" applyBorder="1" applyProtection="1">
      <protection locked="0"/>
    </xf>
    <xf numFmtId="0" fontId="21" fillId="8" borderId="33" xfId="0" applyFont="1" applyFill="1" applyBorder="1" applyProtection="1">
      <protection locked="0"/>
    </xf>
    <xf numFmtId="43" fontId="21" fillId="8" borderId="46" xfId="1" applyFont="1" applyFill="1" applyBorder="1" applyProtection="1">
      <protection locked="0"/>
    </xf>
    <xf numFmtId="43" fontId="21" fillId="8" borderId="45" xfId="1" applyFont="1" applyFill="1" applyBorder="1" applyProtection="1">
      <protection locked="0"/>
    </xf>
    <xf numFmtId="43" fontId="21" fillId="8" borderId="33" xfId="1" applyFont="1" applyFill="1" applyBorder="1" applyProtection="1">
      <protection locked="0"/>
    </xf>
    <xf numFmtId="43" fontId="21" fillId="8" borderId="34" xfId="1" applyFont="1" applyFill="1" applyBorder="1" applyProtection="1">
      <protection locked="0"/>
    </xf>
    <xf numFmtId="0" fontId="13" fillId="7" borderId="49" xfId="0" applyFont="1" applyFill="1" applyBorder="1" applyAlignment="1">
      <alignment horizontal="center" vertical="center" wrapText="1"/>
    </xf>
    <xf numFmtId="43" fontId="21" fillId="8" borderId="47" xfId="1" applyFont="1" applyFill="1" applyBorder="1" applyProtection="1">
      <protection locked="0"/>
    </xf>
    <xf numFmtId="43" fontId="21" fillId="8" borderId="52" xfId="1" applyFont="1" applyFill="1" applyBorder="1" applyProtection="1">
      <protection locked="0"/>
    </xf>
    <xf numFmtId="43" fontId="21" fillId="8" borderId="42" xfId="1" applyFont="1" applyFill="1" applyBorder="1" applyProtection="1">
      <protection locked="0"/>
    </xf>
    <xf numFmtId="0" fontId="21" fillId="8" borderId="65" xfId="0" applyFont="1" applyFill="1" applyBorder="1" applyProtection="1">
      <protection locked="0"/>
    </xf>
    <xf numFmtId="0" fontId="4" fillId="0" borderId="0" xfId="0" applyFont="1" applyAlignment="1">
      <alignment horizontal="left"/>
    </xf>
    <xf numFmtId="0" fontId="4" fillId="0" borderId="0" xfId="0" applyFont="1"/>
    <xf numFmtId="0" fontId="50" fillId="0" borderId="0" xfId="0" applyFont="1"/>
    <xf numFmtId="0" fontId="21" fillId="0" borderId="68" xfId="0" applyFont="1" applyBorder="1"/>
    <xf numFmtId="0" fontId="21" fillId="0" borderId="65" xfId="0" applyFont="1" applyBorder="1"/>
    <xf numFmtId="0" fontId="23" fillId="7" borderId="65" xfId="0" applyFont="1" applyFill="1" applyBorder="1"/>
    <xf numFmtId="0" fontId="0" fillId="0" borderId="0" xfId="0" applyAlignment="1">
      <alignment horizontal="centerContinuous"/>
    </xf>
    <xf numFmtId="43" fontId="0" fillId="0" borderId="0" xfId="1" applyFont="1" applyAlignment="1">
      <alignment horizontal="centerContinuous"/>
    </xf>
    <xf numFmtId="43" fontId="4" fillId="0" borderId="0" xfId="1" applyFont="1" applyAlignment="1">
      <alignment horizontal="center"/>
    </xf>
    <xf numFmtId="43" fontId="0" fillId="0" borderId="0" xfId="1" applyFont="1"/>
    <xf numFmtId="43" fontId="28" fillId="0" borderId="0" xfId="1" applyFont="1"/>
    <xf numFmtId="43" fontId="10" fillId="0" borderId="0" xfId="1" applyFont="1"/>
    <xf numFmtId="0" fontId="24" fillId="0" borderId="0" xfId="0" applyFont="1"/>
    <xf numFmtId="0" fontId="17" fillId="0" borderId="0" xfId="0" applyFont="1"/>
    <xf numFmtId="49" fontId="47" fillId="0" borderId="8" xfId="0" applyNumberFormat="1" applyFont="1" applyBorder="1" applyAlignment="1">
      <alignment horizontal="center"/>
    </xf>
    <xf numFmtId="43" fontId="24" fillId="0" borderId="0" xfId="1" applyFont="1" applyAlignment="1">
      <alignment horizontal="right"/>
    </xf>
    <xf numFmtId="49" fontId="47" fillId="0" borderId="8" xfId="1" applyNumberFormat="1" applyFont="1" applyBorder="1" applyAlignment="1">
      <alignment horizontal="center"/>
    </xf>
    <xf numFmtId="49" fontId="20" fillId="8" borderId="127" xfId="1" applyNumberFormat="1" applyFont="1" applyFill="1" applyBorder="1" applyAlignment="1" applyProtection="1">
      <alignment horizontal="center" wrapText="1"/>
      <protection locked="0"/>
    </xf>
    <xf numFmtId="49" fontId="20" fillId="8" borderId="85" xfId="1" applyNumberFormat="1" applyFont="1" applyFill="1" applyBorder="1" applyAlignment="1" applyProtection="1">
      <alignment horizontal="center" wrapText="1"/>
      <protection locked="0"/>
    </xf>
    <xf numFmtId="49" fontId="42" fillId="8" borderId="86" xfId="0" applyNumberFormat="1" applyFont="1" applyFill="1" applyBorder="1" applyAlignment="1" applyProtection="1">
      <alignment horizontal="center" wrapText="1"/>
      <protection locked="0"/>
    </xf>
    <xf numFmtId="43" fontId="22" fillId="8" borderId="169" xfId="1" applyFont="1" applyFill="1" applyBorder="1" applyAlignment="1" applyProtection="1">
      <alignment horizontal="center" wrapText="1"/>
      <protection locked="0"/>
    </xf>
    <xf numFmtId="43" fontId="22" fillId="8" borderId="54" xfId="1" applyFont="1" applyFill="1" applyBorder="1" applyAlignment="1" applyProtection="1">
      <alignment horizontal="center" wrapText="1"/>
      <protection locked="0"/>
    </xf>
    <xf numFmtId="43" fontId="22" fillId="8" borderId="54" xfId="1" applyFont="1" applyFill="1" applyBorder="1" applyProtection="1">
      <protection locked="0"/>
    </xf>
    <xf numFmtId="43" fontId="22" fillId="8" borderId="34" xfId="1" applyFont="1" applyFill="1" applyBorder="1" applyProtection="1">
      <protection locked="0"/>
    </xf>
    <xf numFmtId="43" fontId="22" fillId="8" borderId="42" xfId="1" applyFont="1" applyFill="1" applyBorder="1" applyProtection="1">
      <protection locked="0"/>
    </xf>
    <xf numFmtId="0" fontId="21" fillId="8" borderId="2" xfId="10" applyFont="1" applyFill="1" applyBorder="1" applyProtection="1">
      <protection locked="0"/>
    </xf>
    <xf numFmtId="0" fontId="21" fillId="8" borderId="3" xfId="0" applyFont="1" applyFill="1" applyBorder="1" applyProtection="1">
      <protection locked="0"/>
    </xf>
    <xf numFmtId="0" fontId="0" fillId="0" borderId="0" xfId="0" applyAlignment="1" applyProtection="1">
      <alignment horizontal="centerContinuous"/>
      <protection locked="0"/>
    </xf>
    <xf numFmtId="0" fontId="4" fillId="0" borderId="0" xfId="0" applyFont="1" applyProtection="1">
      <protection locked="0"/>
    </xf>
    <xf numFmtId="43" fontId="27" fillId="0" borderId="0" xfId="1" applyFont="1" applyProtection="1">
      <protection locked="0"/>
    </xf>
    <xf numFmtId="43" fontId="28" fillId="0" borderId="0" xfId="1" applyFont="1" applyProtection="1">
      <protection locked="0"/>
    </xf>
    <xf numFmtId="43" fontId="10" fillId="0" borderId="0" xfId="1" applyFont="1" applyProtection="1">
      <protection locked="0"/>
    </xf>
    <xf numFmtId="0" fontId="17" fillId="0" borderId="0" xfId="0" applyFont="1" applyProtection="1">
      <protection locked="0"/>
    </xf>
    <xf numFmtId="0" fontId="24" fillId="0" borderId="0" xfId="0" applyFont="1" applyProtection="1">
      <protection locked="0"/>
    </xf>
    <xf numFmtId="0" fontId="21" fillId="7" borderId="124" xfId="0" applyFont="1" applyFill="1" applyBorder="1" applyAlignment="1" applyProtection="1">
      <alignment horizontal="center"/>
      <protection locked="0"/>
    </xf>
    <xf numFmtId="43" fontId="21" fillId="0" borderId="52" xfId="1" applyFont="1" applyBorder="1" applyProtection="1">
      <protection locked="0"/>
    </xf>
    <xf numFmtId="43" fontId="21" fillId="0" borderId="42" xfId="1" applyFont="1" applyBorder="1" applyProtection="1">
      <protection locked="0"/>
    </xf>
    <xf numFmtId="0" fontId="23" fillId="0" borderId="0" xfId="0" applyFont="1" applyProtection="1">
      <protection locked="0"/>
    </xf>
    <xf numFmtId="0" fontId="51" fillId="0" borderId="0" xfId="0" applyFont="1" applyAlignment="1" applyProtection="1">
      <alignment horizontal="left" wrapText="1"/>
      <protection locked="0"/>
    </xf>
    <xf numFmtId="0" fontId="5" fillId="0" borderId="0" xfId="0" applyFont="1" applyAlignment="1" applyProtection="1">
      <alignment horizontal="left"/>
      <protection locked="0"/>
    </xf>
    <xf numFmtId="0" fontId="6" fillId="0" borderId="0" xfId="0" applyFont="1" applyAlignment="1" applyProtection="1">
      <alignment horizontal="left"/>
      <protection locked="0"/>
    </xf>
    <xf numFmtId="5" fontId="6" fillId="0" borderId="0" xfId="16" applyBorder="1" applyProtection="1">
      <protection locked="0"/>
    </xf>
    <xf numFmtId="0" fontId="7" fillId="0" borderId="0" xfId="9" applyBorder="1" applyProtection="1">
      <protection locked="0"/>
    </xf>
    <xf numFmtId="43" fontId="0" fillId="3" borderId="0" xfId="1" applyFont="1" applyFill="1" applyProtection="1">
      <protection locked="0"/>
    </xf>
    <xf numFmtId="0" fontId="22" fillId="0" borderId="0" xfId="0" applyFont="1" applyAlignment="1" applyProtection="1">
      <alignment horizontal="left"/>
      <protection locked="0"/>
    </xf>
    <xf numFmtId="0" fontId="22" fillId="0" borderId="0" xfId="0" applyFont="1" applyProtection="1">
      <protection locked="0"/>
    </xf>
    <xf numFmtId="49" fontId="53" fillId="0" borderId="0" xfId="0" applyNumberFormat="1" applyFont="1" applyAlignment="1" applyProtection="1">
      <alignment vertical="center"/>
      <protection locked="0"/>
    </xf>
    <xf numFmtId="0" fontId="55" fillId="0" borderId="0" xfId="0" applyFont="1" applyProtection="1">
      <protection locked="0"/>
    </xf>
    <xf numFmtId="43" fontId="55" fillId="0" borderId="0" xfId="1" applyFont="1" applyProtection="1">
      <protection locked="0"/>
    </xf>
    <xf numFmtId="0" fontId="54" fillId="0" borderId="0" xfId="5" applyFont="1" applyProtection="1">
      <alignment horizontal="right"/>
      <protection locked="0"/>
    </xf>
    <xf numFmtId="49" fontId="52" fillId="0" borderId="0" xfId="0" applyNumberFormat="1" applyFont="1" applyAlignment="1" applyProtection="1">
      <alignment vertical="center"/>
      <protection locked="0"/>
    </xf>
    <xf numFmtId="0" fontId="54" fillId="0" borderId="0" xfId="12" applyFont="1" applyBorder="1" applyAlignment="1" applyProtection="1">
      <alignment horizontal="right"/>
      <protection locked="0"/>
    </xf>
    <xf numFmtId="43" fontId="55" fillId="0" borderId="8" xfId="1" applyFont="1" applyBorder="1" applyProtection="1">
      <protection locked="0"/>
    </xf>
    <xf numFmtId="0" fontId="22" fillId="0" borderId="0" xfId="12" applyFont="1" applyBorder="1" applyProtection="1">
      <alignment horizontal="centerContinuous"/>
      <protection locked="0"/>
    </xf>
    <xf numFmtId="49" fontId="53" fillId="0" borderId="0" xfId="0" applyNumberFormat="1" applyFont="1" applyAlignment="1" applyProtection="1">
      <alignment horizontal="left" vertical="center"/>
      <protection locked="0"/>
    </xf>
    <xf numFmtId="43" fontId="27" fillId="0" borderId="0" xfId="1" applyFont="1"/>
    <xf numFmtId="0" fontId="24" fillId="0" borderId="0" xfId="0" applyFont="1" applyAlignment="1">
      <alignment horizontal="right"/>
    </xf>
    <xf numFmtId="0" fontId="47" fillId="0" borderId="8" xfId="0" applyFont="1" applyBorder="1"/>
    <xf numFmtId="0" fontId="17" fillId="0" borderId="8" xfId="0" applyFont="1" applyBorder="1"/>
    <xf numFmtId="0" fontId="0" fillId="7" borderId="123" xfId="0" applyFill="1" applyBorder="1"/>
    <xf numFmtId="0" fontId="22" fillId="7" borderId="40" xfId="0" applyFont="1" applyFill="1" applyBorder="1" applyAlignment="1">
      <alignment horizontal="left" vertical="center"/>
    </xf>
    <xf numFmtId="0" fontId="22" fillId="7" borderId="40" xfId="0" applyFont="1" applyFill="1" applyBorder="1" applyAlignment="1">
      <alignment horizontal="left" wrapText="1"/>
    </xf>
    <xf numFmtId="0" fontId="18" fillId="7" borderId="76" xfId="1" applyNumberFormat="1" applyFont="1" applyFill="1" applyBorder="1" applyAlignment="1">
      <alignment horizontal="center" vertical="center" wrapText="1"/>
    </xf>
    <xf numFmtId="0" fontId="20" fillId="7" borderId="31" xfId="1" applyNumberFormat="1" applyFont="1" applyFill="1" applyBorder="1" applyAlignment="1">
      <alignment horizontal="center" wrapText="1"/>
    </xf>
    <xf numFmtId="0" fontId="0" fillId="7" borderId="124" xfId="0" applyFill="1" applyBorder="1"/>
    <xf numFmtId="0" fontId="22" fillId="7" borderId="69" xfId="0" applyFont="1" applyFill="1" applyBorder="1" applyAlignment="1">
      <alignment horizontal="left" vertical="center"/>
    </xf>
    <xf numFmtId="0" fontId="22" fillId="7" borderId="69" xfId="0" applyFont="1" applyFill="1" applyBorder="1" applyAlignment="1">
      <alignment horizontal="left" wrapText="1"/>
    </xf>
    <xf numFmtId="0" fontId="20" fillId="7" borderId="81" xfId="1" applyNumberFormat="1" applyFont="1" applyFill="1" applyBorder="1" applyAlignment="1">
      <alignment horizontal="center" wrapText="1"/>
    </xf>
    <xf numFmtId="0" fontId="20" fillId="7" borderId="49" xfId="1" applyNumberFormat="1" applyFont="1" applyFill="1" applyBorder="1" applyAlignment="1">
      <alignment horizontal="center" wrapText="1"/>
    </xf>
    <xf numFmtId="0" fontId="21" fillId="7" borderId="124" xfId="0" applyFont="1" applyFill="1" applyBorder="1" applyAlignment="1">
      <alignment horizontal="center"/>
    </xf>
    <xf numFmtId="43" fontId="21" fillId="0" borderId="77" xfId="1" applyFont="1" applyBorder="1"/>
    <xf numFmtId="43" fontId="21" fillId="0" borderId="78" xfId="1" applyFont="1" applyBorder="1"/>
    <xf numFmtId="43" fontId="23" fillId="7" borderId="78" xfId="1" applyFont="1" applyFill="1" applyBorder="1"/>
    <xf numFmtId="43" fontId="23" fillId="7" borderId="34" xfId="1" applyFont="1" applyFill="1" applyBorder="1"/>
    <xf numFmtId="43" fontId="23" fillId="7" borderId="42" xfId="1" applyFont="1" applyFill="1" applyBorder="1"/>
    <xf numFmtId="43" fontId="21" fillId="0" borderId="34" xfId="1" applyFont="1" applyBorder="1"/>
    <xf numFmtId="43" fontId="21" fillId="0" borderId="52" xfId="1" applyFont="1" applyBorder="1"/>
    <xf numFmtId="43" fontId="21" fillId="0" borderId="42" xfId="1" applyFont="1" applyBorder="1"/>
    <xf numFmtId="0" fontId="21" fillId="7" borderId="125" xfId="0" applyFont="1" applyFill="1" applyBorder="1" applyAlignment="1">
      <alignment horizontal="center"/>
    </xf>
    <xf numFmtId="0" fontId="23" fillId="7" borderId="67" xfId="0" applyFont="1" applyFill="1" applyBorder="1"/>
    <xf numFmtId="43" fontId="23" fillId="7" borderId="79" xfId="1" applyFont="1" applyFill="1" applyBorder="1"/>
    <xf numFmtId="43" fontId="23" fillId="7" borderId="43" xfId="1" applyFont="1" applyFill="1" applyBorder="1"/>
    <xf numFmtId="43" fontId="23" fillId="7" borderId="96" xfId="1" applyFont="1" applyFill="1" applyBorder="1"/>
    <xf numFmtId="43" fontId="23" fillId="7" borderId="44" xfId="1" applyFont="1" applyFill="1" applyBorder="1"/>
    <xf numFmtId="43" fontId="21" fillId="0" borderId="45" xfId="1" applyFont="1" applyBorder="1"/>
    <xf numFmtId="43" fontId="21" fillId="0" borderId="51" xfId="1" applyFont="1" applyBorder="1"/>
    <xf numFmtId="43" fontId="21" fillId="0" borderId="47" xfId="1" applyFont="1" applyBorder="1"/>
    <xf numFmtId="0" fontId="23" fillId="7" borderId="120" xfId="0" applyFont="1" applyFill="1" applyBorder="1"/>
    <xf numFmtId="0" fontId="72" fillId="0" borderId="0" xfId="0" applyFont="1"/>
    <xf numFmtId="0" fontId="0" fillId="7" borderId="128" xfId="0" applyFill="1" applyBorder="1"/>
    <xf numFmtId="0" fontId="22" fillId="7" borderId="129" xfId="0" applyFont="1" applyFill="1" applyBorder="1" applyAlignment="1">
      <alignment horizontal="left" vertical="center"/>
    </xf>
    <xf numFmtId="0" fontId="22" fillId="7" borderId="129" xfId="0" applyFont="1" applyFill="1" applyBorder="1" applyAlignment="1">
      <alignment horizontal="left" wrapText="1"/>
    </xf>
    <xf numFmtId="0" fontId="18" fillId="10" borderId="130" xfId="1" applyNumberFormat="1" applyFont="1" applyFill="1" applyBorder="1" applyAlignment="1">
      <alignment horizontal="center" vertical="center" wrapText="1"/>
    </xf>
    <xf numFmtId="0" fontId="20" fillId="7" borderId="131" xfId="1" applyNumberFormat="1" applyFont="1" applyFill="1" applyBorder="1" applyAlignment="1">
      <alignment horizontal="center" wrapText="1"/>
    </xf>
    <xf numFmtId="0" fontId="20" fillId="7" borderId="132" xfId="1" applyNumberFormat="1" applyFont="1" applyFill="1" applyBorder="1" applyAlignment="1">
      <alignment horizontal="center" wrapText="1"/>
    </xf>
    <xf numFmtId="0" fontId="0" fillId="7" borderId="133" xfId="0" applyFill="1" applyBorder="1"/>
    <xf numFmtId="0" fontId="20" fillId="7" borderId="134" xfId="1" applyNumberFormat="1" applyFont="1" applyFill="1" applyBorder="1" applyAlignment="1">
      <alignment horizontal="center" wrapText="1"/>
    </xf>
    <xf numFmtId="0" fontId="21" fillId="3" borderId="133" xfId="0" applyFont="1" applyFill="1" applyBorder="1" applyAlignment="1">
      <alignment horizontal="center"/>
    </xf>
    <xf numFmtId="0" fontId="21" fillId="3" borderId="68" xfId="0" applyFont="1" applyFill="1" applyBorder="1"/>
    <xf numFmtId="0" fontId="21" fillId="3" borderId="0" xfId="0" applyFont="1" applyFill="1"/>
    <xf numFmtId="9" fontId="21" fillId="3" borderId="174" xfId="20" applyFont="1" applyFill="1" applyBorder="1"/>
    <xf numFmtId="9" fontId="21" fillId="3" borderId="53" xfId="20" applyFont="1" applyFill="1" applyBorder="1"/>
    <xf numFmtId="9" fontId="21" fillId="3" borderId="173" xfId="20" applyFont="1" applyFill="1" applyBorder="1"/>
    <xf numFmtId="0" fontId="21" fillId="3" borderId="65" xfId="0" applyFont="1" applyFill="1" applyBorder="1"/>
    <xf numFmtId="9" fontId="21" fillId="3" borderId="78" xfId="20" applyFont="1" applyFill="1" applyBorder="1"/>
    <xf numFmtId="9" fontId="21" fillId="3" borderId="135" xfId="20" applyFont="1" applyFill="1" applyBorder="1"/>
    <xf numFmtId="0" fontId="21" fillId="3" borderId="136" xfId="0" applyFont="1" applyFill="1" applyBorder="1" applyAlignment="1">
      <alignment horizontal="center"/>
    </xf>
    <xf numFmtId="0" fontId="23" fillId="3" borderId="137" xfId="0" applyFont="1" applyFill="1" applyBorder="1"/>
    <xf numFmtId="10" fontId="23" fillId="3" borderId="138" xfId="20" applyNumberFormat="1" applyFont="1" applyFill="1" applyBorder="1"/>
    <xf numFmtId="10" fontId="23" fillId="3" borderId="139" xfId="20" applyNumberFormat="1" applyFont="1" applyFill="1" applyBorder="1"/>
    <xf numFmtId="10" fontId="23" fillId="3" borderId="140" xfId="20" applyNumberFormat="1" applyFont="1" applyFill="1" applyBorder="1"/>
    <xf numFmtId="10" fontId="23" fillId="3" borderId="140" xfId="1" applyNumberFormat="1" applyFont="1" applyFill="1" applyBorder="1"/>
    <xf numFmtId="10" fontId="23" fillId="3" borderId="141" xfId="1" applyNumberFormat="1" applyFont="1" applyFill="1" applyBorder="1"/>
    <xf numFmtId="0" fontId="21" fillId="7" borderId="144" xfId="0" applyFont="1" applyFill="1" applyBorder="1"/>
    <xf numFmtId="0" fontId="16" fillId="7" borderId="147" xfId="0" applyFont="1" applyFill="1" applyBorder="1" applyAlignment="1">
      <alignment horizontal="left" vertical="center"/>
    </xf>
    <xf numFmtId="0" fontId="22" fillId="7" borderId="142" xfId="0" applyFont="1" applyFill="1" applyBorder="1" applyAlignment="1">
      <alignment horizontal="left" wrapText="1"/>
    </xf>
    <xf numFmtId="0" fontId="23" fillId="10" borderId="130" xfId="1" applyNumberFormat="1" applyFont="1" applyFill="1" applyBorder="1" applyAlignment="1">
      <alignment horizontal="center" vertical="center" wrapText="1"/>
    </xf>
    <xf numFmtId="0" fontId="21" fillId="3" borderId="149" xfId="0" applyFont="1" applyFill="1" applyBorder="1"/>
    <xf numFmtId="0" fontId="22" fillId="3" borderId="117" xfId="0" applyFont="1" applyFill="1" applyBorder="1" applyAlignment="1">
      <alignment horizontal="left" vertical="center"/>
    </xf>
    <xf numFmtId="0" fontId="22" fillId="3" borderId="118" xfId="0" applyFont="1" applyFill="1" applyBorder="1" applyAlignment="1">
      <alignment horizontal="left" wrapText="1"/>
    </xf>
    <xf numFmtId="43" fontId="21" fillId="11" borderId="77" xfId="1" applyFont="1" applyFill="1" applyBorder="1" applyAlignment="1">
      <alignment horizontal="center" vertical="center" wrapText="1"/>
    </xf>
    <xf numFmtId="0" fontId="21" fillId="3" borderId="145" xfId="0" applyFont="1" applyFill="1" applyBorder="1"/>
    <xf numFmtId="0" fontId="22" fillId="3" borderId="111" xfId="0" applyFont="1" applyFill="1" applyBorder="1" applyAlignment="1">
      <alignment horizontal="left" vertical="center"/>
    </xf>
    <xf numFmtId="0" fontId="22" fillId="3" borderId="92" xfId="0" applyFont="1" applyFill="1" applyBorder="1" applyAlignment="1">
      <alignment horizontal="left" wrapText="1"/>
    </xf>
    <xf numFmtId="43" fontId="21" fillId="0" borderId="78" xfId="1" applyFont="1" applyBorder="1" applyAlignment="1">
      <alignment horizontal="center" vertical="center" wrapText="1"/>
    </xf>
    <xf numFmtId="43" fontId="21" fillId="3" borderId="78" xfId="1" applyFont="1" applyFill="1" applyBorder="1" applyAlignment="1">
      <alignment horizontal="center" wrapText="1"/>
    </xf>
    <xf numFmtId="0" fontId="23" fillId="3" borderId="146" xfId="0" applyFont="1" applyFill="1" applyBorder="1" applyAlignment="1">
      <alignment horizontal="center"/>
    </xf>
    <xf numFmtId="0" fontId="23" fillId="3" borderId="148" xfId="0" applyFont="1" applyFill="1" applyBorder="1"/>
    <xf numFmtId="0" fontId="23" fillId="3" borderId="143" xfId="0" applyFont="1" applyFill="1" applyBorder="1"/>
    <xf numFmtId="43" fontId="21" fillId="3" borderId="138" xfId="1" applyFont="1" applyFill="1" applyBorder="1"/>
    <xf numFmtId="0" fontId="11" fillId="0" borderId="0" xfId="0" applyFont="1" applyAlignment="1" applyProtection="1">
      <alignment horizontal="centerContinuous"/>
      <protection locked="0"/>
    </xf>
    <xf numFmtId="0" fontId="27" fillId="0" borderId="0" xfId="0" applyFont="1" applyProtection="1">
      <protection locked="0"/>
    </xf>
    <xf numFmtId="0" fontId="39" fillId="0" borderId="0" xfId="0" applyFont="1" applyProtection="1">
      <protection locked="0"/>
    </xf>
    <xf numFmtId="0" fontId="38" fillId="0" borderId="0" xfId="0" applyFont="1" applyAlignment="1" applyProtection="1">
      <alignment horizontal="left"/>
      <protection locked="0"/>
    </xf>
    <xf numFmtId="9" fontId="21" fillId="0" borderId="0" xfId="20" applyFont="1" applyAlignment="1" applyProtection="1">
      <alignment horizontal="left"/>
      <protection locked="0"/>
    </xf>
    <xf numFmtId="0" fontId="21" fillId="0" borderId="0" xfId="0" applyFont="1" applyAlignment="1" applyProtection="1">
      <alignment horizontal="right"/>
      <protection locked="0"/>
    </xf>
    <xf numFmtId="0" fontId="38" fillId="0" borderId="0" xfId="0" applyFont="1" applyAlignment="1" applyProtection="1">
      <alignment horizontal="left" wrapText="1"/>
      <protection locked="0"/>
    </xf>
    <xf numFmtId="0" fontId="8" fillId="3" borderId="0" xfId="0" applyFont="1" applyFill="1" applyAlignment="1" applyProtection="1">
      <alignment horizontal="left" wrapText="1"/>
      <protection locked="0"/>
    </xf>
    <xf numFmtId="0" fontId="0" fillId="0" borderId="59" xfId="0" applyBorder="1" applyProtection="1">
      <protection locked="0"/>
    </xf>
    <xf numFmtId="0" fontId="4" fillId="0" borderId="0" xfId="0" applyFont="1" applyAlignment="1">
      <alignment horizontal="center"/>
    </xf>
    <xf numFmtId="49" fontId="24" fillId="0" borderId="0" xfId="1" applyNumberFormat="1" applyFont="1" applyAlignment="1">
      <alignment horizontal="right"/>
    </xf>
    <xf numFmtId="0" fontId="47" fillId="0" borderId="8" xfId="0" applyFont="1" applyBorder="1" applyAlignment="1">
      <alignment horizontal="center"/>
    </xf>
    <xf numFmtId="49" fontId="24" fillId="0" borderId="0" xfId="1" applyNumberFormat="1" applyFont="1" applyAlignment="1">
      <alignment horizontal="left"/>
    </xf>
    <xf numFmtId="0" fontId="21" fillId="0" borderId="64" xfId="0" applyFont="1" applyBorder="1"/>
    <xf numFmtId="0" fontId="21" fillId="0" borderId="122" xfId="0" applyFont="1" applyBorder="1"/>
    <xf numFmtId="0" fontId="21" fillId="0" borderId="98" xfId="0" applyFont="1" applyBorder="1"/>
    <xf numFmtId="0" fontId="21" fillId="0" borderId="66" xfId="0" applyFont="1" applyBorder="1"/>
    <xf numFmtId="0" fontId="21" fillId="0" borderId="67" xfId="0" applyFont="1" applyBorder="1"/>
    <xf numFmtId="0" fontId="11" fillId="0" borderId="0" xfId="0" applyFont="1" applyProtection="1">
      <protection locked="0"/>
    </xf>
    <xf numFmtId="0" fontId="12" fillId="0" borderId="0" xfId="0" applyFont="1" applyProtection="1">
      <protection locked="0"/>
    </xf>
    <xf numFmtId="0" fontId="11" fillId="0" borderId="0" xfId="0" applyFont="1" applyAlignment="1" applyProtection="1">
      <alignment wrapText="1"/>
      <protection locked="0"/>
    </xf>
    <xf numFmtId="43" fontId="0" fillId="0" borderId="100" xfId="1" applyFont="1" applyBorder="1" applyProtection="1">
      <protection locked="0"/>
    </xf>
    <xf numFmtId="43" fontId="0" fillId="0" borderId="101" xfId="1" applyFont="1" applyBorder="1" applyProtection="1">
      <protection locked="0"/>
    </xf>
    <xf numFmtId="43" fontId="6" fillId="0" borderId="11" xfId="1" applyFont="1" applyBorder="1" applyAlignment="1" applyProtection="1">
      <alignment horizontal="center"/>
      <protection locked="0"/>
    </xf>
    <xf numFmtId="0" fontId="6" fillId="0" borderId="0" xfId="8" applyBorder="1" applyProtection="1">
      <alignment horizontal="center"/>
      <protection locked="0"/>
    </xf>
    <xf numFmtId="4" fontId="0" fillId="0" borderId="0" xfId="0" applyNumberFormat="1" applyProtection="1">
      <protection locked="0"/>
    </xf>
    <xf numFmtId="7" fontId="0" fillId="0" borderId="0" xfId="0" applyNumberFormat="1" applyProtection="1">
      <protection locked="0"/>
    </xf>
    <xf numFmtId="0" fontId="9" fillId="0" borderId="0" xfId="0" applyFont="1" applyAlignment="1">
      <alignment horizontal="centerContinuous"/>
    </xf>
    <xf numFmtId="0" fontId="5" fillId="0" borderId="0" xfId="0" applyFont="1" applyAlignment="1">
      <alignment horizontal="centerContinuous"/>
    </xf>
    <xf numFmtId="0" fontId="4" fillId="3" borderId="0" xfId="0" applyFont="1" applyFill="1" applyAlignment="1">
      <alignment horizontal="center"/>
    </xf>
    <xf numFmtId="0" fontId="10" fillId="0" borderId="0" xfId="0" applyFont="1" applyAlignment="1">
      <alignment horizontal="left"/>
    </xf>
    <xf numFmtId="0" fontId="11" fillId="0" borderId="0" xfId="0" applyFont="1" applyAlignment="1">
      <alignment horizontal="centerContinuous"/>
    </xf>
    <xf numFmtId="0" fontId="12" fillId="0" borderId="0" xfId="0" applyFont="1" applyAlignment="1">
      <alignment horizontal="centerContinuous"/>
    </xf>
    <xf numFmtId="49" fontId="36" fillId="8" borderId="31" xfId="1" applyNumberFormat="1" applyFont="1" applyFill="1" applyBorder="1" applyAlignment="1" applyProtection="1">
      <alignment horizontal="center" vertical="center" wrapText="1"/>
      <protection locked="0"/>
    </xf>
    <xf numFmtId="49" fontId="36" fillId="8" borderId="32" xfId="1" applyNumberFormat="1" applyFont="1" applyFill="1" applyBorder="1" applyAlignment="1" applyProtection="1">
      <alignment horizontal="center" vertical="center" wrapText="1"/>
      <protection locked="0"/>
    </xf>
    <xf numFmtId="43" fontId="0" fillId="7" borderId="27" xfId="1" applyFont="1" applyFill="1" applyBorder="1" applyAlignment="1">
      <alignment wrapText="1"/>
    </xf>
    <xf numFmtId="43" fontId="0" fillId="7" borderId="28" xfId="1" applyFont="1" applyFill="1" applyBorder="1"/>
    <xf numFmtId="43" fontId="0" fillId="7" borderId="29" xfId="1" applyFont="1" applyFill="1" applyBorder="1"/>
    <xf numFmtId="43" fontId="21" fillId="7" borderId="74" xfId="1" applyFont="1" applyFill="1" applyBorder="1" applyProtection="1">
      <protection locked="0"/>
    </xf>
    <xf numFmtId="43" fontId="16" fillId="7" borderId="74" xfId="1" applyFont="1" applyFill="1" applyBorder="1" applyProtection="1">
      <protection locked="0"/>
    </xf>
    <xf numFmtId="43" fontId="35" fillId="7" borderId="74" xfId="1" applyFont="1" applyFill="1" applyBorder="1" applyProtection="1">
      <protection locked="0"/>
    </xf>
    <xf numFmtId="0" fontId="21" fillId="7" borderId="75" xfId="0" applyFont="1" applyFill="1" applyBorder="1" applyProtection="1">
      <protection locked="0"/>
    </xf>
    <xf numFmtId="43" fontId="22" fillId="8" borderId="109" xfId="0" applyNumberFormat="1" applyFont="1" applyFill="1" applyBorder="1" applyAlignment="1" applyProtection="1">
      <alignment horizontal="center" wrapText="1"/>
      <protection locked="0"/>
    </xf>
    <xf numFmtId="43" fontId="22" fillId="8" borderId="34" xfId="0" applyNumberFormat="1" applyFont="1" applyFill="1" applyBorder="1" applyAlignment="1" applyProtection="1">
      <alignment horizontal="center" wrapText="1"/>
      <protection locked="0"/>
    </xf>
    <xf numFmtId="0" fontId="16" fillId="7" borderId="39" xfId="0" applyFont="1" applyFill="1" applyBorder="1" applyAlignment="1">
      <alignment vertical="center"/>
    </xf>
    <xf numFmtId="0" fontId="16" fillId="7" borderId="40" xfId="0" applyFont="1" applyFill="1" applyBorder="1" applyAlignment="1">
      <alignment vertical="center"/>
    </xf>
    <xf numFmtId="0" fontId="35" fillId="7" borderId="123" xfId="0" applyFont="1" applyFill="1" applyBorder="1" applyAlignment="1">
      <alignment horizontal="center" vertical="center"/>
    </xf>
    <xf numFmtId="0" fontId="16" fillId="7" borderId="122" xfId="0" applyFont="1" applyFill="1" applyBorder="1" applyAlignment="1">
      <alignment vertical="center"/>
    </xf>
    <xf numFmtId="0" fontId="16" fillId="7" borderId="126" xfId="0" applyFont="1" applyFill="1" applyBorder="1" applyAlignment="1">
      <alignment vertical="center"/>
    </xf>
    <xf numFmtId="0" fontId="16" fillId="7" borderId="170" xfId="0" applyFont="1" applyFill="1" applyBorder="1" applyAlignment="1">
      <alignment horizontal="left" vertical="center"/>
    </xf>
    <xf numFmtId="49" fontId="38" fillId="8" borderId="63" xfId="0" applyNumberFormat="1" applyFont="1" applyFill="1" applyBorder="1" applyAlignment="1" applyProtection="1">
      <alignment horizontal="center" wrapText="1"/>
      <protection locked="0"/>
    </xf>
    <xf numFmtId="0" fontId="23" fillId="7" borderId="73" xfId="0" applyFont="1" applyFill="1" applyBorder="1" applyAlignment="1">
      <alignment horizontal="left"/>
    </xf>
    <xf numFmtId="43" fontId="21" fillId="7" borderId="74" xfId="1" applyFont="1" applyFill="1" applyBorder="1"/>
    <xf numFmtId="43" fontId="16" fillId="7" borderId="74" xfId="1" applyFont="1" applyFill="1" applyBorder="1"/>
    <xf numFmtId="43" fontId="35" fillId="7" borderId="74" xfId="1" applyFont="1" applyFill="1" applyBorder="1"/>
    <xf numFmtId="0" fontId="21" fillId="7" borderId="75" xfId="0" applyFont="1" applyFill="1" applyBorder="1"/>
    <xf numFmtId="0" fontId="16" fillId="3" borderId="59" xfId="0" applyFont="1" applyFill="1" applyBorder="1" applyAlignment="1">
      <alignment vertical="center"/>
    </xf>
    <xf numFmtId="0" fontId="16" fillId="3" borderId="0" xfId="0" applyFont="1" applyFill="1" applyAlignment="1">
      <alignment vertical="center"/>
    </xf>
    <xf numFmtId="43" fontId="22" fillId="0" borderId="172" xfId="2" applyNumberFormat="1" applyFont="1" applyBorder="1" applyAlignment="1">
      <alignment horizontal="left" vertical="center"/>
    </xf>
    <xf numFmtId="43" fontId="22" fillId="0" borderId="33" xfId="2" applyNumberFormat="1" applyFont="1" applyBorder="1" applyAlignment="1">
      <alignment horizontal="left" vertical="center"/>
    </xf>
    <xf numFmtId="43" fontId="22" fillId="0" borderId="83" xfId="1" applyFont="1" applyBorder="1" applyAlignment="1">
      <alignment horizontal="left" vertical="center"/>
    </xf>
    <xf numFmtId="0" fontId="21" fillId="0" borderId="59" xfId="0" applyFont="1" applyBorder="1" applyAlignment="1">
      <alignment horizontal="left"/>
    </xf>
    <xf numFmtId="0" fontId="21" fillId="0" borderId="0" xfId="0" applyFont="1"/>
    <xf numFmtId="0" fontId="21" fillId="0" borderId="59" xfId="0" applyFont="1" applyBorder="1"/>
    <xf numFmtId="43" fontId="22" fillId="0" borderId="83" xfId="1" applyFont="1" applyBorder="1"/>
    <xf numFmtId="43" fontId="22" fillId="0" borderId="83" xfId="2" applyNumberFormat="1" applyFont="1" applyBorder="1" applyAlignment="1">
      <alignment horizontal="left" vertical="center"/>
    </xf>
    <xf numFmtId="9" fontId="22" fillId="0" borderId="33" xfId="20" applyFont="1" applyBorder="1"/>
    <xf numFmtId="43" fontId="22" fillId="3" borderId="33" xfId="1" applyFont="1" applyFill="1" applyBorder="1"/>
    <xf numFmtId="0" fontId="21" fillId="0" borderId="8" xfId="0" applyFont="1" applyBorder="1"/>
    <xf numFmtId="0" fontId="21" fillId="0" borderId="82" xfId="0" applyFont="1" applyBorder="1"/>
    <xf numFmtId="0" fontId="21" fillId="0" borderId="19" xfId="0" applyFont="1" applyBorder="1"/>
    <xf numFmtId="43" fontId="23" fillId="7" borderId="74" xfId="1" applyFont="1" applyFill="1" applyBorder="1"/>
    <xf numFmtId="43" fontId="22" fillId="0" borderId="108" xfId="0" applyNumberFormat="1" applyFont="1" applyBorder="1" applyAlignment="1">
      <alignment horizontal="left" vertical="center"/>
    </xf>
    <xf numFmtId="43" fontId="22" fillId="0" borderId="33" xfId="0" applyNumberFormat="1" applyFont="1" applyBorder="1" applyAlignment="1">
      <alignment horizontal="left" vertical="center"/>
    </xf>
    <xf numFmtId="43" fontId="22" fillId="0" borderId="33" xfId="1" applyFont="1" applyBorder="1" applyAlignment="1">
      <alignment horizontal="left" vertical="center"/>
    </xf>
    <xf numFmtId="43" fontId="22" fillId="0" borderId="33" xfId="1" applyFont="1" applyBorder="1"/>
    <xf numFmtId="43" fontId="22" fillId="3" borderId="34" xfId="1" applyFont="1" applyFill="1" applyBorder="1" applyAlignment="1">
      <alignment horizontal="center" wrapText="1"/>
    </xf>
    <xf numFmtId="43" fontId="22" fillId="3" borderId="42" xfId="1" applyFont="1" applyFill="1" applyBorder="1" applyAlignment="1">
      <alignment horizontal="center" wrapText="1"/>
    </xf>
    <xf numFmtId="43" fontId="22" fillId="3" borderId="34" xfId="1" applyFont="1" applyFill="1" applyBorder="1"/>
    <xf numFmtId="43" fontId="22" fillId="3" borderId="42" xfId="1" applyFont="1" applyFill="1" applyBorder="1"/>
    <xf numFmtId="9" fontId="22" fillId="0" borderId="34" xfId="20" applyFont="1" applyBorder="1"/>
    <xf numFmtId="9" fontId="22" fillId="0" borderId="42" xfId="20" applyFont="1" applyBorder="1"/>
    <xf numFmtId="43" fontId="4" fillId="0" borderId="0" xfId="1" applyFont="1" applyProtection="1">
      <protection locked="0"/>
    </xf>
    <xf numFmtId="43" fontId="10" fillId="0" borderId="0" xfId="1" applyFont="1" applyAlignment="1" applyProtection="1">
      <alignment horizontal="center"/>
      <protection locked="0"/>
    </xf>
    <xf numFmtId="0" fontId="28" fillId="0" borderId="0" xfId="0" applyFont="1" applyProtection="1">
      <protection locked="0"/>
    </xf>
    <xf numFmtId="49" fontId="47" fillId="3" borderId="0" xfId="1" applyNumberFormat="1" applyFont="1" applyFill="1" applyProtection="1">
      <protection locked="0"/>
    </xf>
    <xf numFmtId="43" fontId="17" fillId="0" borderId="0" xfId="1" applyFont="1" applyProtection="1">
      <protection locked="0"/>
    </xf>
    <xf numFmtId="0" fontId="47" fillId="0" borderId="0" xfId="0" applyFont="1" applyProtection="1">
      <protection locked="0"/>
    </xf>
    <xf numFmtId="43" fontId="17" fillId="3" borderId="0" xfId="1" applyFont="1" applyFill="1" applyProtection="1">
      <protection locked="0"/>
    </xf>
    <xf numFmtId="43" fontId="29" fillId="0" borderId="0" xfId="1" applyFont="1" applyAlignment="1" applyProtection="1">
      <alignment horizontal="center"/>
      <protection locked="0"/>
    </xf>
    <xf numFmtId="0" fontId="11" fillId="7" borderId="76" xfId="0" applyFont="1" applyFill="1" applyBorder="1" applyAlignment="1" applyProtection="1">
      <alignment horizontal="center"/>
      <protection locked="0"/>
    </xf>
    <xf numFmtId="0" fontId="21" fillId="7" borderId="81" xfId="0" applyFont="1" applyFill="1" applyBorder="1" applyAlignment="1" applyProtection="1">
      <alignment vertical="center"/>
      <protection locked="0"/>
    </xf>
    <xf numFmtId="0" fontId="13" fillId="7" borderId="50" xfId="0" applyFont="1" applyFill="1" applyBorder="1" applyAlignment="1" applyProtection="1">
      <alignment horizontal="center" vertical="center" wrapText="1"/>
      <protection locked="0"/>
    </xf>
    <xf numFmtId="0" fontId="21" fillId="8" borderId="77" xfId="0" applyFont="1" applyFill="1" applyBorder="1" applyProtection="1">
      <protection locked="0"/>
    </xf>
    <xf numFmtId="0" fontId="21" fillId="8" borderId="78" xfId="0" applyFont="1" applyFill="1" applyBorder="1" applyProtection="1">
      <protection locked="0"/>
    </xf>
    <xf numFmtId="0" fontId="21" fillId="8" borderId="79" xfId="0" applyFont="1" applyFill="1" applyBorder="1" applyProtection="1">
      <protection locked="0"/>
    </xf>
    <xf numFmtId="43" fontId="21" fillId="0" borderId="71" xfId="1" applyFont="1" applyBorder="1" applyProtection="1">
      <protection locked="0"/>
    </xf>
    <xf numFmtId="43" fontId="21" fillId="0" borderId="59" xfId="1" applyFont="1" applyBorder="1" applyProtection="1">
      <protection locked="0"/>
    </xf>
    <xf numFmtId="43" fontId="21" fillId="8" borderId="60" xfId="1" applyFont="1" applyFill="1" applyBorder="1" applyProtection="1">
      <protection locked="0"/>
    </xf>
    <xf numFmtId="43" fontId="21" fillId="8" borderId="0" xfId="0" applyNumberFormat="1" applyFont="1" applyFill="1" applyProtection="1">
      <protection locked="0"/>
    </xf>
    <xf numFmtId="49" fontId="17" fillId="3" borderId="0" xfId="1" applyNumberFormat="1" applyFont="1" applyFill="1" applyProtection="1">
      <protection locked="0"/>
    </xf>
    <xf numFmtId="43" fontId="4" fillId="0" borderId="0" xfId="1" applyFont="1"/>
    <xf numFmtId="43" fontId="24" fillId="0" borderId="0" xfId="1" applyFont="1"/>
    <xf numFmtId="0" fontId="24" fillId="0" borderId="0" xfId="0" applyFont="1" applyAlignment="1">
      <alignment horizontal="left"/>
    </xf>
    <xf numFmtId="0" fontId="24" fillId="0" borderId="0" xfId="1" applyNumberFormat="1" applyFont="1" applyAlignment="1">
      <alignment horizontal="left"/>
    </xf>
    <xf numFmtId="0" fontId="11" fillId="7" borderId="76" xfId="0" applyFont="1" applyFill="1" applyBorder="1" applyAlignment="1">
      <alignment horizontal="center"/>
    </xf>
    <xf numFmtId="0" fontId="21" fillId="7" borderId="81" xfId="0" applyFont="1" applyFill="1" applyBorder="1" applyAlignment="1">
      <alignment vertical="center"/>
    </xf>
    <xf numFmtId="0" fontId="13" fillId="7" borderId="48" xfId="0" applyFont="1" applyFill="1" applyBorder="1" applyAlignment="1">
      <alignment horizontal="center" vertical="center" wrapText="1"/>
    </xf>
    <xf numFmtId="0" fontId="13" fillId="7" borderId="50" xfId="0" applyFont="1" applyFill="1" applyBorder="1" applyAlignment="1">
      <alignment horizontal="center" vertical="center" wrapText="1"/>
    </xf>
    <xf numFmtId="43" fontId="21" fillId="0" borderId="46" xfId="1" applyFont="1" applyBorder="1"/>
    <xf numFmtId="43" fontId="21" fillId="0" borderId="33" xfId="1" applyFont="1" applyBorder="1"/>
    <xf numFmtId="43" fontId="23" fillId="0" borderId="57" xfId="1" applyFont="1" applyBorder="1" applyAlignment="1">
      <alignment horizontal="left"/>
    </xf>
    <xf numFmtId="43" fontId="21" fillId="0" borderId="71" xfId="1" applyFont="1" applyBorder="1"/>
    <xf numFmtId="43" fontId="21" fillId="0" borderId="72" xfId="1" applyFont="1" applyBorder="1"/>
    <xf numFmtId="43" fontId="21" fillId="0" borderId="11" xfId="1" applyFont="1" applyBorder="1"/>
    <xf numFmtId="0" fontId="21" fillId="0" borderId="11" xfId="0" applyFont="1" applyBorder="1"/>
    <xf numFmtId="0" fontId="21" fillId="0" borderId="71" xfId="0" applyFont="1" applyBorder="1"/>
    <xf numFmtId="43" fontId="23" fillId="7" borderId="82" xfId="1" applyFont="1" applyFill="1" applyBorder="1" applyAlignment="1">
      <alignment horizontal="left"/>
    </xf>
    <xf numFmtId="43" fontId="21" fillId="0" borderId="0" xfId="1" applyFont="1"/>
    <xf numFmtId="43" fontId="21" fillId="7" borderId="59" xfId="1" applyFont="1" applyFill="1" applyBorder="1"/>
    <xf numFmtId="43" fontId="21" fillId="7" borderId="0" xfId="1" applyFont="1" applyFill="1"/>
    <xf numFmtId="43" fontId="21" fillId="7" borderId="57" xfId="1" applyFont="1" applyFill="1" applyBorder="1"/>
    <xf numFmtId="43" fontId="21" fillId="7" borderId="58" xfId="1" applyFont="1" applyFill="1" applyBorder="1"/>
    <xf numFmtId="43" fontId="0" fillId="7" borderId="60" xfId="1" applyFont="1" applyFill="1" applyBorder="1"/>
    <xf numFmtId="43" fontId="21" fillId="7" borderId="60" xfId="1" applyFont="1" applyFill="1" applyBorder="1"/>
    <xf numFmtId="43" fontId="23" fillId="7" borderId="89" xfId="1" applyFont="1" applyFill="1" applyBorder="1" applyAlignment="1">
      <alignment horizontal="center" wrapText="1"/>
    </xf>
    <xf numFmtId="43" fontId="23" fillId="7" borderId="26" xfId="1" applyFont="1" applyFill="1" applyBorder="1" applyAlignment="1">
      <alignment horizontal="center" wrapText="1"/>
    </xf>
    <xf numFmtId="43" fontId="23" fillId="7" borderId="3" xfId="1" applyFont="1" applyFill="1" applyBorder="1" applyAlignment="1">
      <alignment horizontal="center" wrapText="1"/>
    </xf>
    <xf numFmtId="43" fontId="21" fillId="0" borderId="53" xfId="1" applyFont="1" applyBorder="1"/>
    <xf numFmtId="43" fontId="21" fillId="0" borderId="54" xfId="1" applyFont="1" applyBorder="1"/>
    <xf numFmtId="43" fontId="21" fillId="0" borderId="83" xfId="1" applyFont="1" applyBorder="1"/>
    <xf numFmtId="43" fontId="21" fillId="0" borderId="84" xfId="1" applyFont="1" applyBorder="1"/>
    <xf numFmtId="43" fontId="21" fillId="0" borderId="85" xfId="1" applyFont="1" applyBorder="1"/>
    <xf numFmtId="43" fontId="21" fillId="0" borderId="86" xfId="1" applyFont="1" applyBorder="1"/>
    <xf numFmtId="49" fontId="17" fillId="3" borderId="0" xfId="1" applyNumberFormat="1" applyFont="1" applyFill="1"/>
    <xf numFmtId="43" fontId="17" fillId="0" borderId="0" xfId="1" applyFont="1"/>
    <xf numFmtId="167" fontId="21" fillId="0" borderId="72" xfId="1" applyNumberFormat="1" applyFont="1" applyBorder="1"/>
    <xf numFmtId="0" fontId="4" fillId="0" borderId="0" xfId="0" applyFont="1" applyAlignment="1" applyProtection="1">
      <alignment horizontal="center"/>
      <protection locked="0"/>
    </xf>
    <xf numFmtId="0" fontId="0" fillId="0" borderId="3" xfId="0" applyBorder="1" applyProtection="1">
      <protection locked="0"/>
    </xf>
    <xf numFmtId="0" fontId="24" fillId="0" borderId="0" xfId="0" applyFont="1" applyAlignment="1" applyProtection="1">
      <alignment horizontal="left"/>
      <protection locked="0"/>
    </xf>
    <xf numFmtId="0" fontId="0" fillId="0" borderId="11" xfId="0" applyBorder="1" applyProtection="1">
      <protection locked="0"/>
    </xf>
    <xf numFmtId="0" fontId="17" fillId="0" borderId="11" xfId="0" applyFont="1" applyBorder="1" applyProtection="1">
      <protection locked="0"/>
    </xf>
    <xf numFmtId="0" fontId="0" fillId="0" borderId="70" xfId="0" applyBorder="1" applyProtection="1">
      <protection locked="0"/>
    </xf>
    <xf numFmtId="41" fontId="41" fillId="0" borderId="46" xfId="0" applyNumberFormat="1" applyFont="1" applyBorder="1" applyProtection="1">
      <protection locked="0"/>
    </xf>
    <xf numFmtId="43" fontId="41" fillId="0" borderId="47" xfId="0" applyNumberFormat="1" applyFont="1" applyBorder="1" applyProtection="1">
      <protection locked="0"/>
    </xf>
    <xf numFmtId="41" fontId="41" fillId="0" borderId="45" xfId="0" applyNumberFormat="1" applyFont="1" applyBorder="1" applyProtection="1">
      <protection locked="0"/>
    </xf>
    <xf numFmtId="43" fontId="41" fillId="0" borderId="45" xfId="0" applyNumberFormat="1" applyFont="1" applyBorder="1" applyProtection="1">
      <protection locked="0"/>
    </xf>
    <xf numFmtId="43" fontId="41" fillId="0" borderId="51" xfId="0" applyNumberFormat="1" applyFont="1" applyBorder="1" applyProtection="1">
      <protection locked="0"/>
    </xf>
    <xf numFmtId="41" fontId="41" fillId="0" borderId="53" xfId="0" applyNumberFormat="1" applyFont="1" applyBorder="1" applyProtection="1">
      <protection locked="0"/>
    </xf>
    <xf numFmtId="41" fontId="41" fillId="0" borderId="33" xfId="0" applyNumberFormat="1" applyFont="1" applyBorder="1" applyProtection="1">
      <protection locked="0"/>
    </xf>
    <xf numFmtId="43" fontId="41" fillId="0" borderId="42" xfId="0" applyNumberFormat="1" applyFont="1" applyBorder="1" applyProtection="1">
      <protection locked="0"/>
    </xf>
    <xf numFmtId="41" fontId="41" fillId="0" borderId="34" xfId="0" applyNumberFormat="1" applyFont="1" applyBorder="1" applyProtection="1">
      <protection locked="0"/>
    </xf>
    <xf numFmtId="43" fontId="41" fillId="0" borderId="34" xfId="0" applyNumberFormat="1" applyFont="1" applyBorder="1" applyProtection="1">
      <protection locked="0"/>
    </xf>
    <xf numFmtId="43" fontId="41" fillId="0" borderId="52" xfId="0" applyNumberFormat="1" applyFont="1" applyBorder="1" applyProtection="1">
      <protection locked="0"/>
    </xf>
    <xf numFmtId="41" fontId="41" fillId="0" borderId="54" xfId="0" applyNumberFormat="1" applyFont="1" applyBorder="1" applyProtection="1">
      <protection locked="0"/>
    </xf>
    <xf numFmtId="41" fontId="41" fillId="0" borderId="48" xfId="0" applyNumberFormat="1" applyFont="1" applyBorder="1" applyProtection="1">
      <protection locked="0"/>
    </xf>
    <xf numFmtId="43" fontId="41" fillId="0" borderId="50" xfId="0" applyNumberFormat="1" applyFont="1" applyBorder="1" applyProtection="1">
      <protection locked="0"/>
    </xf>
    <xf numFmtId="41" fontId="41" fillId="0" borderId="49" xfId="0" applyNumberFormat="1" applyFont="1" applyBorder="1" applyProtection="1">
      <protection locked="0"/>
    </xf>
    <xf numFmtId="43" fontId="41" fillId="0" borderId="49" xfId="0" applyNumberFormat="1" applyFont="1" applyBorder="1" applyProtection="1">
      <protection locked="0"/>
    </xf>
    <xf numFmtId="43" fontId="41" fillId="0" borderId="103" xfId="0" applyNumberFormat="1" applyFont="1" applyBorder="1" applyProtection="1">
      <protection locked="0"/>
    </xf>
    <xf numFmtId="41" fontId="41" fillId="0" borderId="56" xfId="0" applyNumberFormat="1" applyFont="1" applyBorder="1" applyProtection="1">
      <protection locked="0"/>
    </xf>
    <xf numFmtId="0" fontId="11" fillId="7" borderId="82" xfId="8" applyFont="1" applyFill="1" applyBorder="1" applyProtection="1">
      <alignment horizontal="center"/>
      <protection locked="0"/>
    </xf>
    <xf numFmtId="0" fontId="11" fillId="7" borderId="18" xfId="9" applyFont="1" applyFill="1" applyBorder="1" applyProtection="1">
      <protection locked="0"/>
    </xf>
    <xf numFmtId="0" fontId="11" fillId="7" borderId="19" xfId="0" applyFont="1" applyFill="1" applyBorder="1" applyAlignment="1" applyProtection="1">
      <alignment horizontal="centerContinuous"/>
      <protection locked="0"/>
    </xf>
    <xf numFmtId="0" fontId="11" fillId="7" borderId="62" xfId="0" applyFont="1" applyFill="1" applyBorder="1" applyAlignment="1" applyProtection="1">
      <alignment horizontal="centerContinuous"/>
      <protection locked="0"/>
    </xf>
    <xf numFmtId="0" fontId="32" fillId="0" borderId="0" xfId="0" applyFont="1" applyProtection="1">
      <protection locked="0"/>
    </xf>
    <xf numFmtId="0" fontId="49" fillId="0" borderId="0" xfId="8" applyFont="1" applyBorder="1" applyAlignment="1" applyProtection="1">
      <alignment horizontal="left"/>
      <protection locked="0"/>
    </xf>
    <xf numFmtId="49" fontId="18" fillId="7" borderId="48" xfId="1" applyNumberFormat="1" applyFont="1" applyFill="1" applyBorder="1" applyAlignment="1">
      <alignment horizontal="center" wrapText="1"/>
    </xf>
    <xf numFmtId="49" fontId="18" fillId="7" borderId="56" xfId="1" applyNumberFormat="1" applyFont="1" applyFill="1" applyBorder="1" applyAlignment="1">
      <alignment horizontal="center" wrapText="1"/>
    </xf>
    <xf numFmtId="41" fontId="13" fillId="0" borderId="108" xfId="0" applyNumberFormat="1" applyFont="1" applyBorder="1" applyAlignment="1">
      <alignment wrapText="1"/>
    </xf>
    <xf numFmtId="43" fontId="13" fillId="0" borderId="112" xfId="0" applyNumberFormat="1" applyFont="1" applyBorder="1" applyAlignment="1">
      <alignment wrapText="1"/>
    </xf>
    <xf numFmtId="41" fontId="13" fillId="0" borderId="33" xfId="0" applyNumberFormat="1" applyFont="1" applyBorder="1" applyAlignment="1">
      <alignment wrapText="1"/>
    </xf>
    <xf numFmtId="43" fontId="13" fillId="0" borderId="54" xfId="0" applyNumberFormat="1" applyFont="1" applyBorder="1" applyAlignment="1">
      <alignment wrapText="1"/>
    </xf>
    <xf numFmtId="41" fontId="32" fillId="7" borderId="27" xfId="1" applyNumberFormat="1" applyFont="1" applyFill="1" applyBorder="1" applyAlignment="1">
      <alignment wrapText="1"/>
    </xf>
    <xf numFmtId="43" fontId="32" fillId="7" borderId="88" xfId="1" applyFont="1" applyFill="1" applyBorder="1" applyAlignment="1">
      <alignment wrapText="1"/>
    </xf>
    <xf numFmtId="41" fontId="32" fillId="7" borderId="27" xfId="1" applyNumberFormat="1" applyFont="1" applyFill="1" applyBorder="1"/>
    <xf numFmtId="43" fontId="32" fillId="7" borderId="29" xfId="1" applyFont="1" applyFill="1" applyBorder="1"/>
    <xf numFmtId="41" fontId="32" fillId="7" borderId="28" xfId="1" applyNumberFormat="1" applyFont="1" applyFill="1" applyBorder="1"/>
    <xf numFmtId="43" fontId="32" fillId="7" borderId="28" xfId="1" applyFont="1" applyFill="1" applyBorder="1"/>
    <xf numFmtId="43" fontId="32" fillId="7" borderId="87" xfId="1" applyFont="1" applyFill="1" applyBorder="1"/>
    <xf numFmtId="41" fontId="32" fillId="7" borderId="88" xfId="1" applyNumberFormat="1" applyFont="1" applyFill="1" applyBorder="1"/>
    <xf numFmtId="0" fontId="9" fillId="0" borderId="0" xfId="0" applyFont="1" applyAlignment="1" applyProtection="1">
      <alignment horizontal="centerContinuous"/>
      <protection locked="0"/>
    </xf>
    <xf numFmtId="0" fontId="5" fillId="0" borderId="0" xfId="0" applyFont="1" applyAlignment="1" applyProtection="1">
      <alignment horizontal="centerContinuous"/>
      <protection locked="0"/>
    </xf>
    <xf numFmtId="0" fontId="4" fillId="0" borderId="0" xfId="0" applyFont="1" applyAlignment="1" applyProtection="1">
      <alignment horizontal="left"/>
      <protection locked="0"/>
    </xf>
    <xf numFmtId="0" fontId="12" fillId="0" borderId="0" xfId="0" applyFont="1" applyAlignment="1" applyProtection="1">
      <alignment horizontal="centerContinuous"/>
      <protection locked="0"/>
    </xf>
    <xf numFmtId="165" fontId="3" fillId="0" borderId="3" xfId="0" applyNumberFormat="1" applyFont="1" applyBorder="1" applyAlignment="1" applyProtection="1">
      <alignment horizontal="right"/>
      <protection locked="0"/>
    </xf>
    <xf numFmtId="165" fontId="3" fillId="0" borderId="0" xfId="0" applyNumberFormat="1" applyFont="1" applyAlignment="1" applyProtection="1">
      <alignment horizontal="right"/>
      <protection locked="0"/>
    </xf>
    <xf numFmtId="37" fontId="14" fillId="0" borderId="0" xfId="18" applyProtection="1">
      <protection locked="0"/>
    </xf>
    <xf numFmtId="37" fontId="14" fillId="0" borderId="15" xfId="18" applyBorder="1" applyProtection="1">
      <protection locked="0"/>
    </xf>
    <xf numFmtId="37" fontId="14" fillId="0" borderId="10" xfId="18" applyBorder="1" applyAlignment="1" applyProtection="1">
      <alignment horizontal="left" vertical="top" wrapText="1"/>
      <protection locked="0"/>
    </xf>
    <xf numFmtId="37" fontId="14" fillId="0" borderId="8" xfId="18" applyBorder="1" applyAlignment="1" applyProtection="1">
      <alignment horizontal="left" vertical="top" wrapText="1"/>
      <protection locked="0"/>
    </xf>
    <xf numFmtId="37" fontId="14" fillId="0" borderId="5" xfId="18" applyBorder="1" applyAlignment="1" applyProtection="1">
      <alignment horizontal="left" vertical="top" wrapText="1"/>
      <protection locked="0"/>
    </xf>
    <xf numFmtId="37" fontId="14" fillId="0" borderId="10" xfId="18" applyBorder="1" applyProtection="1">
      <protection locked="0"/>
    </xf>
    <xf numFmtId="37" fontId="14" fillId="0" borderId="8" xfId="18" applyBorder="1" applyProtection="1">
      <protection locked="0"/>
    </xf>
    <xf numFmtId="37" fontId="14" fillId="0" borderId="5" xfId="18" applyBorder="1" applyProtection="1">
      <protection locked="0"/>
    </xf>
    <xf numFmtId="37" fontId="14" fillId="0" borderId="13" xfId="18" applyBorder="1" applyProtection="1">
      <protection locked="0"/>
    </xf>
    <xf numFmtId="0" fontId="4" fillId="3" borderId="0" xfId="0" applyFont="1" applyFill="1" applyAlignment="1" applyProtection="1">
      <alignment horizontal="center"/>
      <protection locked="0"/>
    </xf>
    <xf numFmtId="49" fontId="18" fillId="7" borderId="90" xfId="1" applyNumberFormat="1" applyFont="1" applyFill="1" applyBorder="1" applyAlignment="1">
      <alignment horizontal="center" vertical="center" wrapText="1"/>
    </xf>
    <xf numFmtId="49" fontId="18" fillId="7" borderId="14" xfId="1" applyNumberFormat="1" applyFont="1" applyFill="1" applyBorder="1" applyAlignment="1">
      <alignment horizontal="center" vertical="center" wrapText="1"/>
    </xf>
    <xf numFmtId="49" fontId="18" fillId="7" borderId="91" xfId="1" applyNumberFormat="1" applyFont="1" applyFill="1" applyBorder="1" applyAlignment="1">
      <alignment horizontal="center" vertical="center" wrapText="1"/>
    </xf>
    <xf numFmtId="43" fontId="21" fillId="3" borderId="16" xfId="1" applyFont="1" applyFill="1" applyBorder="1"/>
    <xf numFmtId="43" fontId="21" fillId="3" borderId="4" xfId="1" applyFont="1" applyFill="1" applyBorder="1"/>
    <xf numFmtId="43" fontId="21" fillId="3" borderId="37" xfId="1" applyFont="1" applyFill="1" applyBorder="1"/>
    <xf numFmtId="43" fontId="22" fillId="3" borderId="37" xfId="1" applyFont="1" applyFill="1" applyBorder="1"/>
    <xf numFmtId="43" fontId="22" fillId="7" borderId="17" xfId="1" applyFont="1" applyFill="1" applyBorder="1"/>
    <xf numFmtId="43" fontId="22" fillId="7" borderId="20" xfId="1" applyFont="1" applyFill="1" applyBorder="1"/>
    <xf numFmtId="43" fontId="22" fillId="7" borderId="38" xfId="1" applyFont="1" applyFill="1" applyBorder="1"/>
    <xf numFmtId="43" fontId="4" fillId="0" borderId="0" xfId="1" applyFont="1" applyAlignment="1" applyProtection="1">
      <alignment horizontal="center"/>
      <protection locked="0"/>
    </xf>
    <xf numFmtId="43" fontId="4" fillId="0" borderId="0" xfId="1" applyFont="1" applyAlignment="1" applyProtection="1">
      <alignment horizontal="centerContinuous"/>
      <protection locked="0"/>
    </xf>
    <xf numFmtId="0" fontId="11" fillId="0" borderId="0" xfId="0" applyFont="1" applyAlignment="1" applyProtection="1">
      <alignment horizontal="left" wrapText="1"/>
      <protection locked="0"/>
    </xf>
    <xf numFmtId="43" fontId="11" fillId="0" borderId="0" xfId="1" applyFont="1" applyAlignment="1" applyProtection="1">
      <alignment horizontal="left" wrapText="1"/>
      <protection locked="0"/>
    </xf>
    <xf numFmtId="0" fontId="26" fillId="0" borderId="61" xfId="0" applyFont="1" applyBorder="1" applyAlignment="1" applyProtection="1">
      <alignment horizontal="center" wrapText="1"/>
      <protection locked="0"/>
    </xf>
    <xf numFmtId="0" fontId="33" fillId="0" borderId="0" xfId="0" applyFont="1" applyAlignment="1" applyProtection="1">
      <alignment vertical="center" wrapText="1"/>
      <protection locked="0"/>
    </xf>
    <xf numFmtId="0" fontId="13" fillId="0" borderId="0" xfId="0" applyFont="1" applyProtection="1">
      <protection locked="0"/>
    </xf>
    <xf numFmtId="165" fontId="46" fillId="0" borderId="0" xfId="0" applyNumberFormat="1" applyFont="1" applyAlignment="1">
      <alignment horizontal="left"/>
    </xf>
    <xf numFmtId="0" fontId="16" fillId="7" borderId="39" xfId="0" applyFont="1" applyFill="1" applyBorder="1" applyAlignment="1">
      <alignment horizontal="left" vertical="center"/>
    </xf>
    <xf numFmtId="0" fontId="16" fillId="7" borderId="40" xfId="0" applyFont="1" applyFill="1" applyBorder="1" applyAlignment="1">
      <alignment horizontal="left" wrapText="1"/>
    </xf>
    <xf numFmtId="0" fontId="16" fillId="7" borderId="41" xfId="0" applyFont="1" applyFill="1" applyBorder="1" applyAlignment="1">
      <alignment horizontal="left" wrapText="1"/>
    </xf>
    <xf numFmtId="0" fontId="16" fillId="7" borderId="35" xfId="0" applyFont="1" applyFill="1" applyBorder="1" applyAlignment="1">
      <alignment horizontal="left" vertical="center"/>
    </xf>
    <xf numFmtId="0" fontId="16" fillId="7" borderId="8" xfId="0" applyFont="1" applyFill="1" applyBorder="1" applyAlignment="1">
      <alignment horizontal="left" wrapText="1"/>
    </xf>
    <xf numFmtId="0" fontId="16" fillId="7" borderId="36" xfId="0" applyFont="1" applyFill="1" applyBorder="1" applyAlignment="1">
      <alignment horizontal="left" wrapText="1"/>
    </xf>
    <xf numFmtId="0" fontId="16" fillId="7" borderId="35" xfId="0" applyFont="1" applyFill="1" applyBorder="1" applyAlignment="1">
      <alignment horizontal="left" vertical="center" wrapText="1"/>
    </xf>
    <xf numFmtId="0" fontId="16" fillId="7" borderId="8" xfId="0" applyFont="1" applyFill="1" applyBorder="1" applyAlignment="1">
      <alignment horizontal="left" vertical="center" wrapText="1"/>
    </xf>
    <xf numFmtId="0" fontId="22" fillId="3" borderId="16" xfId="8" applyFont="1" applyFill="1" applyBorder="1">
      <alignment horizontal="center"/>
    </xf>
    <xf numFmtId="0" fontId="22" fillId="7" borderId="17" xfId="8" applyFont="1" applyFill="1" applyBorder="1">
      <alignment horizontal="center"/>
    </xf>
    <xf numFmtId="0" fontId="16" fillId="7" borderId="18" xfId="9" applyFont="1" applyFill="1" applyBorder="1"/>
    <xf numFmtId="0" fontId="16" fillId="7" borderId="19" xfId="0" applyFont="1" applyFill="1" applyBorder="1"/>
    <xf numFmtId="43" fontId="22" fillId="7" borderId="27" xfId="1" applyFont="1" applyFill="1" applyBorder="1"/>
    <xf numFmtId="43" fontId="22" fillId="7" borderId="28" xfId="1" applyFont="1" applyFill="1" applyBorder="1"/>
    <xf numFmtId="43" fontId="22" fillId="7" borderId="29" xfId="1" applyFont="1" applyFill="1" applyBorder="1"/>
    <xf numFmtId="43" fontId="21" fillId="7" borderId="38" xfId="1" applyFont="1" applyFill="1" applyBorder="1"/>
    <xf numFmtId="0" fontId="6" fillId="0" borderId="0" xfId="10" applyBorder="1"/>
    <xf numFmtId="0" fontId="41" fillId="0" borderId="0" xfId="0" applyFont="1"/>
    <xf numFmtId="43" fontId="20" fillId="0" borderId="0" xfId="1" applyFont="1"/>
    <xf numFmtId="43" fontId="42" fillId="0" borderId="0" xfId="1" applyFont="1"/>
    <xf numFmtId="43" fontId="19" fillId="7" borderId="21" xfId="1" applyFont="1" applyFill="1" applyBorder="1" applyAlignment="1">
      <alignment horizontal="center" vertical="center" wrapText="1"/>
    </xf>
    <xf numFmtId="43" fontId="19" fillId="7" borderId="22" xfId="1" applyFont="1" applyFill="1" applyBorder="1" applyAlignment="1">
      <alignment horizontal="center" vertical="center" wrapText="1"/>
    </xf>
    <xf numFmtId="43" fontId="19" fillId="7" borderId="23" xfId="1" applyFont="1" applyFill="1" applyBorder="1" applyAlignment="1">
      <alignment horizontal="center" vertical="center" wrapText="1"/>
    </xf>
    <xf numFmtId="43" fontId="22" fillId="3" borderId="26" xfId="1" applyFont="1" applyFill="1" applyBorder="1"/>
    <xf numFmtId="37" fontId="14" fillId="0" borderId="1" xfId="18" applyBorder="1" applyAlignment="1">
      <alignment horizontal="left"/>
    </xf>
    <xf numFmtId="166" fontId="4" fillId="5" borderId="5" xfId="2" applyNumberFormat="1" applyFont="1" applyFill="1" applyBorder="1" applyAlignment="1">
      <alignment horizontal="right"/>
    </xf>
    <xf numFmtId="166" fontId="4" fillId="5" borderId="9" xfId="2" applyNumberFormat="1" applyFont="1" applyFill="1" applyBorder="1" applyAlignment="1">
      <alignment horizontal="right"/>
    </xf>
    <xf numFmtId="44" fontId="4" fillId="4" borderId="9" xfId="2" applyFont="1" applyFill="1" applyBorder="1" applyAlignment="1">
      <alignment horizontal="right"/>
    </xf>
    <xf numFmtId="167" fontId="14" fillId="8" borderId="4" xfId="23" applyNumberFormat="1" applyFill="1" applyBorder="1" applyProtection="1">
      <protection locked="0"/>
    </xf>
    <xf numFmtId="2" fontId="4" fillId="8" borderId="4" xfId="0" applyNumberFormat="1" applyFont="1" applyFill="1" applyBorder="1" applyProtection="1">
      <protection locked="0"/>
    </xf>
    <xf numFmtId="2" fontId="14" fillId="8" borderId="4" xfId="0" applyNumberFormat="1" applyFont="1" applyFill="1" applyBorder="1" applyProtection="1">
      <protection locked="0"/>
    </xf>
    <xf numFmtId="2" fontId="14" fillId="8" borderId="20" xfId="0" applyNumberFormat="1" applyFont="1" applyFill="1" applyBorder="1" applyProtection="1">
      <protection locked="0"/>
    </xf>
    <xf numFmtId="2" fontId="4" fillId="0" borderId="9" xfId="0" applyNumberFormat="1" applyFont="1" applyBorder="1"/>
    <xf numFmtId="0" fontId="76" fillId="0" borderId="0" xfId="3" applyFont="1" applyAlignment="1" applyProtection="1">
      <alignment horizontal="right" vertical="center"/>
      <protection locked="0"/>
    </xf>
    <xf numFmtId="0" fontId="76" fillId="0" borderId="0" xfId="0" applyFont="1" applyAlignment="1" applyProtection="1">
      <alignment horizontal="left"/>
      <protection locked="0"/>
    </xf>
    <xf numFmtId="0" fontId="14" fillId="0" borderId="0" xfId="4" applyFont="1" applyProtection="1">
      <protection locked="0"/>
    </xf>
    <xf numFmtId="0" fontId="77" fillId="0" borderId="0" xfId="0" applyFont="1" applyProtection="1">
      <protection locked="0"/>
    </xf>
    <xf numFmtId="164" fontId="14" fillId="0" borderId="0" xfId="7" applyFont="1" applyProtection="1">
      <alignment horizontal="left"/>
      <protection locked="0"/>
    </xf>
    <xf numFmtId="0" fontId="14" fillId="0" borderId="0" xfId="0" applyFont="1" applyAlignment="1" applyProtection="1">
      <alignment horizontal="center"/>
      <protection locked="0"/>
    </xf>
    <xf numFmtId="0" fontId="14" fillId="0" borderId="0" xfId="0" applyFont="1" applyAlignment="1" applyProtection="1">
      <alignment horizontal="left"/>
      <protection locked="0"/>
    </xf>
    <xf numFmtId="0" fontId="14" fillId="3" borderId="0" xfId="0" applyFont="1" applyFill="1" applyAlignment="1" applyProtection="1">
      <alignment horizontal="left"/>
      <protection locked="0"/>
    </xf>
    <xf numFmtId="0" fontId="57" fillId="0" borderId="0" xfId="0" applyFont="1" applyAlignment="1">
      <alignment horizontal="left"/>
    </xf>
    <xf numFmtId="0" fontId="14" fillId="0" borderId="0" xfId="0" applyFont="1" applyAlignment="1">
      <alignment horizontal="left"/>
    </xf>
    <xf numFmtId="0" fontId="14" fillId="3" borderId="0" xfId="0" applyFont="1" applyFill="1" applyAlignment="1">
      <alignment horizontal="left"/>
    </xf>
    <xf numFmtId="167" fontId="14" fillId="0" borderId="4" xfId="0" applyNumberFormat="1" applyFont="1" applyBorder="1"/>
    <xf numFmtId="0" fontId="14" fillId="0" borderId="0" xfId="0" applyFont="1" applyAlignment="1">
      <alignment horizontal="right"/>
    </xf>
    <xf numFmtId="0" fontId="14" fillId="0" borderId="4" xfId="0" applyFont="1" applyBorder="1" applyAlignment="1">
      <alignment horizontal="center" wrapText="1"/>
    </xf>
    <xf numFmtId="0" fontId="76" fillId="0" borderId="0" xfId="98" applyFont="1" applyAlignment="1" applyProtection="1">
      <alignment horizontal="left"/>
      <protection locked="0"/>
    </xf>
    <xf numFmtId="49" fontId="14" fillId="0" borderId="0" xfId="4" applyNumberFormat="1" applyFont="1" applyProtection="1">
      <protection locked="0"/>
    </xf>
    <xf numFmtId="0" fontId="77" fillId="0" borderId="0" xfId="98" applyFont="1" applyProtection="1">
      <protection locked="0"/>
    </xf>
    <xf numFmtId="0" fontId="4" fillId="0" borderId="0" xfId="98" applyFont="1" applyAlignment="1" applyProtection="1">
      <alignment horizontal="left"/>
      <protection locked="0"/>
    </xf>
    <xf numFmtId="0" fontId="14" fillId="0" borderId="0" xfId="98" applyFont="1" applyAlignment="1" applyProtection="1">
      <alignment horizontal="left"/>
      <protection locked="0"/>
    </xf>
    <xf numFmtId="0" fontId="57" fillId="0" borderId="0" xfId="98" applyFont="1" applyAlignment="1" applyProtection="1">
      <alignment horizontal="left"/>
      <protection locked="0"/>
    </xf>
    <xf numFmtId="0" fontId="14" fillId="3" borderId="0" xfId="98" applyFont="1" applyFill="1" applyAlignment="1" applyProtection="1">
      <alignment horizontal="left"/>
      <protection locked="0"/>
    </xf>
    <xf numFmtId="167" fontId="14" fillId="3" borderId="0" xfId="98" applyNumberFormat="1" applyFont="1" applyFill="1" applyProtection="1">
      <protection locked="0"/>
    </xf>
    <xf numFmtId="0" fontId="86" fillId="0" borderId="0" xfId="98" applyFont="1" applyAlignment="1" applyProtection="1">
      <alignment horizontal="left"/>
      <protection locked="0"/>
    </xf>
    <xf numFmtId="0" fontId="86" fillId="0" borderId="0" xfId="98" applyFont="1" applyProtection="1">
      <protection locked="0"/>
    </xf>
    <xf numFmtId="0" fontId="51" fillId="0" borderId="0" xfId="98" applyFont="1" applyProtection="1">
      <protection locked="0"/>
    </xf>
    <xf numFmtId="0" fontId="85" fillId="0" borderId="0" xfId="98" applyFont="1" applyAlignment="1" applyProtection="1">
      <alignment wrapText="1"/>
      <protection locked="0"/>
    </xf>
    <xf numFmtId="0" fontId="11" fillId="0" borderId="0" xfId="98" applyFont="1" applyProtection="1">
      <protection locked="0"/>
    </xf>
    <xf numFmtId="0" fontId="84" fillId="0" borderId="0" xfId="98" applyFont="1" applyProtection="1">
      <protection locked="0"/>
    </xf>
    <xf numFmtId="0" fontId="14" fillId="8" borderId="0" xfId="6" applyFont="1" applyFill="1" applyProtection="1">
      <alignment horizontal="left"/>
      <protection locked="0"/>
    </xf>
    <xf numFmtId="9" fontId="14" fillId="8" borderId="4" xfId="99" applyFont="1" applyFill="1" applyBorder="1" applyProtection="1">
      <protection locked="0"/>
    </xf>
    <xf numFmtId="49" fontId="21" fillId="0" borderId="48" xfId="1" applyNumberFormat="1" applyFont="1" applyBorder="1" applyAlignment="1" applyProtection="1">
      <alignment horizontal="center" wrapText="1"/>
      <protection locked="0"/>
    </xf>
    <xf numFmtId="49" fontId="21" fillId="0" borderId="49" xfId="1" applyNumberFormat="1" applyFont="1" applyBorder="1" applyAlignment="1" applyProtection="1">
      <alignment horizontal="center" wrapText="1"/>
      <protection locked="0"/>
    </xf>
    <xf numFmtId="167" fontId="21" fillId="0" borderId="60" xfId="0" applyNumberFormat="1" applyFont="1" applyBorder="1"/>
    <xf numFmtId="0" fontId="35" fillId="7" borderId="74" xfId="1" applyNumberFormat="1" applyFont="1" applyFill="1" applyBorder="1"/>
    <xf numFmtId="167" fontId="22" fillId="0" borderId="33" xfId="2" applyNumberFormat="1" applyFont="1" applyBorder="1" applyAlignment="1">
      <alignment horizontal="left" vertical="center"/>
    </xf>
    <xf numFmtId="167" fontId="22" fillId="8" borderId="54" xfId="1" applyNumberFormat="1" applyFont="1" applyFill="1" applyBorder="1" applyProtection="1">
      <protection locked="0"/>
    </xf>
    <xf numFmtId="167" fontId="22" fillId="8" borderId="34" xfId="1" applyNumberFormat="1" applyFont="1" applyFill="1" applyBorder="1" applyProtection="1">
      <protection locked="0"/>
    </xf>
    <xf numFmtId="167" fontId="22" fillId="8" borderId="42" xfId="1" applyNumberFormat="1" applyFont="1" applyFill="1" applyBorder="1" applyProtection="1">
      <protection locked="0"/>
    </xf>
    <xf numFmtId="167" fontId="22" fillId="0" borderId="83" xfId="2" applyNumberFormat="1" applyFont="1" applyBorder="1" applyAlignment="1">
      <alignment horizontal="left" vertical="center"/>
    </xf>
    <xf numFmtId="167" fontId="22" fillId="0" borderId="33" xfId="1" applyNumberFormat="1" applyFont="1" applyBorder="1"/>
    <xf numFmtId="43" fontId="22" fillId="3" borderId="54" xfId="1" applyFont="1" applyFill="1" applyBorder="1" applyAlignment="1">
      <alignment horizontal="center" wrapText="1"/>
    </xf>
    <xf numFmtId="43" fontId="22" fillId="3" borderId="54" xfId="1" applyFont="1" applyFill="1" applyBorder="1"/>
    <xf numFmtId="9" fontId="22" fillId="0" borderId="54" xfId="20" applyFont="1" applyBorder="1"/>
    <xf numFmtId="49" fontId="21" fillId="0" borderId="50" xfId="1" applyNumberFormat="1" applyFont="1" applyBorder="1" applyAlignment="1" applyProtection="1">
      <alignment horizontal="center" wrapText="1"/>
      <protection locked="0"/>
    </xf>
    <xf numFmtId="0" fontId="3" fillId="0" borderId="0" xfId="0" applyFont="1" applyProtection="1">
      <protection locked="0"/>
    </xf>
    <xf numFmtId="10" fontId="21" fillId="0" borderId="34" xfId="20" applyNumberFormat="1" applyFont="1" applyBorder="1"/>
    <xf numFmtId="10" fontId="21" fillId="0" borderId="42" xfId="20" applyNumberFormat="1" applyFont="1" applyBorder="1"/>
    <xf numFmtId="10" fontId="21" fillId="0" borderId="127" xfId="20" applyNumberFormat="1" applyFont="1" applyBorder="1"/>
    <xf numFmtId="10" fontId="21" fillId="0" borderId="85" xfId="20" applyNumberFormat="1" applyFont="1" applyBorder="1"/>
    <xf numFmtId="10" fontId="21" fillId="0" borderId="43" xfId="1" applyNumberFormat="1" applyFont="1" applyBorder="1"/>
    <xf numFmtId="10" fontId="21" fillId="0" borderId="44" xfId="1" applyNumberFormat="1" applyFont="1" applyBorder="1"/>
    <xf numFmtId="0" fontId="0" fillId="0" borderId="71" xfId="0" applyBorder="1" applyProtection="1">
      <protection locked="0"/>
    </xf>
    <xf numFmtId="0" fontId="35" fillId="7" borderId="63" xfId="0" applyFont="1" applyFill="1" applyBorder="1" applyAlignment="1">
      <alignment horizontal="center" vertical="center"/>
    </xf>
    <xf numFmtId="10" fontId="21" fillId="0" borderId="54" xfId="20" applyNumberFormat="1" applyFont="1" applyBorder="1"/>
    <xf numFmtId="10" fontId="21" fillId="0" borderId="86" xfId="20" applyNumberFormat="1" applyFont="1" applyBorder="1"/>
    <xf numFmtId="10" fontId="21" fillId="0" borderId="55" xfId="0" applyNumberFormat="1" applyFont="1" applyBorder="1"/>
    <xf numFmtId="0" fontId="21" fillId="0" borderId="176" xfId="0" applyFont="1" applyBorder="1"/>
    <xf numFmtId="0" fontId="21" fillId="0" borderId="177" xfId="0" applyFont="1" applyBorder="1"/>
    <xf numFmtId="0" fontId="21" fillId="0" borderId="178" xfId="0" applyFont="1" applyBorder="1"/>
    <xf numFmtId="0" fontId="21" fillId="0" borderId="180" xfId="0" applyFont="1" applyBorder="1"/>
    <xf numFmtId="0" fontId="21" fillId="0" borderId="165" xfId="0" applyFont="1" applyBorder="1"/>
    <xf numFmtId="0" fontId="16" fillId="7" borderId="56" xfId="0" applyFont="1" applyFill="1" applyBorder="1" applyAlignment="1">
      <alignment horizontal="left" vertical="center"/>
    </xf>
    <xf numFmtId="49" fontId="20" fillId="7" borderId="49" xfId="1" applyNumberFormat="1" applyFont="1" applyFill="1" applyBorder="1" applyAlignment="1">
      <alignment horizontal="center" wrapText="1"/>
    </xf>
    <xf numFmtId="0" fontId="17" fillId="3" borderId="0" xfId="0" applyFont="1" applyFill="1" applyProtection="1">
      <protection locked="0"/>
    </xf>
    <xf numFmtId="0" fontId="23" fillId="7" borderId="48" xfId="0" applyFont="1" applyFill="1" applyBorder="1" applyAlignment="1" applyProtection="1">
      <alignment horizontal="center" vertical="center"/>
      <protection locked="0"/>
    </xf>
    <xf numFmtId="0" fontId="23" fillId="7" borderId="49" xfId="0" applyFont="1" applyFill="1" applyBorder="1" applyAlignment="1" applyProtection="1">
      <alignment horizontal="center" vertical="center"/>
      <protection locked="0"/>
    </xf>
    <xf numFmtId="0" fontId="23" fillId="7" borderId="49" xfId="0" applyFont="1" applyFill="1" applyBorder="1" applyAlignment="1" applyProtection="1">
      <alignment horizontal="center" vertical="center" wrapText="1"/>
      <protection locked="0"/>
    </xf>
    <xf numFmtId="0" fontId="23" fillId="7" borderId="48" xfId="0" applyFont="1" applyFill="1" applyBorder="1" applyAlignment="1" applyProtection="1">
      <alignment horizontal="center" vertical="center" wrapText="1"/>
      <protection locked="0"/>
    </xf>
    <xf numFmtId="0" fontId="17" fillId="3" borderId="0" xfId="0" applyFont="1" applyFill="1"/>
    <xf numFmtId="0" fontId="24" fillId="3" borderId="0" xfId="0" applyFont="1" applyFill="1"/>
    <xf numFmtId="0" fontId="25" fillId="3" borderId="0" xfId="0" applyFont="1" applyFill="1"/>
    <xf numFmtId="43" fontId="17" fillId="3" borderId="0" xfId="1" applyFont="1" applyFill="1"/>
    <xf numFmtId="0" fontId="24" fillId="3" borderId="0" xfId="0" applyFont="1" applyFill="1" applyAlignment="1">
      <alignment horizontal="left"/>
    </xf>
    <xf numFmtId="43" fontId="24" fillId="3" borderId="0" xfId="1" applyFont="1" applyFill="1"/>
    <xf numFmtId="0" fontId="24" fillId="3" borderId="0" xfId="1" applyNumberFormat="1" applyFont="1" applyFill="1" applyAlignment="1">
      <alignment horizontal="left"/>
    </xf>
    <xf numFmtId="0" fontId="43" fillId="0" borderId="0" xfId="0" applyFont="1"/>
    <xf numFmtId="43" fontId="23" fillId="7" borderId="19" xfId="1" applyFont="1" applyFill="1" applyBorder="1" applyAlignment="1">
      <alignment horizontal="left"/>
    </xf>
    <xf numFmtId="0" fontId="23" fillId="7" borderId="119" xfId="0" applyFont="1" applyFill="1" applyBorder="1"/>
    <xf numFmtId="43" fontId="23" fillId="7" borderId="120" xfId="0" applyNumberFormat="1" applyFont="1" applyFill="1" applyBorder="1"/>
    <xf numFmtId="43" fontId="23" fillId="7" borderId="121" xfId="0" applyNumberFormat="1" applyFont="1" applyFill="1" applyBorder="1"/>
    <xf numFmtId="0" fontId="16" fillId="0" borderId="0" xfId="0" applyFont="1" applyAlignment="1">
      <alignment horizontal="right"/>
    </xf>
    <xf numFmtId="0" fontId="4" fillId="2" borderId="153" xfId="0" applyFont="1" applyFill="1" applyBorder="1"/>
    <xf numFmtId="0" fontId="14" fillId="2" borderId="154" xfId="0" applyFont="1" applyFill="1" applyBorder="1"/>
    <xf numFmtId="0" fontId="14" fillId="2" borderId="155" xfId="0" applyFont="1" applyFill="1" applyBorder="1"/>
    <xf numFmtId="0" fontId="14" fillId="2" borderId="156" xfId="0" applyFont="1" applyFill="1" applyBorder="1"/>
    <xf numFmtId="0" fontId="14" fillId="2" borderId="0" xfId="0" applyFont="1" applyFill="1"/>
    <xf numFmtId="0" fontId="14" fillId="2" borderId="157" xfId="0" applyFont="1" applyFill="1" applyBorder="1"/>
    <xf numFmtId="167" fontId="14" fillId="0" borderId="4" xfId="98" applyNumberFormat="1" applyFont="1" applyBorder="1"/>
    <xf numFmtId="0" fontId="4" fillId="2" borderId="153" xfId="98" applyFont="1" applyFill="1" applyBorder="1" applyProtection="1">
      <protection locked="0"/>
    </xf>
    <xf numFmtId="0" fontId="14" fillId="2" borderId="154" xfId="98" applyFont="1" applyFill="1" applyBorder="1" applyProtection="1">
      <protection locked="0"/>
    </xf>
    <xf numFmtId="0" fontId="14" fillId="2" borderId="155" xfId="98" applyFont="1" applyFill="1" applyBorder="1" applyProtection="1">
      <protection locked="0"/>
    </xf>
    <xf numFmtId="0" fontId="14" fillId="2" borderId="156" xfId="98" applyFont="1" applyFill="1" applyBorder="1" applyProtection="1">
      <protection locked="0"/>
    </xf>
    <xf numFmtId="0" fontId="14" fillId="2" borderId="0" xfId="98" applyFont="1" applyFill="1" applyProtection="1">
      <protection locked="0"/>
    </xf>
    <xf numFmtId="0" fontId="14" fillId="2" borderId="157" xfId="98" applyFont="1" applyFill="1" applyBorder="1" applyProtection="1">
      <protection locked="0"/>
    </xf>
    <xf numFmtId="0" fontId="4" fillId="2" borderId="153" xfId="98" applyFont="1" applyFill="1" applyBorder="1"/>
    <xf numFmtId="0" fontId="14" fillId="2" borderId="154" xfId="98" applyFont="1" applyFill="1" applyBorder="1"/>
    <xf numFmtId="0" fontId="14" fillId="2" borderId="155" xfId="98" applyFont="1" applyFill="1" applyBorder="1"/>
    <xf numFmtId="0" fontId="14" fillId="2" borderId="156" xfId="98" applyFont="1" applyFill="1" applyBorder="1"/>
    <xf numFmtId="0" fontId="14" fillId="2" borderId="0" xfId="98" applyFont="1" applyFill="1"/>
    <xf numFmtId="0" fontId="14" fillId="2" borderId="157" xfId="98" applyFont="1" applyFill="1" applyBorder="1"/>
    <xf numFmtId="0" fontId="14" fillId="0" borderId="4" xfId="0" applyFont="1" applyBorder="1" applyAlignment="1">
      <alignment horizontal="center" vertical="center" wrapText="1"/>
    </xf>
    <xf numFmtId="2" fontId="14" fillId="8" borderId="4" xfId="98" applyNumberFormat="1" applyFont="1" applyFill="1" applyBorder="1" applyProtection="1">
      <protection locked="0"/>
    </xf>
    <xf numFmtId="176" fontId="14" fillId="8" borderId="4" xfId="23" applyNumberFormat="1" applyFill="1" applyBorder="1" applyProtection="1">
      <protection locked="0"/>
    </xf>
    <xf numFmtId="43" fontId="14" fillId="8" borderId="4" xfId="23" applyFill="1" applyBorder="1" applyProtection="1">
      <protection locked="0"/>
    </xf>
    <xf numFmtId="39" fontId="14" fillId="8" borderId="4" xfId="23" applyNumberFormat="1" applyFill="1" applyBorder="1" applyProtection="1">
      <protection locked="0"/>
    </xf>
    <xf numFmtId="0" fontId="0" fillId="0" borderId="0" xfId="0" applyAlignment="1">
      <alignment horizontal="left"/>
    </xf>
    <xf numFmtId="0" fontId="88" fillId="0" borderId="0" xfId="0" applyFont="1" applyAlignment="1">
      <alignment horizontal="left"/>
    </xf>
    <xf numFmtId="0" fontId="89" fillId="0" borderId="0" xfId="0" applyFont="1" applyAlignment="1">
      <alignment horizontal="left"/>
    </xf>
    <xf numFmtId="0" fontId="78" fillId="0" borderId="0" xfId="0" applyFont="1" applyAlignment="1">
      <alignment horizontal="left"/>
    </xf>
    <xf numFmtId="0" fontId="0" fillId="0" borderId="0" xfId="0" applyAlignment="1">
      <alignment wrapText="1"/>
    </xf>
    <xf numFmtId="0" fontId="91" fillId="0" borderId="0" xfId="0" applyFont="1" applyAlignment="1">
      <alignment horizontal="left"/>
    </xf>
    <xf numFmtId="0" fontId="17" fillId="0" borderId="0" xfId="0" applyFont="1" applyAlignment="1">
      <alignment wrapText="1"/>
    </xf>
    <xf numFmtId="0" fontId="17" fillId="0" borderId="0" xfId="0" applyFont="1" applyAlignment="1">
      <alignment horizontal="left"/>
    </xf>
    <xf numFmtId="0" fontId="92" fillId="0" borderId="0" xfId="0" applyFont="1" applyAlignment="1">
      <alignment horizontal="left"/>
    </xf>
    <xf numFmtId="43" fontId="10" fillId="0" borderId="0" xfId="1" applyFont="1" applyAlignment="1">
      <alignment horizontal="center"/>
    </xf>
    <xf numFmtId="0" fontId="27" fillId="0" borderId="0" xfId="0" applyFont="1"/>
    <xf numFmtId="0" fontId="28" fillId="0" borderId="0" xfId="0" applyFont="1"/>
    <xf numFmtId="43" fontId="23" fillId="0" borderId="57" xfId="1" applyFont="1" applyBorder="1" applyAlignment="1" applyProtection="1">
      <alignment horizontal="left"/>
      <protection locked="0"/>
    </xf>
    <xf numFmtId="43" fontId="21" fillId="0" borderId="70" xfId="1" applyFont="1" applyBorder="1" applyProtection="1">
      <protection locked="0"/>
    </xf>
    <xf numFmtId="43" fontId="21" fillId="0" borderId="11" xfId="1" applyFont="1" applyBorder="1" applyProtection="1">
      <protection locked="0"/>
    </xf>
    <xf numFmtId="43" fontId="23" fillId="0" borderId="59" xfId="1" applyFont="1" applyBorder="1" applyAlignment="1" applyProtection="1">
      <alignment horizontal="left"/>
      <protection locked="0"/>
    </xf>
    <xf numFmtId="43" fontId="23" fillId="7" borderId="82" xfId="1" applyFont="1" applyFill="1" applyBorder="1" applyAlignment="1" applyProtection="1">
      <alignment horizontal="left"/>
      <protection locked="0"/>
    </xf>
    <xf numFmtId="43" fontId="12" fillId="0" borderId="0" xfId="1" applyFont="1" applyAlignment="1">
      <alignment horizontal="center"/>
    </xf>
    <xf numFmtId="43" fontId="11" fillId="0" borderId="0" xfId="1" applyFont="1" applyAlignment="1">
      <alignment horizontal="center"/>
    </xf>
    <xf numFmtId="49" fontId="17" fillId="0" borderId="0" xfId="1" applyNumberFormat="1" applyFont="1" applyAlignment="1">
      <alignment horizontal="center"/>
    </xf>
    <xf numFmtId="0" fontId="42" fillId="0" borderId="0" xfId="0" applyFont="1"/>
    <xf numFmtId="0" fontId="26" fillId="0" borderId="0" xfId="0" applyFont="1"/>
    <xf numFmtId="0" fontId="20" fillId="0" borderId="0" xfId="0" applyFont="1"/>
    <xf numFmtId="0" fontId="20" fillId="3" borderId="0" xfId="0" applyFont="1" applyFill="1"/>
    <xf numFmtId="0" fontId="41" fillId="3" borderId="0" xfId="0" applyFont="1" applyFill="1"/>
    <xf numFmtId="0" fontId="17" fillId="8" borderId="8" xfId="0" applyFont="1" applyFill="1" applyBorder="1" applyProtection="1">
      <protection locked="0"/>
    </xf>
    <xf numFmtId="0" fontId="17" fillId="0" borderId="3" xfId="0" applyFont="1" applyBorder="1" applyProtection="1">
      <protection locked="0"/>
    </xf>
    <xf numFmtId="0" fontId="17" fillId="8" borderId="3" xfId="0" applyFont="1" applyFill="1" applyBorder="1" applyProtection="1">
      <protection locked="0"/>
    </xf>
    <xf numFmtId="0" fontId="17" fillId="3" borderId="8" xfId="0" applyFont="1" applyFill="1" applyBorder="1"/>
    <xf numFmtId="0" fontId="17" fillId="0" borderId="8" xfId="0" applyFont="1" applyBorder="1" applyProtection="1">
      <protection locked="0"/>
    </xf>
    <xf numFmtId="49" fontId="17" fillId="3" borderId="8" xfId="0" applyNumberFormat="1" applyFont="1" applyFill="1" applyBorder="1"/>
    <xf numFmtId="0" fontId="0" fillId="0" borderId="0" xfId="0" applyAlignment="1">
      <alignment horizontal="center"/>
    </xf>
    <xf numFmtId="43" fontId="0" fillId="0" borderId="0" xfId="1" applyFont="1" applyAlignment="1">
      <alignment horizontal="center"/>
    </xf>
    <xf numFmtId="165" fontId="83" fillId="0" borderId="0" xfId="0" applyNumberFormat="1" applyFont="1" applyAlignment="1">
      <alignment horizontal="left"/>
    </xf>
    <xf numFmtId="49" fontId="20" fillId="7" borderId="103" xfId="1" applyNumberFormat="1" applyFont="1" applyFill="1" applyBorder="1" applyAlignment="1">
      <alignment horizontal="center" wrapText="1"/>
    </xf>
    <xf numFmtId="43" fontId="21" fillId="8" borderId="52" xfId="1" applyFont="1" applyFill="1" applyBorder="1" applyAlignment="1" applyProtection="1">
      <alignment horizontal="right"/>
      <protection locked="0"/>
    </xf>
    <xf numFmtId="10" fontId="21" fillId="0" borderId="52" xfId="20" applyNumberFormat="1" applyFont="1" applyBorder="1"/>
    <xf numFmtId="10" fontId="21" fillId="0" borderId="84" xfId="20" applyNumberFormat="1" applyFont="1" applyBorder="1"/>
    <xf numFmtId="10" fontId="21" fillId="0" borderId="96" xfId="1" applyNumberFormat="1" applyFont="1" applyBorder="1"/>
    <xf numFmtId="0" fontId="11" fillId="0" borderId="0" xfId="0" applyFont="1" applyAlignment="1">
      <alignment horizontal="center"/>
    </xf>
    <xf numFmtId="0" fontId="33" fillId="0" borderId="8" xfId="0" applyFont="1" applyBorder="1" applyAlignment="1">
      <alignment horizontal="left"/>
    </xf>
    <xf numFmtId="0" fontId="0" fillId="0" borderId="8" xfId="0" applyBorder="1"/>
    <xf numFmtId="0" fontId="11" fillId="0" borderId="0" xfId="0" applyFont="1"/>
    <xf numFmtId="43" fontId="6" fillId="2" borderId="2" xfId="1" applyFont="1" applyFill="1" applyBorder="1" applyAlignment="1" applyProtection="1">
      <alignment horizontal="center"/>
      <protection locked="0"/>
    </xf>
    <xf numFmtId="0" fontId="7" fillId="7" borderId="73" xfId="9" applyFill="1" applyBorder="1"/>
    <xf numFmtId="0" fontId="4" fillId="7" borderId="74" xfId="0" applyFont="1" applyFill="1" applyBorder="1"/>
    <xf numFmtId="0" fontId="4" fillId="7" borderId="75" xfId="0" applyFont="1" applyFill="1" applyBorder="1"/>
    <xf numFmtId="0" fontId="6" fillId="7" borderId="35" xfId="12" applyFill="1" applyBorder="1">
      <alignment horizontal="centerContinuous"/>
    </xf>
    <xf numFmtId="0" fontId="0" fillId="7" borderId="0" xfId="0" applyFill="1" applyAlignment="1">
      <alignment horizontal="center"/>
    </xf>
    <xf numFmtId="0" fontId="6" fillId="7" borderId="183" xfId="8" applyFill="1" applyBorder="1">
      <alignment horizontal="center"/>
    </xf>
    <xf numFmtId="43" fontId="6" fillId="8" borderId="89" xfId="1" applyFont="1" applyFill="1" applyBorder="1" applyProtection="1">
      <protection locked="0"/>
    </xf>
    <xf numFmtId="43" fontId="6" fillId="3" borderId="37" xfId="1" applyFont="1" applyFill="1" applyBorder="1"/>
    <xf numFmtId="43" fontId="6" fillId="0" borderId="89" xfId="1" applyFont="1" applyBorder="1" applyProtection="1">
      <protection locked="0"/>
    </xf>
    <xf numFmtId="43" fontId="6" fillId="2" borderId="37" xfId="1" applyFont="1" applyFill="1" applyBorder="1"/>
    <xf numFmtId="43" fontId="6" fillId="0" borderId="57" xfId="1" applyFont="1" applyBorder="1" applyProtection="1">
      <protection locked="0"/>
    </xf>
    <xf numFmtId="43" fontId="7" fillId="7" borderId="82" xfId="1" applyFont="1" applyFill="1" applyBorder="1"/>
    <xf numFmtId="43" fontId="4" fillId="7" borderId="19" xfId="1" applyFont="1" applyFill="1" applyBorder="1" applyAlignment="1">
      <alignment horizontal="centerContinuous"/>
    </xf>
    <xf numFmtId="43" fontId="4" fillId="7" borderId="19" xfId="1" applyFont="1" applyFill="1" applyBorder="1"/>
    <xf numFmtId="43" fontId="0" fillId="7" borderId="184" xfId="1" applyFont="1" applyFill="1" applyBorder="1"/>
    <xf numFmtId="43" fontId="6" fillId="7" borderId="38" xfId="1" applyFont="1" applyFill="1" applyBorder="1"/>
    <xf numFmtId="0" fontId="11" fillId="0" borderId="3" xfId="0" applyFont="1" applyBorder="1"/>
    <xf numFmtId="167" fontId="6" fillId="7" borderId="2" xfId="1" applyNumberFormat="1" applyFont="1" applyFill="1" applyBorder="1" applyAlignment="1">
      <alignment horizontal="center"/>
    </xf>
    <xf numFmtId="0" fontId="88" fillId="0" borderId="0" xfId="0" applyFont="1" applyAlignment="1">
      <alignment horizontal="left" wrapText="1"/>
    </xf>
    <xf numFmtId="0" fontId="0" fillId="0" borderId="0" xfId="0" applyAlignment="1">
      <alignment horizontal="left" vertical="center" indent="4"/>
    </xf>
    <xf numFmtId="0" fontId="95" fillId="0" borderId="0" xfId="0" applyFont="1" applyAlignment="1">
      <alignment horizontal="left" vertical="center" indent="4"/>
    </xf>
    <xf numFmtId="0" fontId="87" fillId="0" borderId="0" xfId="0" applyFont="1"/>
    <xf numFmtId="0" fontId="34" fillId="0" borderId="0" xfId="0" applyFont="1" applyAlignment="1">
      <alignment wrapText="1"/>
    </xf>
    <xf numFmtId="0" fontId="91" fillId="0" borderId="0" xfId="0" applyFont="1" applyAlignment="1">
      <alignment horizontal="left" wrapText="1"/>
    </xf>
    <xf numFmtId="0" fontId="17" fillId="0" borderId="0" xfId="0" applyFont="1" applyAlignment="1">
      <alignment horizontal="left" wrapText="1"/>
    </xf>
    <xf numFmtId="0" fontId="47" fillId="0" borderId="8" xfId="0" applyFont="1" applyBorder="1" applyAlignment="1">
      <alignment horizontal="left"/>
    </xf>
    <xf numFmtId="43" fontId="23" fillId="3" borderId="0" xfId="1" applyFont="1" applyFill="1" applyAlignment="1">
      <alignment horizontal="left"/>
    </xf>
    <xf numFmtId="43" fontId="21" fillId="3" borderId="0" xfId="1" applyFont="1" applyFill="1"/>
    <xf numFmtId="41" fontId="21" fillId="3" borderId="0" xfId="1" applyNumberFormat="1" applyFont="1" applyFill="1"/>
    <xf numFmtId="43" fontId="21" fillId="3" borderId="0" xfId="1" applyFont="1" applyFill="1" applyProtection="1">
      <protection locked="0"/>
    </xf>
    <xf numFmtId="43" fontId="21" fillId="3" borderId="0" xfId="2" applyNumberFormat="1" applyFont="1" applyFill="1"/>
    <xf numFmtId="0" fontId="93" fillId="0" borderId="8" xfId="0" applyFont="1" applyBorder="1" applyAlignment="1">
      <alignment horizontal="center"/>
    </xf>
    <xf numFmtId="0" fontId="13" fillId="0" borderId="0" xfId="0" applyFont="1" applyAlignment="1" applyProtection="1">
      <alignment horizontal="right"/>
      <protection locked="0"/>
    </xf>
    <xf numFmtId="0" fontId="93" fillId="0" borderId="0" xfId="0" applyFont="1" applyAlignment="1">
      <alignment horizontal="center"/>
    </xf>
    <xf numFmtId="0" fontId="11" fillId="0" borderId="0" xfId="0" applyFont="1" applyAlignment="1" applyProtection="1">
      <alignment horizontal="center" wrapText="1"/>
      <protection locked="0"/>
    </xf>
    <xf numFmtId="0" fontId="4" fillId="0" borderId="8" xfId="0" applyFont="1" applyBorder="1"/>
    <xf numFmtId="0" fontId="0" fillId="0" borderId="3" xfId="0" applyBorder="1"/>
    <xf numFmtId="0" fontId="47" fillId="0" borderId="3" xfId="0" applyFont="1" applyBorder="1" applyAlignment="1">
      <alignment horizontal="left"/>
    </xf>
    <xf numFmtId="0" fontId="4" fillId="0" borderId="0" xfId="0" applyFont="1" applyAlignment="1">
      <alignment horizontal="right"/>
    </xf>
    <xf numFmtId="0" fontId="11" fillId="0" borderId="3" xfId="0" applyFont="1" applyBorder="1" applyAlignment="1">
      <alignment horizontal="center" wrapText="1"/>
    </xf>
    <xf numFmtId="41" fontId="41" fillId="0" borderId="46" xfId="0" applyNumberFormat="1" applyFont="1" applyBorder="1" applyAlignment="1">
      <alignment wrapText="1"/>
    </xf>
    <xf numFmtId="43" fontId="41" fillId="0" borderId="53" xfId="0" applyNumberFormat="1" applyFont="1" applyBorder="1" applyAlignment="1">
      <alignment wrapText="1"/>
    </xf>
    <xf numFmtId="41" fontId="41" fillId="0" borderId="33" xfId="0" applyNumberFormat="1" applyFont="1" applyBorder="1" applyAlignment="1">
      <alignment wrapText="1"/>
    </xf>
    <xf numFmtId="43" fontId="41" fillId="0" borderId="54" xfId="0" applyNumberFormat="1" applyFont="1" applyBorder="1" applyAlignment="1">
      <alignment wrapText="1"/>
    </xf>
    <xf numFmtId="41" fontId="41" fillId="0" borderId="48" xfId="0" applyNumberFormat="1" applyFont="1" applyBorder="1" applyAlignment="1">
      <alignment wrapText="1"/>
    </xf>
    <xf numFmtId="43" fontId="41" fillId="0" borderId="56" xfId="0" applyNumberFormat="1" applyFont="1" applyBorder="1" applyAlignment="1">
      <alignment wrapText="1"/>
    </xf>
    <xf numFmtId="0" fontId="0" fillId="0" borderId="8" xfId="0" applyBorder="1" applyAlignment="1" applyProtection="1">
      <alignment horizontal="center"/>
      <protection locked="0"/>
    </xf>
    <xf numFmtId="0" fontId="33" fillId="0" borderId="3" xfId="0" applyFont="1" applyBorder="1" applyAlignment="1" applyProtection="1">
      <alignment horizontal="center"/>
      <protection locked="0"/>
    </xf>
    <xf numFmtId="0" fontId="97" fillId="0" borderId="0" xfId="0" applyFont="1" applyProtection="1">
      <protection locked="0"/>
    </xf>
    <xf numFmtId="1" fontId="14" fillId="3" borderId="8" xfId="23" applyNumberFormat="1" applyFill="1" applyBorder="1" applyAlignment="1">
      <alignment horizontal="center"/>
    </xf>
    <xf numFmtId="173" fontId="14" fillId="3" borderId="3" xfId="23" applyNumberFormat="1" applyFill="1" applyBorder="1" applyAlignment="1">
      <alignment horizontal="center"/>
    </xf>
    <xf numFmtId="3" fontId="14" fillId="8" borderId="3" xfId="6" applyNumberFormat="1" applyFont="1" applyFill="1" applyBorder="1" applyAlignment="1" applyProtection="1">
      <alignment horizontal="center"/>
      <protection locked="0"/>
    </xf>
    <xf numFmtId="0" fontId="14" fillId="3" borderId="3" xfId="23" applyNumberFormat="1" applyFill="1" applyBorder="1" applyAlignment="1">
      <alignment horizontal="center"/>
    </xf>
    <xf numFmtId="1" fontId="14" fillId="0" borderId="8" xfId="23" applyNumberFormat="1" applyBorder="1" applyAlignment="1">
      <alignment horizontal="center"/>
    </xf>
    <xf numFmtId="173" fontId="14" fillId="0" borderId="3" xfId="23" applyNumberFormat="1" applyBorder="1" applyAlignment="1">
      <alignment horizontal="center"/>
    </xf>
    <xf numFmtId="0" fontId="14" fillId="0" borderId="3" xfId="23" applyNumberFormat="1" applyBorder="1" applyAlignment="1">
      <alignment horizontal="center"/>
    </xf>
    <xf numFmtId="0" fontId="21" fillId="7" borderId="186" xfId="0" applyFont="1" applyFill="1" applyBorder="1" applyAlignment="1">
      <alignment horizontal="center"/>
    </xf>
    <xf numFmtId="0" fontId="21" fillId="7" borderId="170" xfId="0" applyFont="1" applyFill="1" applyBorder="1" applyAlignment="1">
      <alignment horizontal="center"/>
    </xf>
    <xf numFmtId="0" fontId="23" fillId="0" borderId="98" xfId="0" applyFont="1" applyBorder="1"/>
    <xf numFmtId="43" fontId="23" fillId="0" borderId="185" xfId="1" applyFont="1" applyBorder="1"/>
    <xf numFmtId="43" fontId="23" fillId="0" borderId="127" xfId="1" applyFont="1" applyBorder="1"/>
    <xf numFmtId="43" fontId="23" fillId="0" borderId="84" xfId="1" applyFont="1" applyBorder="1"/>
    <xf numFmtId="43" fontId="23" fillId="0" borderId="85" xfId="1" applyFont="1" applyBorder="1"/>
    <xf numFmtId="0" fontId="17" fillId="0" borderId="0" xfId="0" applyFont="1" applyAlignment="1">
      <alignment horizontal="center"/>
    </xf>
    <xf numFmtId="0" fontId="47" fillId="0" borderId="0" xfId="0" applyFont="1" applyAlignment="1">
      <alignment horizontal="center"/>
    </xf>
    <xf numFmtId="49" fontId="47" fillId="0" borderId="0" xfId="0" applyNumberFormat="1" applyFont="1" applyAlignment="1">
      <alignment horizontal="center"/>
    </xf>
    <xf numFmtId="49" fontId="47" fillId="0" borderId="0" xfId="1" applyNumberFormat="1" applyFont="1" applyAlignment="1">
      <alignment horizontal="center"/>
    </xf>
    <xf numFmtId="0" fontId="16" fillId="0" borderId="0" xfId="0" applyFont="1"/>
    <xf numFmtId="49" fontId="17" fillId="3" borderId="8" xfId="0" applyNumberFormat="1" applyFont="1" applyFill="1" applyBorder="1" applyAlignment="1">
      <alignment horizontal="left"/>
    </xf>
    <xf numFmtId="0" fontId="33" fillId="0" borderId="3" xfId="0" applyFont="1" applyBorder="1" applyAlignment="1">
      <alignment horizontal="left"/>
    </xf>
    <xf numFmtId="0" fontId="93" fillId="0" borderId="0" xfId="0" applyFont="1" applyAlignment="1">
      <alignment horizontal="left"/>
    </xf>
    <xf numFmtId="0" fontId="33" fillId="0" borderId="8" xfId="0" applyFont="1" applyBorder="1" applyAlignment="1">
      <alignment horizontal="center"/>
    </xf>
    <xf numFmtId="0" fontId="17" fillId="3" borderId="8" xfId="0" applyFont="1" applyFill="1" applyBorder="1" applyAlignment="1">
      <alignment horizontal="left"/>
    </xf>
    <xf numFmtId="0" fontId="35" fillId="7" borderId="74" xfId="0" applyFont="1" applyFill="1" applyBorder="1" applyAlignment="1">
      <alignment horizontal="left"/>
    </xf>
    <xf numFmtId="0" fontId="35" fillId="7" borderId="74" xfId="1" applyNumberFormat="1" applyFont="1" applyFill="1" applyBorder="1" applyAlignment="1">
      <alignment horizontal="left"/>
    </xf>
    <xf numFmtId="0" fontId="35" fillId="7" borderId="74" xfId="1" applyNumberFormat="1" applyFont="1" applyFill="1" applyBorder="1" applyAlignment="1" applyProtection="1">
      <alignment horizontal="left"/>
      <protection locked="0"/>
    </xf>
    <xf numFmtId="43" fontId="21" fillId="3" borderId="45" xfId="1" applyFont="1" applyFill="1" applyBorder="1" applyAlignment="1">
      <alignment horizontal="left" indent="2"/>
    </xf>
    <xf numFmtId="43" fontId="21" fillId="3" borderId="34" xfId="1" applyFont="1" applyFill="1" applyBorder="1" applyAlignment="1">
      <alignment horizontal="left" indent="2"/>
    </xf>
    <xf numFmtId="43" fontId="21" fillId="3" borderId="45" xfId="1" applyFont="1" applyFill="1" applyBorder="1" applyAlignment="1">
      <alignment horizontal="right"/>
    </xf>
    <xf numFmtId="43" fontId="21" fillId="3" borderId="34" xfId="1" applyFont="1" applyFill="1" applyBorder="1" applyAlignment="1">
      <alignment horizontal="right"/>
    </xf>
    <xf numFmtId="43" fontId="21" fillId="3" borderId="34" xfId="1" applyFont="1" applyFill="1" applyBorder="1"/>
    <xf numFmtId="43" fontId="0" fillId="0" borderId="0" xfId="0" applyNumberFormat="1" applyProtection="1">
      <protection locked="0"/>
    </xf>
    <xf numFmtId="0" fontId="34" fillId="8" borderId="3" xfId="0" applyFont="1" applyFill="1" applyBorder="1" applyProtection="1">
      <protection locked="0"/>
    </xf>
    <xf numFmtId="43" fontId="21" fillId="3" borderId="45" xfId="1" applyFont="1" applyFill="1" applyBorder="1"/>
    <xf numFmtId="0" fontId="0" fillId="0" borderId="187" xfId="0" applyBorder="1" applyAlignment="1" applyProtection="1">
      <alignment vertical="top" wrapText="1"/>
      <protection locked="0"/>
    </xf>
    <xf numFmtId="0" fontId="31" fillId="0" borderId="187" xfId="0" applyFont="1" applyBorder="1" applyAlignment="1" applyProtection="1">
      <alignment vertical="center"/>
      <protection locked="0"/>
    </xf>
    <xf numFmtId="49" fontId="20" fillId="7" borderId="31" xfId="1" applyNumberFormat="1" applyFont="1" applyFill="1" applyBorder="1" applyAlignment="1">
      <alignment horizontal="center" wrapText="1"/>
    </xf>
    <xf numFmtId="49" fontId="20" fillId="7" borderId="102" xfId="1" applyNumberFormat="1" applyFont="1" applyFill="1" applyBorder="1" applyAlignment="1">
      <alignment horizontal="center" wrapText="1"/>
    </xf>
    <xf numFmtId="49" fontId="20" fillId="7" borderId="32" xfId="1" applyNumberFormat="1" applyFont="1" applyFill="1" applyBorder="1" applyAlignment="1">
      <alignment horizontal="center" wrapText="1"/>
    </xf>
    <xf numFmtId="49" fontId="20" fillId="7" borderId="50" xfId="1" applyNumberFormat="1" applyFont="1" applyFill="1" applyBorder="1" applyAlignment="1">
      <alignment horizontal="center" wrapText="1"/>
    </xf>
    <xf numFmtId="0" fontId="23" fillId="0" borderId="187" xfId="0" applyFont="1" applyBorder="1"/>
    <xf numFmtId="43" fontId="21" fillId="0" borderId="60" xfId="0" applyNumberFormat="1" applyFont="1" applyBorder="1"/>
    <xf numFmtId="43" fontId="23" fillId="7" borderId="82" xfId="1" applyFont="1" applyFill="1" applyBorder="1"/>
    <xf numFmtId="43" fontId="23" fillId="7" borderId="19" xfId="1" applyFont="1" applyFill="1" applyBorder="1"/>
    <xf numFmtId="167" fontId="23" fillId="7" borderId="62" xfId="1" applyNumberFormat="1" applyFont="1" applyFill="1" applyBorder="1"/>
    <xf numFmtId="43" fontId="23" fillId="0" borderId="0" xfId="1" applyFont="1"/>
    <xf numFmtId="43" fontId="23" fillId="7" borderId="27" xfId="1" applyFont="1" applyFill="1" applyBorder="1"/>
    <xf numFmtId="43" fontId="23" fillId="7" borderId="87" xfId="1" applyFont="1" applyFill="1" applyBorder="1"/>
    <xf numFmtId="43" fontId="23" fillId="7" borderId="29" xfId="1" applyFont="1" applyFill="1" applyBorder="1"/>
    <xf numFmtId="43" fontId="23" fillId="7" borderId="88" xfId="1" applyFont="1" applyFill="1" applyBorder="1"/>
    <xf numFmtId="43" fontId="23" fillId="0" borderId="0" xfId="1" applyFont="1" applyProtection="1">
      <protection locked="0"/>
    </xf>
    <xf numFmtId="43" fontId="23" fillId="7" borderId="19" xfId="1" applyFont="1" applyFill="1" applyBorder="1" applyProtection="1">
      <protection locked="0"/>
    </xf>
    <xf numFmtId="43" fontId="23" fillId="7" borderId="62" xfId="1" applyFont="1" applyFill="1" applyBorder="1" applyProtection="1">
      <protection locked="0"/>
    </xf>
    <xf numFmtId="43" fontId="23" fillId="7" borderId="62" xfId="1" applyFont="1" applyFill="1" applyBorder="1"/>
    <xf numFmtId="0" fontId="23" fillId="0" borderId="119" xfId="0" applyFont="1" applyBorder="1"/>
    <xf numFmtId="43" fontId="23" fillId="0" borderId="119" xfId="1" applyFont="1" applyBorder="1"/>
    <xf numFmtId="43" fontId="23" fillId="0" borderId="120" xfId="1" applyFont="1" applyBorder="1"/>
    <xf numFmtId="0" fontId="23" fillId="0" borderId="120" xfId="0" applyFont="1" applyBorder="1"/>
    <xf numFmtId="43" fontId="23" fillId="0" borderId="121" xfId="1" applyFont="1" applyBorder="1"/>
    <xf numFmtId="43" fontId="23" fillId="0" borderId="121" xfId="0" applyNumberFormat="1" applyFont="1" applyBorder="1"/>
    <xf numFmtId="43" fontId="23" fillId="0" borderId="120" xfId="0" applyNumberFormat="1" applyFont="1" applyBorder="1"/>
    <xf numFmtId="43" fontId="23" fillId="0" borderId="188" xfId="1" applyFont="1" applyBorder="1"/>
    <xf numFmtId="43" fontId="23" fillId="7" borderId="119" xfId="0" applyNumberFormat="1" applyFont="1" applyFill="1" applyBorder="1"/>
    <xf numFmtId="0" fontId="25" fillId="0" borderId="0" xfId="5" applyFont="1">
      <alignment horizontal="right"/>
    </xf>
    <xf numFmtId="0" fontId="25" fillId="0" borderId="0" xfId="0" applyFont="1" applyAlignment="1">
      <alignment horizontal="right"/>
    </xf>
    <xf numFmtId="0" fontId="56" fillId="0" borderId="0" xfId="0" applyFont="1" applyAlignment="1">
      <alignment horizontal="right"/>
    </xf>
    <xf numFmtId="0" fontId="21" fillId="0" borderId="3" xfId="0" applyFont="1" applyBorder="1" applyProtection="1">
      <protection locked="0"/>
    </xf>
    <xf numFmtId="166" fontId="4" fillId="4" borderId="5" xfId="2" applyNumberFormat="1" applyFont="1" applyFill="1" applyBorder="1" applyAlignment="1">
      <alignment horizontal="right"/>
    </xf>
    <xf numFmtId="43" fontId="23" fillId="7" borderId="82" xfId="2" applyNumberFormat="1" applyFont="1" applyFill="1" applyBorder="1"/>
    <xf numFmtId="43" fontId="23" fillId="7" borderId="19" xfId="2" applyNumberFormat="1" applyFont="1" applyFill="1" applyBorder="1"/>
    <xf numFmtId="43" fontId="23" fillId="7" borderId="62" xfId="2" applyNumberFormat="1" applyFont="1" applyFill="1" applyBorder="1"/>
    <xf numFmtId="2" fontId="0" fillId="8" borderId="97" xfId="0" applyNumberFormat="1" applyFill="1" applyBorder="1" applyProtection="1">
      <protection locked="0"/>
    </xf>
    <xf numFmtId="10" fontId="0" fillId="8" borderId="97" xfId="20" applyNumberFormat="1" applyFont="1" applyFill="1" applyBorder="1" applyProtection="1">
      <protection locked="0"/>
    </xf>
    <xf numFmtId="43" fontId="21" fillId="8" borderId="80" xfId="1" applyFont="1" applyFill="1" applyBorder="1" applyProtection="1">
      <protection locked="0"/>
    </xf>
    <xf numFmtId="43" fontId="21" fillId="8" borderId="43" xfId="1" applyFont="1" applyFill="1" applyBorder="1" applyProtection="1">
      <protection locked="0"/>
    </xf>
    <xf numFmtId="43" fontId="21" fillId="0" borderId="71" xfId="0" applyNumberFormat="1" applyFont="1" applyBorder="1"/>
    <xf numFmtId="43" fontId="21" fillId="0" borderId="0" xfId="0" applyNumberFormat="1" applyFont="1" applyProtection="1">
      <protection locked="0"/>
    </xf>
    <xf numFmtId="43" fontId="21" fillId="0" borderId="0" xfId="0" applyNumberFormat="1" applyFont="1"/>
    <xf numFmtId="43" fontId="21" fillId="0" borderId="45" xfId="1" applyFont="1" applyBorder="1" applyAlignment="1">
      <alignment horizontal="left"/>
    </xf>
    <xf numFmtId="43" fontId="21" fillId="0" borderId="34" xfId="1" applyFont="1" applyBorder="1" applyAlignment="1">
      <alignment horizontal="left"/>
    </xf>
    <xf numFmtId="43" fontId="22" fillId="3" borderId="83" xfId="1" applyFont="1" applyFill="1" applyBorder="1"/>
    <xf numFmtId="167" fontId="22" fillId="0" borderId="34" xfId="1" applyNumberFormat="1" applyFont="1" applyBorder="1"/>
    <xf numFmtId="167" fontId="22" fillId="0" borderId="34" xfId="0" applyNumberFormat="1" applyFont="1" applyBorder="1"/>
    <xf numFmtId="167" fontId="22" fillId="0" borderId="42" xfId="0" applyNumberFormat="1" applyFont="1" applyBorder="1"/>
    <xf numFmtId="167" fontId="22" fillId="0" borderId="54" xfId="1" applyNumberFormat="1" applyFont="1" applyBorder="1"/>
    <xf numFmtId="43" fontId="22" fillId="3" borderId="86" xfId="1" applyFont="1" applyFill="1" applyBorder="1"/>
    <xf numFmtId="43" fontId="22" fillId="3" borderId="27" xfId="1" applyFont="1" applyFill="1" applyBorder="1"/>
    <xf numFmtId="43" fontId="22" fillId="3" borderId="88" xfId="1" applyFont="1" applyFill="1" applyBorder="1"/>
    <xf numFmtId="43" fontId="22" fillId="3" borderId="28" xfId="1" applyFont="1" applyFill="1" applyBorder="1"/>
    <xf numFmtId="43" fontId="22" fillId="3" borderId="29" xfId="1" applyFont="1" applyFill="1" applyBorder="1"/>
    <xf numFmtId="0" fontId="21" fillId="8" borderId="185" xfId="0" applyFont="1" applyFill="1" applyBorder="1" applyProtection="1">
      <protection locked="0"/>
    </xf>
    <xf numFmtId="43" fontId="21" fillId="8" borderId="83" xfId="1" applyFont="1" applyFill="1" applyBorder="1" applyProtection="1">
      <protection locked="0"/>
    </xf>
    <xf numFmtId="43" fontId="21" fillId="8" borderId="127" xfId="1" applyFont="1" applyFill="1" applyBorder="1" applyProtection="1">
      <protection locked="0"/>
    </xf>
    <xf numFmtId="43" fontId="21" fillId="0" borderId="127" xfId="1" applyFont="1" applyBorder="1"/>
    <xf numFmtId="43" fontId="21" fillId="8" borderId="99" xfId="1" applyFont="1" applyFill="1" applyBorder="1" applyProtection="1">
      <protection locked="0"/>
    </xf>
    <xf numFmtId="43" fontId="21" fillId="8" borderId="100" xfId="1" applyFont="1" applyFill="1" applyBorder="1" applyProtection="1">
      <protection locked="0"/>
    </xf>
    <xf numFmtId="0" fontId="21" fillId="0" borderId="71" xfId="0" applyFont="1" applyBorder="1" applyProtection="1">
      <protection locked="0"/>
    </xf>
    <xf numFmtId="43" fontId="21" fillId="0" borderId="71" xfId="0" applyNumberFormat="1" applyFont="1" applyBorder="1" applyProtection="1">
      <protection locked="0"/>
    </xf>
    <xf numFmtId="43" fontId="21" fillId="0" borderId="127" xfId="1" applyFont="1" applyBorder="1" applyAlignment="1">
      <alignment horizontal="left"/>
    </xf>
    <xf numFmtId="41" fontId="32" fillId="7" borderId="27" xfId="1" applyNumberFormat="1" applyFont="1" applyFill="1" applyBorder="1" applyProtection="1">
      <protection locked="0"/>
    </xf>
    <xf numFmtId="43" fontId="32" fillId="7" borderId="29" xfId="1" applyFont="1" applyFill="1" applyBorder="1" applyProtection="1">
      <protection locked="0"/>
    </xf>
    <xf numFmtId="43" fontId="22" fillId="0" borderId="0" xfId="1" applyFont="1" applyProtection="1">
      <protection locked="0"/>
    </xf>
    <xf numFmtId="43" fontId="22" fillId="0" borderId="0" xfId="1" applyFont="1" applyAlignment="1" applyProtection="1">
      <alignment horizontal="centerContinuous"/>
      <protection locked="0"/>
    </xf>
    <xf numFmtId="0" fontId="13" fillId="0" borderId="0" xfId="0" applyFont="1"/>
    <xf numFmtId="49" fontId="18" fillId="0" borderId="0" xfId="1" applyNumberFormat="1" applyFont="1" applyAlignment="1" applyProtection="1">
      <alignment horizontal="center" vertical="center" wrapText="1"/>
      <protection locked="0"/>
    </xf>
    <xf numFmtId="0" fontId="4" fillId="0" borderId="0" xfId="3" applyFont="1" applyAlignment="1" applyProtection="1">
      <alignment horizontal="center" vertical="center"/>
      <protection locked="0"/>
    </xf>
    <xf numFmtId="0" fontId="5" fillId="0" borderId="0" xfId="98" applyFont="1" applyAlignment="1" applyProtection="1">
      <alignment horizontal="left" vertical="top" wrapText="1"/>
      <protection locked="0"/>
    </xf>
    <xf numFmtId="43" fontId="21" fillId="0" borderId="44" xfId="1" applyFont="1" applyBorder="1" applyProtection="1">
      <protection locked="0"/>
    </xf>
    <xf numFmtId="43" fontId="21" fillId="0" borderId="80" xfId="1" applyFont="1" applyBorder="1" applyProtection="1">
      <protection locked="0"/>
    </xf>
    <xf numFmtId="43" fontId="21" fillId="0" borderId="43" xfId="1" applyFont="1" applyBorder="1" applyProtection="1">
      <protection locked="0"/>
    </xf>
    <xf numFmtId="43" fontId="21" fillId="0" borderId="33" xfId="1" applyFont="1" applyBorder="1" applyProtection="1">
      <protection locked="0"/>
    </xf>
    <xf numFmtId="43" fontId="21" fillId="0" borderId="54" xfId="1" applyFont="1" applyBorder="1" applyProtection="1">
      <protection locked="0"/>
    </xf>
    <xf numFmtId="43" fontId="21" fillId="0" borderId="43" xfId="1" applyFont="1" applyBorder="1" applyAlignment="1" applyProtection="1">
      <alignment horizontal="left"/>
      <protection locked="0"/>
    </xf>
    <xf numFmtId="0" fontId="17" fillId="8" borderId="3" xfId="0" applyFont="1" applyFill="1" applyBorder="1"/>
    <xf numFmtId="0" fontId="17" fillId="8" borderId="8" xfId="0" applyFont="1" applyFill="1" applyBorder="1"/>
    <xf numFmtId="0" fontId="1" fillId="0" borderId="0" xfId="0" applyFont="1" applyAlignment="1">
      <alignment wrapText="1"/>
    </xf>
    <xf numFmtId="0" fontId="57" fillId="0" borderId="0" xfId="0" applyFont="1"/>
    <xf numFmtId="167" fontId="14" fillId="8" borderId="4" xfId="23" applyNumberFormat="1" applyFill="1" applyBorder="1" applyAlignment="1" applyProtection="1">
      <alignment horizontal="center"/>
      <protection locked="0"/>
    </xf>
    <xf numFmtId="0" fontId="14" fillId="0" borderId="0" xfId="0" applyFont="1" applyAlignment="1" applyProtection="1">
      <alignment horizontal="right"/>
      <protection locked="0"/>
    </xf>
    <xf numFmtId="0" fontId="36" fillId="0" borderId="0" xfId="0" applyFont="1" applyAlignment="1">
      <alignment horizontal="left" wrapText="1"/>
    </xf>
    <xf numFmtId="49" fontId="40" fillId="0" borderId="0" xfId="1" applyNumberFormat="1" applyFont="1" applyAlignment="1" applyProtection="1">
      <alignment horizontal="center" vertical="center" wrapText="1"/>
      <protection locked="0"/>
    </xf>
    <xf numFmtId="49" fontId="40" fillId="0" borderId="0" xfId="1" applyNumberFormat="1" applyFont="1" applyAlignment="1" applyProtection="1">
      <alignment horizontal="center"/>
      <protection locked="0"/>
    </xf>
    <xf numFmtId="0" fontId="1" fillId="8" borderId="8" xfId="0" applyFont="1" applyFill="1" applyBorder="1" applyAlignment="1" applyProtection="1">
      <alignment horizontal="left"/>
      <protection locked="0"/>
    </xf>
    <xf numFmtId="167" fontId="22" fillId="8" borderId="16" xfId="1" applyNumberFormat="1" applyFont="1" applyFill="1" applyBorder="1" applyProtection="1">
      <protection locked="0"/>
    </xf>
    <xf numFmtId="167" fontId="22" fillId="8" borderId="4" xfId="1" applyNumberFormat="1" applyFont="1" applyFill="1" applyBorder="1" applyProtection="1">
      <protection locked="0"/>
    </xf>
    <xf numFmtId="167" fontId="21" fillId="3" borderId="37" xfId="1" applyNumberFormat="1" applyFont="1" applyFill="1" applyBorder="1"/>
    <xf numFmtId="167" fontId="22" fillId="7" borderId="17" xfId="1" applyNumberFormat="1" applyFont="1" applyFill="1" applyBorder="1"/>
    <xf numFmtId="167" fontId="22" fillId="7" borderId="20" xfId="1" applyNumberFormat="1" applyFont="1" applyFill="1" applyBorder="1"/>
    <xf numFmtId="167" fontId="21" fillId="7" borderId="38" xfId="1" applyNumberFormat="1" applyFont="1" applyFill="1" applyBorder="1"/>
    <xf numFmtId="0" fontId="1" fillId="0" borderId="0" xfId="0" applyFont="1"/>
    <xf numFmtId="0" fontId="101" fillId="0" borderId="0" xfId="0" applyFont="1" applyAlignment="1">
      <alignment horizontal="left"/>
    </xf>
    <xf numFmtId="0" fontId="20" fillId="7" borderId="50" xfId="1" applyNumberFormat="1" applyFont="1" applyFill="1" applyBorder="1" applyAlignment="1">
      <alignment horizontal="center" wrapText="1"/>
    </xf>
    <xf numFmtId="43" fontId="21" fillId="8" borderId="51" xfId="1" applyFont="1" applyFill="1" applyBorder="1" applyProtection="1">
      <protection locked="0"/>
    </xf>
    <xf numFmtId="43" fontId="5" fillId="8" borderId="189" xfId="1" applyFont="1" applyFill="1" applyBorder="1" applyProtection="1">
      <protection locked="0"/>
    </xf>
    <xf numFmtId="43" fontId="0" fillId="0" borderId="189" xfId="1" applyFont="1" applyBorder="1" applyProtection="1">
      <protection locked="0"/>
    </xf>
    <xf numFmtId="0" fontId="38" fillId="7" borderId="31" xfId="0" applyFont="1" applyFill="1" applyBorder="1" applyAlignment="1">
      <alignment horizontal="center" wrapText="1"/>
    </xf>
    <xf numFmtId="0" fontId="36" fillId="7" borderId="31" xfId="1" applyNumberFormat="1" applyFont="1" applyFill="1" applyBorder="1" applyAlignment="1">
      <alignment horizontal="center" vertical="center" wrapText="1"/>
    </xf>
    <xf numFmtId="0" fontId="36" fillId="7" borderId="32" xfId="1" applyNumberFormat="1" applyFont="1" applyFill="1" applyBorder="1" applyAlignment="1">
      <alignment horizontal="center" vertical="center" wrapText="1"/>
    </xf>
    <xf numFmtId="0" fontId="42" fillId="7" borderId="49" xfId="0" applyFont="1" applyFill="1" applyBorder="1" applyAlignment="1">
      <alignment horizontal="center" wrapText="1"/>
    </xf>
    <xf numFmtId="0" fontId="38" fillId="0" borderId="30" xfId="1" applyNumberFormat="1" applyFont="1" applyBorder="1" applyAlignment="1">
      <alignment horizontal="center" vertical="center" wrapText="1"/>
    </xf>
    <xf numFmtId="0" fontId="38" fillId="0" borderId="31" xfId="1" applyNumberFormat="1" applyFont="1" applyBorder="1" applyAlignment="1">
      <alignment horizontal="center" vertical="center" wrapText="1"/>
    </xf>
    <xf numFmtId="49" fontId="38" fillId="0" borderId="32" xfId="1" applyNumberFormat="1" applyFont="1" applyBorder="1" applyAlignment="1">
      <alignment horizontal="center" vertical="center" wrapText="1"/>
    </xf>
    <xf numFmtId="0" fontId="38" fillId="0" borderId="33" xfId="1" applyNumberFormat="1" applyFont="1" applyBorder="1" applyAlignment="1">
      <alignment horizontal="center" wrapText="1"/>
    </xf>
    <xf numFmtId="0" fontId="38" fillId="0" borderId="34" xfId="1" applyNumberFormat="1" applyFont="1" applyBorder="1" applyAlignment="1">
      <alignment horizontal="center" wrapText="1"/>
    </xf>
    <xf numFmtId="49" fontId="38" fillId="0" borderId="42" xfId="1" applyNumberFormat="1" applyFont="1" applyBorder="1" applyAlignment="1">
      <alignment horizontal="center" wrapText="1"/>
    </xf>
    <xf numFmtId="43" fontId="21" fillId="0" borderId="44" xfId="1" applyFont="1" applyBorder="1"/>
    <xf numFmtId="0" fontId="4" fillId="0" borderId="0" xfId="0" applyFont="1" applyAlignment="1">
      <alignment horizontal="left"/>
    </xf>
    <xf numFmtId="0" fontId="37" fillId="0" borderId="0" xfId="98" applyFont="1" applyProtection="1">
      <protection locked="0"/>
    </xf>
    <xf numFmtId="0" fontId="91" fillId="0" borderId="0" xfId="0" applyFont="1" applyAlignment="1">
      <alignment horizontal="left" vertical="top"/>
    </xf>
    <xf numFmtId="0" fontId="24" fillId="0" borderId="0" xfId="0" applyFont="1" applyAlignment="1">
      <alignment horizontal="left" vertical="top"/>
    </xf>
    <xf numFmtId="0" fontId="87" fillId="0" borderId="0" xfId="0" applyFont="1" applyAlignment="1">
      <alignment horizontal="left" vertical="top"/>
    </xf>
    <xf numFmtId="0" fontId="91" fillId="0" borderId="0" xfId="0" applyFont="1" applyAlignment="1">
      <alignment horizontal="center" vertical="top"/>
    </xf>
    <xf numFmtId="0" fontId="1" fillId="0" borderId="0" xfId="0" applyFont="1" applyAlignment="1">
      <alignment horizontal="left" vertical="top"/>
    </xf>
    <xf numFmtId="0" fontId="47" fillId="0" borderId="11" xfId="0" applyFont="1" applyBorder="1" applyAlignment="1">
      <alignment horizontal="left" vertical="top"/>
    </xf>
    <xf numFmtId="0" fontId="47" fillId="0" borderId="11" xfId="0" applyFont="1" applyBorder="1" applyAlignment="1">
      <alignment horizontal="right" vertical="top"/>
    </xf>
    <xf numFmtId="0" fontId="1" fillId="0" borderId="0" xfId="0" applyFont="1" applyAlignment="1">
      <alignment horizontal="center" vertical="top"/>
    </xf>
    <xf numFmtId="0" fontId="47" fillId="0" borderId="11" xfId="0" applyFont="1" applyBorder="1" applyAlignment="1">
      <alignment horizontal="center" vertical="top"/>
    </xf>
    <xf numFmtId="37" fontId="5" fillId="0" borderId="0" xfId="18" applyFont="1" applyProtection="1">
      <protection locked="0"/>
    </xf>
    <xf numFmtId="177" fontId="1" fillId="0" borderId="0" xfId="20" applyNumberFormat="1" applyFont="1" applyAlignment="1">
      <alignment vertical="center"/>
    </xf>
    <xf numFmtId="43" fontId="91" fillId="8" borderId="0" xfId="20" applyNumberFormat="1" applyFont="1" applyFill="1" applyAlignment="1" applyProtection="1">
      <alignment vertical="center"/>
      <protection locked="0"/>
    </xf>
    <xf numFmtId="43" fontId="91" fillId="8" borderId="0" xfId="20" applyNumberFormat="1" applyFont="1" applyFill="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43" fontId="1" fillId="0" borderId="0" xfId="0" applyNumberFormat="1" applyFont="1" applyAlignment="1">
      <alignment vertical="center"/>
    </xf>
    <xf numFmtId="177" fontId="1" fillId="0" borderId="0" xfId="0" applyNumberFormat="1" applyFont="1" applyAlignment="1">
      <alignment vertical="center"/>
    </xf>
    <xf numFmtId="41" fontId="1" fillId="0" borderId="0" xfId="0" applyNumberFormat="1" applyFont="1" applyAlignment="1">
      <alignment vertical="center"/>
    </xf>
    <xf numFmtId="0" fontId="0" fillId="0" borderId="0" xfId="0" applyAlignment="1">
      <alignment vertical="center"/>
    </xf>
    <xf numFmtId="0" fontId="0" fillId="0" borderId="0" xfId="0" applyAlignment="1">
      <alignment vertical="top"/>
    </xf>
    <xf numFmtId="0" fontId="0" fillId="0" borderId="0" xfId="0" applyAlignment="1">
      <alignment horizontal="left"/>
    </xf>
    <xf numFmtId="0" fontId="4" fillId="3" borderId="0" xfId="0" applyFont="1" applyFill="1" applyAlignment="1">
      <alignment horizontal="center"/>
    </xf>
    <xf numFmtId="0" fontId="1" fillId="0" borderId="0" xfId="109" applyFont="1" applyAlignment="1">
      <alignment horizontal="center" vertical="center" wrapText="1"/>
    </xf>
    <xf numFmtId="0" fontId="1" fillId="0" borderId="0" xfId="109" quotePrefix="1" applyFont="1" applyAlignment="1">
      <alignment horizontal="center" vertical="center" wrapText="1"/>
    </xf>
    <xf numFmtId="0" fontId="1" fillId="0" borderId="0" xfId="109" applyFont="1" applyAlignment="1">
      <alignment horizontal="center" vertical="center"/>
    </xf>
    <xf numFmtId="0" fontId="1" fillId="8" borderId="0" xfId="109" applyFont="1" applyFill="1" applyAlignment="1" applyProtection="1">
      <alignment vertical="center" wrapText="1"/>
      <protection locked="0"/>
    </xf>
    <xf numFmtId="43" fontId="1" fillId="8" borderId="0" xfId="109" applyNumberFormat="1" applyFont="1" applyFill="1" applyAlignment="1" applyProtection="1">
      <alignment vertical="center"/>
      <protection locked="0"/>
    </xf>
    <xf numFmtId="43" fontId="1" fillId="0" borderId="0" xfId="109" applyNumberFormat="1" applyFont="1" applyAlignment="1">
      <alignment vertical="center"/>
    </xf>
    <xf numFmtId="41" fontId="1" fillId="8" borderId="0" xfId="109" applyNumberFormat="1" applyFont="1" applyFill="1" applyAlignment="1" applyProtection="1">
      <alignment vertical="center"/>
      <protection locked="0"/>
    </xf>
    <xf numFmtId="43" fontId="91" fillId="8" borderId="0" xfId="109" applyNumberFormat="1" applyFont="1" applyFill="1" applyAlignment="1" applyProtection="1">
      <alignment vertical="center"/>
      <protection locked="0"/>
    </xf>
    <xf numFmtId="41" fontId="1" fillId="0" borderId="0" xfId="109" applyNumberFormat="1" applyFont="1" applyAlignment="1">
      <alignment vertical="center"/>
    </xf>
    <xf numFmtId="49" fontId="47" fillId="0" borderId="8" xfId="0" applyNumberFormat="1" applyFont="1" applyBorder="1" applyAlignment="1"/>
    <xf numFmtId="49" fontId="47" fillId="0" borderId="8" xfId="1" applyNumberFormat="1" applyFont="1" applyBorder="1" applyAlignment="1">
      <alignment horizontal="left"/>
    </xf>
    <xf numFmtId="0" fontId="23" fillId="0" borderId="8" xfId="0" applyFont="1" applyBorder="1" applyAlignment="1" applyProtection="1">
      <alignment horizontal="left" vertical="center"/>
      <protection locked="0"/>
    </xf>
    <xf numFmtId="165" fontId="16" fillId="0" borderId="3" xfId="0" applyNumberFormat="1" applyFont="1" applyBorder="1" applyAlignment="1" applyProtection="1">
      <alignment horizontal="left"/>
      <protection locked="0"/>
    </xf>
    <xf numFmtId="49" fontId="23" fillId="0" borderId="8" xfId="0" applyNumberFormat="1" applyFont="1" applyBorder="1" applyAlignment="1" applyProtection="1">
      <alignment horizontal="center" vertical="center"/>
      <protection locked="0"/>
    </xf>
    <xf numFmtId="0" fontId="23" fillId="0" borderId="3" xfId="0" applyFont="1" applyBorder="1" applyAlignment="1" applyProtection="1">
      <alignment horizontal="center" vertical="center"/>
      <protection locked="0"/>
    </xf>
    <xf numFmtId="49" fontId="23" fillId="0" borderId="8" xfId="0" applyNumberFormat="1" applyFont="1" applyBorder="1" applyAlignment="1" applyProtection="1">
      <alignment horizontal="left" vertical="center"/>
      <protection locked="0"/>
    </xf>
    <xf numFmtId="0" fontId="0" fillId="0" borderId="0" xfId="0" applyAlignment="1">
      <alignment horizontal="left" vertical="center"/>
    </xf>
    <xf numFmtId="0" fontId="0" fillId="0" borderId="0" xfId="0" applyAlignment="1">
      <alignment horizontal="left" vertical="top"/>
    </xf>
    <xf numFmtId="0" fontId="47" fillId="0" borderId="8" xfId="0" applyFont="1" applyBorder="1" applyAlignment="1">
      <alignment horizontal="left"/>
    </xf>
    <xf numFmtId="0" fontId="17" fillId="0" borderId="0" xfId="0" applyFont="1"/>
    <xf numFmtId="0" fontId="47" fillId="0" borderId="8" xfId="0" applyFont="1" applyBorder="1" applyAlignment="1">
      <alignment horizontal="left"/>
    </xf>
    <xf numFmtId="0" fontId="88" fillId="0" borderId="0" xfId="0" applyFont="1" applyAlignment="1">
      <alignment horizontal="left" wrapText="1"/>
    </xf>
    <xf numFmtId="0" fontId="91" fillId="0" borderId="0" xfId="0" applyFont="1" applyAlignment="1">
      <alignment wrapText="1"/>
    </xf>
    <xf numFmtId="0" fontId="17" fillId="0" borderId="0" xfId="0" applyFont="1" applyAlignment="1">
      <alignment horizontal="left" wrapText="1"/>
    </xf>
    <xf numFmtId="0" fontId="0" fillId="0" borderId="0" xfId="0" applyAlignment="1">
      <alignment horizontal="left" wrapText="1"/>
    </xf>
    <xf numFmtId="0" fontId="0" fillId="0" borderId="0" xfId="0" applyAlignment="1">
      <alignment horizontal="left"/>
    </xf>
    <xf numFmtId="0" fontId="96" fillId="0" borderId="0" xfId="0" applyFont="1" applyAlignment="1">
      <alignment horizontal="left"/>
    </xf>
    <xf numFmtId="0" fontId="1" fillId="0" borderId="0" xfId="0" applyFont="1" applyAlignment="1">
      <alignment wrapText="1"/>
    </xf>
    <xf numFmtId="0" fontId="17" fillId="0" borderId="0" xfId="0" applyFont="1" applyAlignment="1">
      <alignment wrapText="1"/>
    </xf>
    <xf numFmtId="0" fontId="1" fillId="0" borderId="0" xfId="0" applyFont="1"/>
    <xf numFmtId="0" fontId="17" fillId="0" borderId="0" xfId="0" applyFont="1"/>
    <xf numFmtId="0" fontId="1" fillId="0" borderId="0" xfId="0" applyFont="1" applyAlignment="1">
      <alignment horizontal="left" wrapText="1"/>
    </xf>
    <xf numFmtId="0" fontId="17" fillId="0" borderId="0" xfId="0" applyFont="1" applyAlignment="1">
      <alignment horizontal="left"/>
    </xf>
    <xf numFmtId="0" fontId="91" fillId="0" borderId="0" xfId="0" applyFont="1" applyAlignment="1">
      <alignment horizontal="left" wrapText="1"/>
    </xf>
    <xf numFmtId="0" fontId="0" fillId="0" borderId="0" xfId="0" applyAlignment="1">
      <alignment wrapText="1"/>
    </xf>
    <xf numFmtId="0" fontId="14" fillId="3" borderId="8" xfId="0" applyFont="1" applyFill="1" applyBorder="1" applyAlignment="1" applyProtection="1">
      <alignment horizontal="left"/>
      <protection locked="0"/>
    </xf>
    <xf numFmtId="0" fontId="14" fillId="3" borderId="8" xfId="0" applyFont="1" applyFill="1" applyBorder="1" applyAlignment="1" applyProtection="1">
      <alignment horizontal="center"/>
      <protection locked="0"/>
    </xf>
    <xf numFmtId="0" fontId="14" fillId="3" borderId="5" xfId="0" applyFont="1" applyFill="1" applyBorder="1" applyAlignment="1" applyProtection="1">
      <alignment horizontal="center"/>
      <protection locked="0"/>
    </xf>
    <xf numFmtId="0" fontId="4" fillId="3" borderId="156" xfId="0" applyFont="1" applyFill="1" applyBorder="1" applyAlignment="1">
      <alignment horizontal="center"/>
    </xf>
    <xf numFmtId="0" fontId="4" fillId="3" borderId="0" xfId="0" applyFont="1" applyFill="1" applyAlignment="1">
      <alignment horizontal="center"/>
    </xf>
    <xf numFmtId="0" fontId="4" fillId="3" borderId="157" xfId="0" applyFont="1" applyFill="1" applyBorder="1" applyAlignment="1">
      <alignment horizontal="center"/>
    </xf>
    <xf numFmtId="0" fontId="4" fillId="3" borderId="156" xfId="0" applyFont="1" applyFill="1" applyBorder="1" applyAlignment="1" applyProtection="1">
      <alignment horizontal="center"/>
      <protection locked="0"/>
    </xf>
    <xf numFmtId="0" fontId="4" fillId="3" borderId="0" xfId="0" applyFont="1" applyFill="1" applyAlignment="1" applyProtection="1">
      <alignment horizontal="center"/>
      <protection locked="0"/>
    </xf>
    <xf numFmtId="0" fontId="4" fillId="3" borderId="157" xfId="0" applyFont="1" applyFill="1" applyBorder="1" applyAlignment="1" applyProtection="1">
      <alignment horizontal="center"/>
      <protection locked="0"/>
    </xf>
    <xf numFmtId="0" fontId="14" fillId="3" borderId="3" xfId="0" applyFont="1" applyFill="1" applyBorder="1" applyAlignment="1" applyProtection="1">
      <alignment horizontal="left" vertical="top"/>
      <protection locked="0"/>
    </xf>
    <xf numFmtId="165" fontId="81" fillId="3" borderId="8" xfId="0" applyNumberFormat="1" applyFont="1" applyFill="1" applyBorder="1" applyAlignment="1" applyProtection="1">
      <alignment horizontal="center"/>
      <protection locked="0"/>
    </xf>
    <xf numFmtId="165" fontId="14" fillId="3" borderId="8" xfId="0" applyNumberFormat="1" applyFont="1" applyFill="1" applyBorder="1" applyAlignment="1" applyProtection="1">
      <alignment horizontal="center"/>
      <protection locked="0"/>
    </xf>
    <xf numFmtId="165" fontId="14" fillId="3" borderId="5" xfId="0" applyNumberFormat="1" applyFont="1" applyFill="1" applyBorder="1" applyAlignment="1" applyProtection="1">
      <alignment horizontal="center"/>
      <protection locked="0"/>
    </xf>
    <xf numFmtId="0" fontId="4" fillId="3" borderId="154" xfId="0" applyFont="1" applyFill="1" applyBorder="1" applyAlignment="1">
      <alignment horizontal="center"/>
    </xf>
    <xf numFmtId="0" fontId="14" fillId="3" borderId="8" xfId="0" applyFont="1" applyFill="1" applyBorder="1" applyAlignment="1" applyProtection="1">
      <alignment horizontal="left" vertical="top"/>
      <protection locked="0"/>
    </xf>
    <xf numFmtId="0" fontId="14" fillId="3" borderId="3" xfId="0" applyFont="1" applyFill="1" applyBorder="1" applyAlignment="1" applyProtection="1">
      <alignment horizontal="center"/>
      <protection locked="0"/>
    </xf>
    <xf numFmtId="0" fontId="14" fillId="3" borderId="6" xfId="0" applyFont="1" applyFill="1" applyBorder="1" applyAlignment="1" applyProtection="1">
      <alignment horizontal="center"/>
      <protection locked="0"/>
    </xf>
    <xf numFmtId="0" fontId="5" fillId="3" borderId="8" xfId="0" applyFont="1" applyFill="1" applyBorder="1" applyAlignment="1">
      <alignment horizontal="center"/>
    </xf>
    <xf numFmtId="174" fontId="14" fillId="3" borderId="8" xfId="0" applyNumberFormat="1" applyFont="1" applyFill="1" applyBorder="1" applyAlignment="1" applyProtection="1">
      <alignment horizontal="center"/>
      <protection locked="0"/>
    </xf>
    <xf numFmtId="0" fontId="81" fillId="3" borderId="13" xfId="0" applyFont="1" applyFill="1" applyBorder="1" applyAlignment="1" applyProtection="1">
      <alignment horizontal="left" vertical="top" wrapText="1"/>
      <protection locked="0"/>
    </xf>
    <xf numFmtId="0" fontId="81" fillId="3" borderId="0" xfId="0" applyFont="1" applyFill="1" applyAlignment="1" applyProtection="1">
      <alignment horizontal="left" vertical="top" wrapText="1"/>
      <protection locked="0"/>
    </xf>
    <xf numFmtId="0" fontId="81" fillId="3" borderId="15" xfId="0" applyFont="1" applyFill="1" applyBorder="1" applyAlignment="1" applyProtection="1">
      <alignment horizontal="left" vertical="top" wrapText="1"/>
      <protection locked="0"/>
    </xf>
    <xf numFmtId="0" fontId="81" fillId="3" borderId="117" xfId="0" applyFont="1" applyFill="1" applyBorder="1" applyAlignment="1" applyProtection="1">
      <alignment horizontal="left" vertical="top" wrapText="1"/>
      <protection locked="0"/>
    </xf>
    <xf numFmtId="0" fontId="81" fillId="3" borderId="68" xfId="0" applyFont="1" applyFill="1" applyBorder="1" applyAlignment="1" applyProtection="1">
      <alignment horizontal="left" vertical="top" wrapText="1"/>
      <protection locked="0"/>
    </xf>
    <xf numFmtId="0" fontId="81" fillId="3" borderId="165" xfId="0" applyFont="1" applyFill="1" applyBorder="1" applyAlignment="1" applyProtection="1">
      <alignment horizontal="left" vertical="top" wrapText="1"/>
      <protection locked="0"/>
    </xf>
    <xf numFmtId="0" fontId="81" fillId="3" borderId="10" xfId="0" applyFont="1" applyFill="1" applyBorder="1" applyAlignment="1" applyProtection="1">
      <alignment horizontal="left" vertical="top" wrapText="1"/>
      <protection locked="0"/>
    </xf>
    <xf numFmtId="0" fontId="81" fillId="3" borderId="8" xfId="0" applyFont="1" applyFill="1" applyBorder="1" applyAlignment="1" applyProtection="1">
      <alignment horizontal="left" vertical="top" wrapText="1"/>
      <protection locked="0"/>
    </xf>
    <xf numFmtId="0" fontId="81" fillId="3" borderId="5" xfId="0" applyFont="1" applyFill="1" applyBorder="1" applyAlignment="1" applyProtection="1">
      <alignment horizontal="left" vertical="top" wrapText="1"/>
      <protection locked="0"/>
    </xf>
    <xf numFmtId="0" fontId="14" fillId="3" borderId="0" xfId="0" applyFont="1" applyFill="1" applyAlignment="1" applyProtection="1">
      <alignment horizontal="center"/>
      <protection locked="0"/>
    </xf>
    <xf numFmtId="0" fontId="14" fillId="3" borderId="0" xfId="0" applyFont="1" applyFill="1" applyAlignment="1">
      <alignment horizontal="center"/>
    </xf>
    <xf numFmtId="0" fontId="5" fillId="3" borderId="0" xfId="0" applyFont="1" applyFill="1" applyAlignment="1">
      <alignment horizontal="center"/>
    </xf>
    <xf numFmtId="0" fontId="14" fillId="3" borderId="3" xfId="0" applyFont="1" applyFill="1" applyBorder="1" applyAlignment="1" applyProtection="1">
      <alignment horizontal="left"/>
      <protection locked="0"/>
    </xf>
    <xf numFmtId="0" fontId="81" fillId="3" borderId="0" xfId="0" applyFont="1" applyFill="1" applyAlignment="1">
      <alignment horizontal="center"/>
    </xf>
    <xf numFmtId="0" fontId="47" fillId="0" borderId="8" xfId="0" applyFont="1" applyBorder="1" applyAlignment="1">
      <alignment horizontal="left"/>
    </xf>
    <xf numFmtId="0" fontId="56" fillId="0" borderId="11" xfId="12" applyFont="1" applyBorder="1" applyAlignment="1">
      <alignment horizontal="center"/>
    </xf>
    <xf numFmtId="0" fontId="54" fillId="0" borderId="8" xfId="0" applyFont="1" applyBorder="1" applyAlignment="1" applyProtection="1">
      <alignment horizontal="center"/>
      <protection locked="0"/>
    </xf>
    <xf numFmtId="0" fontId="51" fillId="0" borderId="0" xfId="0" applyFont="1" applyAlignment="1">
      <alignment horizontal="left" wrapText="1"/>
    </xf>
    <xf numFmtId="165" fontId="22" fillId="0" borderId="0" xfId="0" applyNumberFormat="1" applyFont="1" applyAlignment="1" applyProtection="1">
      <alignment horizontal="center"/>
      <protection locked="0"/>
    </xf>
    <xf numFmtId="165" fontId="22" fillId="0" borderId="8" xfId="0" applyNumberFormat="1" applyFont="1" applyBorder="1" applyAlignment="1" applyProtection="1">
      <alignment horizontal="center"/>
      <protection locked="0"/>
    </xf>
    <xf numFmtId="165" fontId="54" fillId="0" borderId="0" xfId="0" applyNumberFormat="1" applyFont="1" applyAlignment="1" applyProtection="1">
      <alignment horizontal="center"/>
      <protection locked="0"/>
    </xf>
    <xf numFmtId="165" fontId="54" fillId="0" borderId="8" xfId="0" applyNumberFormat="1" applyFont="1" applyBorder="1" applyAlignment="1" applyProtection="1">
      <alignment horizontal="center"/>
      <protection locked="0"/>
    </xf>
    <xf numFmtId="0" fontId="54" fillId="0" borderId="11" xfId="0" applyFont="1" applyBorder="1" applyAlignment="1" applyProtection="1">
      <alignment horizontal="center"/>
      <protection locked="0"/>
    </xf>
    <xf numFmtId="0" fontId="51" fillId="7" borderId="150" xfId="0" applyFont="1" applyFill="1" applyBorder="1" applyAlignment="1">
      <alignment horizontal="center"/>
    </xf>
    <xf numFmtId="0" fontId="51" fillId="7" borderId="151" xfId="0" applyFont="1" applyFill="1" applyBorder="1" applyAlignment="1">
      <alignment horizontal="center"/>
    </xf>
    <xf numFmtId="0" fontId="51" fillId="7" borderId="152" xfId="0" applyFont="1" applyFill="1" applyBorder="1" applyAlignment="1">
      <alignment horizontal="center"/>
    </xf>
    <xf numFmtId="0" fontId="4" fillId="0" borderId="0" xfId="0" applyFont="1" applyAlignment="1">
      <alignment horizontal="left"/>
    </xf>
    <xf numFmtId="0" fontId="34" fillId="8" borderId="3" xfId="0" applyFont="1" applyFill="1" applyBorder="1" applyAlignment="1" applyProtection="1">
      <alignment horizontal="left"/>
      <protection locked="0"/>
    </xf>
    <xf numFmtId="49" fontId="17" fillId="3" borderId="8" xfId="0" applyNumberFormat="1" applyFont="1" applyFill="1" applyBorder="1" applyAlignment="1">
      <alignment horizontal="left"/>
    </xf>
    <xf numFmtId="0" fontId="17" fillId="3" borderId="8" xfId="0" applyFont="1" applyFill="1" applyBorder="1" applyAlignment="1">
      <alignment horizontal="center"/>
    </xf>
    <xf numFmtId="0" fontId="17" fillId="3" borderId="8" xfId="1" applyNumberFormat="1" applyFont="1" applyFill="1" applyBorder="1" applyAlignment="1">
      <alignment horizontal="center"/>
    </xf>
    <xf numFmtId="0" fontId="17" fillId="8" borderId="3" xfId="1" applyNumberFormat="1" applyFont="1" applyFill="1" applyBorder="1" applyAlignment="1" applyProtection="1">
      <alignment horizontal="center"/>
      <protection locked="0"/>
    </xf>
    <xf numFmtId="0" fontId="98" fillId="0" borderId="61" xfId="0" applyFont="1" applyBorder="1" applyAlignment="1">
      <alignment horizontal="left"/>
    </xf>
    <xf numFmtId="43" fontId="98" fillId="0" borderId="61" xfId="0" applyNumberFormat="1" applyFont="1" applyBorder="1" applyAlignment="1">
      <alignment horizontal="right"/>
    </xf>
    <xf numFmtId="0" fontId="17" fillId="8" borderId="8" xfId="0" applyFont="1" applyFill="1" applyBorder="1" applyAlignment="1" applyProtection="1">
      <alignment horizontal="center"/>
      <protection locked="0"/>
    </xf>
    <xf numFmtId="165" fontId="54" fillId="8" borderId="3" xfId="0" applyNumberFormat="1" applyFont="1" applyFill="1" applyBorder="1" applyAlignment="1" applyProtection="1">
      <alignment horizontal="left"/>
      <protection locked="0"/>
    </xf>
    <xf numFmtId="0" fontId="17" fillId="8" borderId="8" xfId="1" applyNumberFormat="1" applyFont="1" applyFill="1" applyBorder="1" applyAlignment="1" applyProtection="1">
      <alignment horizontal="left"/>
      <protection locked="0"/>
    </xf>
    <xf numFmtId="0" fontId="1" fillId="8" borderId="8" xfId="1" applyNumberFormat="1" applyFont="1" applyFill="1" applyBorder="1" applyAlignment="1" applyProtection="1">
      <alignment horizontal="center"/>
      <protection locked="0"/>
    </xf>
    <xf numFmtId="0" fontId="17" fillId="8" borderId="8" xfId="1" applyNumberFormat="1" applyFont="1" applyFill="1" applyBorder="1" applyAlignment="1" applyProtection="1">
      <alignment horizontal="center"/>
      <protection locked="0"/>
    </xf>
    <xf numFmtId="0" fontId="32" fillId="7" borderId="30" xfId="0" applyFont="1" applyFill="1" applyBorder="1" applyAlignment="1" applyProtection="1">
      <alignment horizontal="center"/>
      <protection locked="0"/>
    </xf>
    <xf numFmtId="0" fontId="32" fillId="7" borderId="31" xfId="0" applyFont="1" applyFill="1" applyBorder="1" applyAlignment="1" applyProtection="1">
      <alignment horizontal="center"/>
      <protection locked="0"/>
    </xf>
    <xf numFmtId="0" fontId="32" fillId="7" borderId="32" xfId="0" applyFont="1" applyFill="1" applyBorder="1" applyAlignment="1" applyProtection="1">
      <alignment horizontal="center"/>
      <protection locked="0"/>
    </xf>
    <xf numFmtId="0" fontId="32" fillId="7" borderId="30" xfId="0" applyFont="1" applyFill="1" applyBorder="1" applyAlignment="1">
      <alignment horizontal="center"/>
    </xf>
    <xf numFmtId="0" fontId="32" fillId="7" borderId="31" xfId="0" applyFont="1" applyFill="1" applyBorder="1" applyAlignment="1">
      <alignment horizontal="center"/>
    </xf>
    <xf numFmtId="0" fontId="32" fillId="7" borderId="32" xfId="0" applyFont="1" applyFill="1" applyBorder="1" applyAlignment="1">
      <alignment horizontal="center"/>
    </xf>
    <xf numFmtId="43" fontId="17" fillId="8" borderId="8" xfId="1" applyFont="1" applyFill="1" applyBorder="1" applyAlignment="1" applyProtection="1">
      <alignment horizontal="left"/>
      <protection locked="0"/>
    </xf>
    <xf numFmtId="0" fontId="98" fillId="0" borderId="119" xfId="0" applyFont="1" applyBorder="1" applyAlignment="1">
      <alignment horizontal="left"/>
    </xf>
    <xf numFmtId="0" fontId="98" fillId="0" borderId="120" xfId="0" applyFont="1" applyBorder="1" applyAlignment="1">
      <alignment horizontal="left"/>
    </xf>
    <xf numFmtId="43" fontId="98" fillId="0" borderId="120" xfId="0" applyNumberFormat="1" applyFont="1" applyBorder="1" applyAlignment="1">
      <alignment horizontal="right"/>
    </xf>
    <xf numFmtId="43" fontId="98" fillId="0" borderId="121" xfId="0" applyNumberFormat="1" applyFont="1" applyBorder="1" applyAlignment="1">
      <alignment horizontal="right"/>
    </xf>
    <xf numFmtId="0" fontId="17" fillId="8" borderId="8" xfId="1" applyNumberFormat="1" applyFont="1" applyFill="1" applyBorder="1" applyAlignment="1" applyProtection="1">
      <alignment horizontal="left" wrapText="1"/>
      <protection locked="0"/>
    </xf>
    <xf numFmtId="43" fontId="23" fillId="7" borderId="73" xfId="1" applyFont="1" applyFill="1" applyBorder="1" applyAlignment="1">
      <alignment horizontal="center"/>
    </xf>
    <xf numFmtId="43" fontId="23" fillId="7" borderId="74" xfId="1" applyFont="1" applyFill="1" applyBorder="1" applyAlignment="1">
      <alignment horizontal="center"/>
    </xf>
    <xf numFmtId="43" fontId="23" fillId="7" borderId="75" xfId="1" applyFont="1" applyFill="1" applyBorder="1" applyAlignment="1">
      <alignment horizontal="center"/>
    </xf>
    <xf numFmtId="43" fontId="23" fillId="7" borderId="35" xfId="1" applyFont="1" applyFill="1" applyBorder="1" applyAlignment="1">
      <alignment horizontal="center"/>
    </xf>
    <xf numFmtId="43" fontId="23" fillId="7" borderId="36" xfId="1" applyFont="1" applyFill="1" applyBorder="1" applyAlignment="1">
      <alignment horizontal="center"/>
    </xf>
    <xf numFmtId="0" fontId="36" fillId="0" borderId="0" xfId="0" applyFont="1" applyAlignment="1">
      <alignment horizontal="left" wrapText="1"/>
    </xf>
    <xf numFmtId="43" fontId="45" fillId="7" borderId="93" xfId="1" applyFont="1" applyFill="1" applyBorder="1" applyAlignment="1">
      <alignment horizontal="center" wrapText="1"/>
    </xf>
    <xf numFmtId="43" fontId="45" fillId="7" borderId="21" xfId="1" applyFont="1" applyFill="1" applyBorder="1" applyAlignment="1">
      <alignment horizontal="center" wrapText="1"/>
    </xf>
    <xf numFmtId="43" fontId="45" fillId="7" borderId="94" xfId="1" applyFont="1" applyFill="1" applyBorder="1" applyAlignment="1">
      <alignment horizontal="center" wrapText="1"/>
    </xf>
    <xf numFmtId="43" fontId="45" fillId="7" borderId="22" xfId="1" applyFont="1" applyFill="1" applyBorder="1" applyAlignment="1">
      <alignment horizontal="center" wrapText="1"/>
    </xf>
    <xf numFmtId="43" fontId="45" fillId="7" borderId="95" xfId="1" applyFont="1" applyFill="1" applyBorder="1" applyAlignment="1">
      <alignment horizontal="center" wrapText="1"/>
    </xf>
    <xf numFmtId="43" fontId="45" fillId="7" borderId="23" xfId="1" applyFont="1" applyFill="1" applyBorder="1" applyAlignment="1">
      <alignment horizontal="center" wrapText="1"/>
    </xf>
    <xf numFmtId="49" fontId="40" fillId="8" borderId="39" xfId="1" applyNumberFormat="1" applyFont="1" applyFill="1" applyBorder="1" applyAlignment="1" applyProtection="1">
      <alignment horizontal="center" vertical="center" wrapText="1"/>
      <protection locked="0"/>
    </xf>
    <xf numFmtId="49" fontId="40" fillId="8" borderId="40" xfId="1" applyNumberFormat="1" applyFont="1" applyFill="1" applyBorder="1" applyAlignment="1" applyProtection="1">
      <alignment horizontal="center" vertical="center" wrapText="1"/>
      <protection locked="0"/>
    </xf>
    <xf numFmtId="49" fontId="40" fillId="8" borderId="41" xfId="1" applyNumberFormat="1" applyFont="1" applyFill="1" applyBorder="1" applyAlignment="1" applyProtection="1">
      <alignment horizontal="center" vertical="center" wrapText="1"/>
      <protection locked="0"/>
    </xf>
    <xf numFmtId="49" fontId="40" fillId="8" borderId="179" xfId="1" applyNumberFormat="1" applyFont="1" applyFill="1" applyBorder="1" applyAlignment="1" applyProtection="1">
      <alignment horizontal="center"/>
      <protection locked="0"/>
    </xf>
    <xf numFmtId="49" fontId="40" fillId="8" borderId="69" xfId="1" applyNumberFormat="1" applyFont="1" applyFill="1" applyBorder="1" applyAlignment="1" applyProtection="1">
      <alignment horizontal="center"/>
      <protection locked="0"/>
    </xf>
    <xf numFmtId="49" fontId="40" fillId="8" borderId="116" xfId="1" applyNumberFormat="1" applyFont="1" applyFill="1" applyBorder="1" applyAlignment="1" applyProtection="1">
      <alignment horizontal="center"/>
      <protection locked="0"/>
    </xf>
    <xf numFmtId="49" fontId="40" fillId="7" borderId="39" xfId="1" applyNumberFormat="1" applyFont="1" applyFill="1" applyBorder="1" applyAlignment="1">
      <alignment horizontal="center" vertical="center" wrapText="1"/>
    </xf>
    <xf numFmtId="49" fontId="40" fillId="7" borderId="40" xfId="1" applyNumberFormat="1" applyFont="1" applyFill="1" applyBorder="1" applyAlignment="1">
      <alignment horizontal="center" vertical="center" wrapText="1"/>
    </xf>
    <xf numFmtId="49" fontId="40" fillId="7" borderId="41" xfId="1" applyNumberFormat="1" applyFont="1" applyFill="1" applyBorder="1" applyAlignment="1">
      <alignment horizontal="center" vertical="center" wrapText="1"/>
    </xf>
    <xf numFmtId="49" fontId="40" fillId="7" borderId="179" xfId="1" applyNumberFormat="1" applyFont="1" applyFill="1" applyBorder="1" applyAlignment="1">
      <alignment horizontal="center"/>
    </xf>
    <xf numFmtId="49" fontId="40" fillId="7" borderId="69" xfId="1" applyNumberFormat="1" applyFont="1" applyFill="1" applyBorder="1" applyAlignment="1">
      <alignment horizontal="center"/>
    </xf>
    <xf numFmtId="49" fontId="40" fillId="7" borderId="116" xfId="1" applyNumberFormat="1" applyFont="1" applyFill="1" applyBorder="1" applyAlignment="1">
      <alignment horizontal="center"/>
    </xf>
    <xf numFmtId="49" fontId="40" fillId="0" borderId="0" xfId="1" applyNumberFormat="1" applyFont="1" applyAlignment="1" applyProtection="1">
      <alignment horizontal="center" vertical="center" wrapText="1"/>
      <protection locked="0"/>
    </xf>
    <xf numFmtId="49" fontId="40" fillId="0" borderId="0" xfId="1" applyNumberFormat="1" applyFont="1" applyAlignment="1" applyProtection="1">
      <alignment horizontal="center"/>
      <protection locked="0"/>
    </xf>
    <xf numFmtId="0" fontId="40" fillId="8" borderId="179" xfId="1" applyNumberFormat="1" applyFont="1" applyFill="1" applyBorder="1" applyAlignment="1" applyProtection="1">
      <alignment horizontal="center"/>
      <protection locked="0"/>
    </xf>
    <xf numFmtId="0" fontId="40" fillId="8" borderId="69" xfId="1" applyNumberFormat="1" applyFont="1" applyFill="1" applyBorder="1" applyAlignment="1" applyProtection="1">
      <alignment horizontal="center"/>
      <protection locked="0"/>
    </xf>
    <xf numFmtId="0" fontId="40" fillId="8" borderId="116" xfId="1" applyNumberFormat="1" applyFont="1" applyFill="1" applyBorder="1" applyAlignment="1" applyProtection="1">
      <alignment horizontal="center"/>
      <protection locked="0"/>
    </xf>
    <xf numFmtId="0" fontId="47" fillId="7" borderId="73" xfId="0" applyFont="1" applyFill="1" applyBorder="1" applyAlignment="1">
      <alignment horizontal="left" vertical="center" wrapText="1"/>
    </xf>
    <xf numFmtId="0" fontId="47" fillId="7" borderId="74" xfId="0" applyFont="1" applyFill="1" applyBorder="1" applyAlignment="1">
      <alignment horizontal="left" vertical="center" wrapText="1"/>
    </xf>
    <xf numFmtId="0" fontId="47" fillId="7" borderId="75" xfId="0" applyFont="1" applyFill="1" applyBorder="1" applyAlignment="1">
      <alignment horizontal="left" vertical="center" wrapText="1"/>
    </xf>
    <xf numFmtId="0" fontId="0" fillId="8" borderId="82" xfId="0" applyFill="1" applyBorder="1" applyAlignment="1" applyProtection="1">
      <alignment horizontal="left" vertical="top" wrapText="1"/>
      <protection locked="0"/>
    </xf>
    <xf numFmtId="0" fontId="0" fillId="8" borderId="19" xfId="0" applyFill="1" applyBorder="1" applyAlignment="1" applyProtection="1">
      <alignment horizontal="left" vertical="top" wrapText="1"/>
      <protection locked="0"/>
    </xf>
    <xf numFmtId="0" fontId="0" fillId="8" borderId="62" xfId="0" applyFill="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16" fillId="7" borderId="30" xfId="0" applyFont="1" applyFill="1" applyBorder="1" applyAlignment="1">
      <alignment horizontal="left" vertical="center"/>
    </xf>
    <xf numFmtId="0" fontId="16" fillId="7" borderId="31" xfId="0" applyFont="1" applyFill="1" applyBorder="1" applyAlignment="1">
      <alignment horizontal="left" vertical="center"/>
    </xf>
    <xf numFmtId="0" fontId="16" fillId="7" borderId="175" xfId="0" applyFont="1" applyFill="1" applyBorder="1" applyAlignment="1">
      <alignment horizontal="left" vertical="center"/>
    </xf>
    <xf numFmtId="0" fontId="16" fillId="7" borderId="48" xfId="0" applyFont="1" applyFill="1" applyBorder="1" applyAlignment="1">
      <alignment horizontal="left" vertical="center"/>
    </xf>
    <xf numFmtId="0" fontId="16" fillId="7" borderId="49" xfId="0" applyFont="1" applyFill="1" applyBorder="1" applyAlignment="1">
      <alignment horizontal="left" vertical="center"/>
    </xf>
    <xf numFmtId="0" fontId="16" fillId="7" borderId="181" xfId="0" applyFont="1" applyFill="1" applyBorder="1" applyAlignment="1">
      <alignment horizontal="left" vertical="center"/>
    </xf>
    <xf numFmtId="0" fontId="32" fillId="7" borderId="73" xfId="0" applyFont="1" applyFill="1" applyBorder="1" applyAlignment="1" applyProtection="1">
      <alignment horizontal="center" vertical="center"/>
      <protection locked="0"/>
    </xf>
    <xf numFmtId="0" fontId="32" fillId="7" borderId="74" xfId="0" applyFont="1" applyFill="1" applyBorder="1" applyAlignment="1" applyProtection="1">
      <alignment horizontal="center" vertical="center"/>
      <protection locked="0"/>
    </xf>
    <xf numFmtId="0" fontId="32" fillId="7" borderId="75" xfId="0" applyFont="1" applyFill="1" applyBorder="1" applyAlignment="1" applyProtection="1">
      <alignment horizontal="center" vertical="center"/>
      <protection locked="0"/>
    </xf>
    <xf numFmtId="0" fontId="102" fillId="0" borderId="0" xfId="0" applyFont="1" applyAlignment="1">
      <alignment horizontal="left" vertical="top"/>
    </xf>
    <xf numFmtId="0" fontId="24" fillId="0" borderId="0" xfId="0" applyFont="1" applyAlignment="1">
      <alignment horizontal="left" vertical="top"/>
    </xf>
    <xf numFmtId="0" fontId="17" fillId="3" borderId="3" xfId="1" applyNumberFormat="1" applyFont="1" applyFill="1" applyBorder="1" applyAlignment="1">
      <alignment horizontal="left"/>
    </xf>
    <xf numFmtId="0" fontId="44" fillId="7" borderId="39" xfId="0" applyFont="1" applyFill="1" applyBorder="1" applyAlignment="1">
      <alignment horizontal="center"/>
    </xf>
    <xf numFmtId="0" fontId="44" fillId="7" borderId="40" xfId="0" applyFont="1" applyFill="1" applyBorder="1" applyAlignment="1">
      <alignment horizontal="center"/>
    </xf>
    <xf numFmtId="49" fontId="34" fillId="3" borderId="3" xfId="0" applyNumberFormat="1" applyFont="1" applyFill="1" applyBorder="1" applyAlignment="1">
      <alignment horizontal="left"/>
    </xf>
    <xf numFmtId="0" fontId="34" fillId="3" borderId="3" xfId="0" applyFont="1" applyFill="1" applyBorder="1" applyAlignment="1">
      <alignment horizontal="left"/>
    </xf>
    <xf numFmtId="165" fontId="54" fillId="3" borderId="3" xfId="0" applyNumberFormat="1" applyFont="1" applyFill="1" applyBorder="1" applyAlignment="1">
      <alignment horizontal="left"/>
    </xf>
    <xf numFmtId="0" fontId="17" fillId="3" borderId="3" xfId="1" applyNumberFormat="1" applyFont="1" applyFill="1" applyBorder="1" applyAlignment="1">
      <alignment horizontal="center"/>
    </xf>
    <xf numFmtId="0" fontId="17" fillId="3" borderId="8" xfId="1" applyNumberFormat="1" applyFont="1" applyFill="1" applyBorder="1" applyAlignment="1">
      <alignment horizontal="left"/>
    </xf>
    <xf numFmtId="0" fontId="17" fillId="3" borderId="8" xfId="0" applyFont="1" applyFill="1" applyBorder="1" applyAlignment="1">
      <alignment horizontal="left"/>
    </xf>
    <xf numFmtId="49" fontId="17" fillId="3" borderId="8" xfId="1" applyNumberFormat="1" applyFont="1" applyFill="1" applyBorder="1" applyAlignment="1">
      <alignment horizontal="left"/>
    </xf>
    <xf numFmtId="49" fontId="17" fillId="3" borderId="8" xfId="1" applyNumberFormat="1" applyFont="1" applyFill="1" applyBorder="1" applyAlignment="1">
      <alignment horizontal="center"/>
    </xf>
    <xf numFmtId="0" fontId="40" fillId="7" borderId="41" xfId="1" applyNumberFormat="1" applyFont="1" applyFill="1" applyBorder="1" applyAlignment="1">
      <alignment horizontal="center" vertical="center" wrapText="1"/>
    </xf>
    <xf numFmtId="49" fontId="40" fillId="7" borderId="64" xfId="1" applyNumberFormat="1" applyFont="1" applyFill="1" applyBorder="1" applyAlignment="1">
      <alignment horizontal="center"/>
    </xf>
    <xf numFmtId="0" fontId="40" fillId="7" borderId="92" xfId="1" applyNumberFormat="1" applyFont="1" applyFill="1" applyBorder="1" applyAlignment="1">
      <alignment horizontal="center"/>
    </xf>
    <xf numFmtId="0" fontId="6" fillId="8" borderId="111" xfId="14" applyFill="1" applyBorder="1" applyAlignment="1" applyProtection="1">
      <alignment horizontal="left" vertical="top" wrapText="1"/>
      <protection locked="0"/>
    </xf>
    <xf numFmtId="0" fontId="6" fillId="8" borderId="65" xfId="14" applyFill="1" applyBorder="1" applyAlignment="1" applyProtection="1">
      <alignment horizontal="left" vertical="top" wrapText="1"/>
      <protection locked="0"/>
    </xf>
    <xf numFmtId="0" fontId="6" fillId="8" borderId="92" xfId="14" applyFill="1" applyBorder="1" applyAlignment="1" applyProtection="1">
      <alignment horizontal="left" vertical="top" wrapText="1"/>
      <protection locked="0"/>
    </xf>
    <xf numFmtId="0" fontId="6" fillId="8" borderId="105" xfId="14" applyFill="1" applyBorder="1" applyAlignment="1" applyProtection="1">
      <alignment horizontal="left" vertical="top" wrapText="1"/>
      <protection locked="0"/>
    </xf>
    <xf numFmtId="0" fontId="6" fillId="8" borderId="106" xfId="14" applyFill="1" applyBorder="1" applyAlignment="1" applyProtection="1">
      <alignment horizontal="left" vertical="top" wrapText="1"/>
      <protection locked="0"/>
    </xf>
    <xf numFmtId="0" fontId="6" fillId="8" borderId="107" xfId="14" applyFill="1" applyBorder="1" applyAlignment="1" applyProtection="1">
      <alignment horizontal="left" vertical="top" wrapText="1"/>
      <protection locked="0"/>
    </xf>
    <xf numFmtId="0" fontId="40" fillId="7" borderId="40" xfId="1" applyNumberFormat="1" applyFont="1" applyFill="1" applyBorder="1" applyAlignment="1">
      <alignment horizontal="center" vertical="center" wrapText="1"/>
    </xf>
    <xf numFmtId="49" fontId="40" fillId="7" borderId="65" xfId="1" applyNumberFormat="1" applyFont="1" applyFill="1" applyBorder="1" applyAlignment="1">
      <alignment horizontal="center"/>
    </xf>
    <xf numFmtId="0" fontId="40" fillId="7" borderId="65" xfId="1" applyNumberFormat="1" applyFont="1" applyFill="1" applyBorder="1" applyAlignment="1">
      <alignment horizontal="center"/>
    </xf>
    <xf numFmtId="49" fontId="40" fillId="7" borderId="102" xfId="1" applyNumberFormat="1" applyFont="1" applyFill="1" applyBorder="1" applyAlignment="1">
      <alignment horizontal="center" vertical="center" wrapText="1"/>
    </xf>
    <xf numFmtId="49" fontId="40" fillId="7" borderId="52" xfId="1" applyNumberFormat="1" applyFont="1" applyFill="1" applyBorder="1" applyAlignment="1">
      <alignment horizontal="center"/>
    </xf>
    <xf numFmtId="0" fontId="43" fillId="7" borderId="104" xfId="9" applyFont="1" applyFill="1" applyBorder="1" applyAlignment="1">
      <alignment horizontal="left" vertical="center" wrapText="1"/>
    </xf>
    <xf numFmtId="0" fontId="43" fillId="7" borderId="71" xfId="9" applyFont="1" applyFill="1" applyBorder="1" applyAlignment="1">
      <alignment horizontal="left" vertical="center" wrapText="1"/>
    </xf>
    <xf numFmtId="0" fontId="43" fillId="7" borderId="72" xfId="9" applyFont="1" applyFill="1" applyBorder="1" applyAlignment="1">
      <alignment horizontal="left" vertical="center" wrapText="1"/>
    </xf>
    <xf numFmtId="0" fontId="43" fillId="7" borderId="13" xfId="9" applyFont="1" applyFill="1" applyBorder="1" applyAlignment="1">
      <alignment horizontal="left" vertical="center" wrapText="1"/>
    </xf>
    <xf numFmtId="0" fontId="43" fillId="7" borderId="0" xfId="9" applyFont="1" applyFill="1" applyBorder="1" applyAlignment="1">
      <alignment horizontal="left" vertical="center" wrapText="1"/>
    </xf>
    <xf numFmtId="0" fontId="43" fillId="7" borderId="60" xfId="9" applyFont="1" applyFill="1" applyBorder="1" applyAlignment="1">
      <alignment horizontal="left" vertical="center" wrapText="1"/>
    </xf>
    <xf numFmtId="0" fontId="43" fillId="7" borderId="10" xfId="9" applyFont="1" applyFill="1" applyBorder="1" applyAlignment="1">
      <alignment horizontal="left" vertical="center" wrapText="1"/>
    </xf>
    <xf numFmtId="0" fontId="43" fillId="7" borderId="8" xfId="9" applyFont="1" applyFill="1" applyBorder="1" applyAlignment="1">
      <alignment horizontal="left" vertical="center" wrapText="1"/>
    </xf>
    <xf numFmtId="0" fontId="43" fillId="7" borderId="36" xfId="9" applyFont="1" applyFill="1" applyBorder="1" applyAlignment="1">
      <alignment horizontal="left" vertical="center" wrapText="1"/>
    </xf>
    <xf numFmtId="0" fontId="40" fillId="7" borderId="39" xfId="1" applyNumberFormat="1" applyFont="1" applyFill="1" applyBorder="1" applyAlignment="1">
      <alignment horizontal="center" vertical="center" wrapText="1"/>
    </xf>
    <xf numFmtId="0" fontId="40" fillId="7" borderId="64" xfId="1" applyNumberFormat="1" applyFont="1" applyFill="1" applyBorder="1" applyAlignment="1">
      <alignment horizontal="center"/>
    </xf>
    <xf numFmtId="0" fontId="40" fillId="7" borderId="102" xfId="1" applyNumberFormat="1" applyFont="1" applyFill="1" applyBorder="1" applyAlignment="1">
      <alignment horizontal="center" vertical="center" wrapText="1"/>
    </xf>
    <xf numFmtId="0" fontId="40" fillId="7" borderId="63" xfId="1" applyNumberFormat="1" applyFont="1" applyFill="1" applyBorder="1" applyAlignment="1">
      <alignment horizontal="center" vertical="center" wrapText="1"/>
    </xf>
    <xf numFmtId="0" fontId="40" fillId="7" borderId="52" xfId="1" applyNumberFormat="1" applyFont="1" applyFill="1" applyBorder="1" applyAlignment="1">
      <alignment horizontal="center"/>
    </xf>
    <xf numFmtId="0" fontId="40" fillId="7" borderId="54" xfId="1" applyNumberFormat="1" applyFont="1" applyFill="1" applyBorder="1" applyAlignment="1">
      <alignment horizontal="center"/>
    </xf>
    <xf numFmtId="49" fontId="40" fillId="7" borderId="63" xfId="1" applyNumberFormat="1" applyFont="1" applyFill="1" applyBorder="1" applyAlignment="1">
      <alignment horizontal="center" vertical="center" wrapText="1"/>
    </xf>
    <xf numFmtId="49" fontId="40" fillId="7" borderId="54" xfId="1" applyNumberFormat="1" applyFont="1" applyFill="1" applyBorder="1" applyAlignment="1">
      <alignment horizontal="center"/>
    </xf>
    <xf numFmtId="37" fontId="14" fillId="0" borderId="12" xfId="18" applyBorder="1" applyAlignment="1" applyProtection="1">
      <alignment horizontal="left"/>
      <protection locked="0"/>
    </xf>
    <xf numFmtId="37" fontId="14" fillId="0" borderId="11" xfId="18" applyBorder="1" applyAlignment="1" applyProtection="1">
      <alignment horizontal="left"/>
      <protection locked="0"/>
    </xf>
    <xf numFmtId="37" fontId="14" fillId="0" borderId="13" xfId="18" applyBorder="1" applyAlignment="1" applyProtection="1">
      <alignment horizontal="left" vertical="top" wrapText="1"/>
      <protection locked="0"/>
    </xf>
    <xf numFmtId="37" fontId="14" fillId="0" borderId="0" xfId="18" applyAlignment="1" applyProtection="1">
      <alignment horizontal="left" vertical="top" wrapText="1"/>
      <protection locked="0"/>
    </xf>
    <xf numFmtId="37" fontId="14" fillId="0" borderId="15" xfId="18" applyBorder="1" applyAlignment="1" applyProtection="1">
      <alignment horizontal="left" vertical="top" wrapText="1"/>
      <protection locked="0"/>
    </xf>
    <xf numFmtId="37" fontId="14" fillId="6" borderId="12" xfId="18" applyFill="1" applyBorder="1" applyAlignment="1">
      <alignment horizontal="left" vertical="center" wrapText="1"/>
    </xf>
    <xf numFmtId="37" fontId="14" fillId="6" borderId="11" xfId="18" applyFill="1" applyBorder="1" applyAlignment="1">
      <alignment horizontal="left" vertical="center" wrapText="1"/>
    </xf>
    <xf numFmtId="37" fontId="14" fillId="6" borderId="7" xfId="18" applyFill="1" applyBorder="1" applyAlignment="1">
      <alignment horizontal="left" vertical="center" wrapText="1"/>
    </xf>
    <xf numFmtId="37" fontId="14" fillId="6" borderId="10" xfId="18" applyFill="1" applyBorder="1" applyAlignment="1">
      <alignment horizontal="left" vertical="center" wrapText="1"/>
    </xf>
    <xf numFmtId="37" fontId="14" fillId="6" borderId="8" xfId="18" applyFill="1" applyBorder="1" applyAlignment="1">
      <alignment horizontal="left" vertical="center" wrapText="1"/>
    </xf>
    <xf numFmtId="37" fontId="14" fillId="6" borderId="5" xfId="18" applyFill="1" applyBorder="1" applyAlignment="1">
      <alignment horizontal="left" vertical="center" wrapText="1"/>
    </xf>
    <xf numFmtId="37" fontId="14" fillId="6" borderId="12" xfId="18" applyFill="1" applyBorder="1" applyAlignment="1">
      <alignment horizontal="left" vertical="center"/>
    </xf>
    <xf numFmtId="37" fontId="14" fillId="6" borderId="11" xfId="18" applyFill="1" applyBorder="1" applyAlignment="1">
      <alignment horizontal="left" vertical="center"/>
    </xf>
    <xf numFmtId="37" fontId="14" fillId="6" borderId="7" xfId="18" applyFill="1" applyBorder="1" applyAlignment="1">
      <alignment horizontal="left" vertical="center"/>
    </xf>
    <xf numFmtId="37" fontId="14" fillId="6" borderId="10" xfId="18" applyFill="1" applyBorder="1" applyAlignment="1">
      <alignment horizontal="left" vertical="center"/>
    </xf>
    <xf numFmtId="37" fontId="14" fillId="6" borderId="8" xfId="18" applyFill="1" applyBorder="1" applyAlignment="1">
      <alignment horizontal="left" vertical="center"/>
    </xf>
    <xf numFmtId="37" fontId="14" fillId="6" borderId="5" xfId="18" applyFill="1" applyBorder="1" applyAlignment="1">
      <alignment horizontal="left" vertical="center"/>
    </xf>
    <xf numFmtId="37" fontId="14" fillId="0" borderId="10" xfId="18" applyBorder="1" applyAlignment="1" applyProtection="1">
      <alignment horizontal="center"/>
      <protection locked="0"/>
    </xf>
    <xf numFmtId="37" fontId="14" fillId="0" borderId="8" xfId="18" applyBorder="1" applyAlignment="1" applyProtection="1">
      <alignment horizontal="center"/>
      <protection locked="0"/>
    </xf>
    <xf numFmtId="37" fontId="14" fillId="0" borderId="5" xfId="18" applyBorder="1" applyAlignment="1" applyProtection="1">
      <alignment horizontal="center"/>
      <protection locked="0"/>
    </xf>
    <xf numFmtId="37" fontId="15" fillId="0" borderId="0" xfId="18" applyFont="1" applyAlignment="1">
      <alignment horizontal="left" vertical="top" wrapText="1"/>
    </xf>
    <xf numFmtId="37" fontId="15" fillId="0" borderId="8" xfId="18" applyFont="1" applyBorder="1" applyAlignment="1">
      <alignment horizontal="left" vertical="top" wrapText="1"/>
    </xf>
    <xf numFmtId="37" fontId="14" fillId="7" borderId="12" xfId="18" applyFill="1" applyBorder="1" applyAlignment="1">
      <alignment horizontal="left" vertical="center"/>
    </xf>
    <xf numFmtId="37" fontId="14" fillId="7" borderId="11" xfId="18" applyFill="1" applyBorder="1" applyAlignment="1">
      <alignment horizontal="left" vertical="center"/>
    </xf>
    <xf numFmtId="37" fontId="14" fillId="7" borderId="7" xfId="18" applyFill="1" applyBorder="1" applyAlignment="1">
      <alignment horizontal="left" vertical="center"/>
    </xf>
    <xf numFmtId="37" fontId="14" fillId="7" borderId="10" xfId="18" applyFill="1" applyBorder="1" applyAlignment="1">
      <alignment horizontal="left" vertical="center"/>
    </xf>
    <xf numFmtId="37" fontId="14" fillId="7" borderId="8" xfId="18" applyFill="1" applyBorder="1" applyAlignment="1">
      <alignment horizontal="left" vertical="center"/>
    </xf>
    <xf numFmtId="37" fontId="14" fillId="7" borderId="5" xfId="18" applyFill="1" applyBorder="1" applyAlignment="1">
      <alignment horizontal="left" vertical="center"/>
    </xf>
    <xf numFmtId="37" fontId="14" fillId="6" borderId="12" xfId="18" applyFill="1" applyBorder="1" applyAlignment="1">
      <alignment horizontal="left" vertical="top" wrapText="1"/>
    </xf>
    <xf numFmtId="37" fontId="14" fillId="6" borderId="11" xfId="18" applyFill="1" applyBorder="1" applyAlignment="1">
      <alignment horizontal="left" vertical="top" wrapText="1"/>
    </xf>
    <xf numFmtId="37" fontId="14" fillId="6" borderId="7" xfId="18" applyFill="1" applyBorder="1" applyAlignment="1">
      <alignment horizontal="left" vertical="top" wrapText="1"/>
    </xf>
    <xf numFmtId="37" fontId="14" fillId="6" borderId="10" xfId="18" applyFill="1" applyBorder="1" applyAlignment="1">
      <alignment horizontal="left" vertical="top" wrapText="1"/>
    </xf>
    <xf numFmtId="37" fontId="14" fillId="6" borderId="8" xfId="18" applyFill="1" applyBorder="1" applyAlignment="1">
      <alignment horizontal="left" vertical="top" wrapText="1"/>
    </xf>
    <xf numFmtId="37" fontId="14" fillId="6" borderId="5" xfId="18" applyFill="1" applyBorder="1" applyAlignment="1">
      <alignment horizontal="left" vertical="top" wrapText="1"/>
    </xf>
    <xf numFmtId="37" fontId="14" fillId="6" borderId="12" xfId="18" applyFill="1" applyBorder="1" applyAlignment="1">
      <alignment horizontal="left" wrapText="1"/>
    </xf>
    <xf numFmtId="37" fontId="14" fillId="6" borderId="11" xfId="18" applyFill="1" applyBorder="1" applyAlignment="1">
      <alignment horizontal="left" wrapText="1"/>
    </xf>
    <xf numFmtId="37" fontId="14" fillId="6" borderId="7" xfId="18" applyFill="1" applyBorder="1" applyAlignment="1">
      <alignment horizontal="left" wrapText="1"/>
    </xf>
    <xf numFmtId="37" fontId="14" fillId="6" borderId="10" xfId="18" applyFill="1" applyBorder="1" applyAlignment="1">
      <alignment horizontal="left" wrapText="1"/>
    </xf>
    <xf numFmtId="37" fontId="14" fillId="6" borderId="8" xfId="18" applyFill="1" applyBorder="1" applyAlignment="1">
      <alignment horizontal="left" wrapText="1"/>
    </xf>
    <xf numFmtId="37" fontId="14" fillId="6" borderId="5" xfId="18" applyFill="1" applyBorder="1" applyAlignment="1">
      <alignment horizontal="left" wrapText="1"/>
    </xf>
    <xf numFmtId="37" fontId="14" fillId="0" borderId="12" xfId="18" applyBorder="1" applyAlignment="1" applyProtection="1">
      <alignment horizontal="left" wrapText="1"/>
      <protection locked="0"/>
    </xf>
    <xf numFmtId="37" fontId="14" fillId="0" borderId="11" xfId="18" applyBorder="1" applyAlignment="1" applyProtection="1">
      <alignment horizontal="left" wrapText="1"/>
      <protection locked="0"/>
    </xf>
    <xf numFmtId="37" fontId="14" fillId="0" borderId="7" xfId="18" applyBorder="1" applyAlignment="1" applyProtection="1">
      <alignment horizontal="left" wrapText="1"/>
      <protection locked="0"/>
    </xf>
    <xf numFmtId="37" fontId="14" fillId="6" borderId="11" xfId="18" applyFill="1" applyBorder="1" applyAlignment="1">
      <alignment horizontal="left"/>
    </xf>
    <xf numFmtId="37" fontId="14" fillId="6" borderId="7" xfId="18" applyFill="1" applyBorder="1" applyAlignment="1">
      <alignment horizontal="left"/>
    </xf>
    <xf numFmtId="37" fontId="14" fillId="6" borderId="10" xfId="18" applyFill="1" applyBorder="1" applyAlignment="1">
      <alignment horizontal="left"/>
    </xf>
    <xf numFmtId="37" fontId="14" fillId="6" borderId="8" xfId="18" applyFill="1" applyBorder="1" applyAlignment="1">
      <alignment horizontal="left"/>
    </xf>
    <xf numFmtId="37" fontId="14" fillId="6" borderId="5" xfId="18" applyFill="1" applyBorder="1" applyAlignment="1">
      <alignment horizontal="left"/>
    </xf>
    <xf numFmtId="37" fontId="14" fillId="6" borderId="12" xfId="18" applyFill="1" applyBorder="1" applyAlignment="1" applyProtection="1">
      <alignment horizontal="left" vertical="center"/>
      <protection locked="0"/>
    </xf>
    <xf numFmtId="37" fontId="14" fillId="6" borderId="11" xfId="18" applyFill="1" applyBorder="1" applyAlignment="1" applyProtection="1">
      <alignment horizontal="left" vertical="center"/>
      <protection locked="0"/>
    </xf>
    <xf numFmtId="37" fontId="14" fillId="6" borderId="7" xfId="18" applyFill="1" applyBorder="1" applyAlignment="1" applyProtection="1">
      <alignment horizontal="left" vertical="center"/>
      <protection locked="0"/>
    </xf>
    <xf numFmtId="37" fontId="14" fillId="6" borderId="10" xfId="18" applyFill="1" applyBorder="1" applyAlignment="1" applyProtection="1">
      <alignment horizontal="left" vertical="center"/>
      <protection locked="0"/>
    </xf>
    <xf numFmtId="37" fontId="14" fillId="6" borderId="8" xfId="18" applyFill="1" applyBorder="1" applyAlignment="1" applyProtection="1">
      <alignment horizontal="left" vertical="center"/>
      <protection locked="0"/>
    </xf>
    <xf numFmtId="37" fontId="14" fillId="6" borderId="5" xfId="18" applyFill="1" applyBorder="1" applyAlignment="1" applyProtection="1">
      <alignment horizontal="left" vertical="center"/>
      <protection locked="0"/>
    </xf>
    <xf numFmtId="37" fontId="14" fillId="6" borderId="12" xfId="18" applyFill="1" applyBorder="1" applyAlignment="1" applyProtection="1">
      <alignment horizontal="left" vertical="center" wrapText="1"/>
      <protection locked="0"/>
    </xf>
    <xf numFmtId="37" fontId="14" fillId="6" borderId="11" xfId="18" applyFill="1" applyBorder="1" applyAlignment="1" applyProtection="1">
      <alignment horizontal="left" vertical="center" wrapText="1"/>
      <protection locked="0"/>
    </xf>
    <xf numFmtId="37" fontId="14" fillId="6" borderId="7" xfId="18" applyFill="1" applyBorder="1" applyAlignment="1" applyProtection="1">
      <alignment horizontal="left" vertical="center" wrapText="1"/>
      <protection locked="0"/>
    </xf>
    <xf numFmtId="37" fontId="14" fillId="6" borderId="10" xfId="18" applyFill="1" applyBorder="1" applyAlignment="1" applyProtection="1">
      <alignment horizontal="left" vertical="center" wrapText="1"/>
      <protection locked="0"/>
    </xf>
    <xf numFmtId="37" fontId="14" fillId="6" borderId="8" xfId="18" applyFill="1" applyBorder="1" applyAlignment="1" applyProtection="1">
      <alignment horizontal="left" vertical="center" wrapText="1"/>
      <protection locked="0"/>
    </xf>
    <xf numFmtId="37" fontId="14" fillId="6" borderId="5" xfId="18" applyFill="1" applyBorder="1" applyAlignment="1" applyProtection="1">
      <alignment horizontal="left" vertical="center" wrapText="1"/>
      <protection locked="0"/>
    </xf>
    <xf numFmtId="0" fontId="33" fillId="0" borderId="8" xfId="0" applyFont="1" applyBorder="1" applyAlignment="1" applyProtection="1">
      <alignment horizontal="center"/>
      <protection locked="0"/>
    </xf>
    <xf numFmtId="0" fontId="0" fillId="0" borderId="8" xfId="0" applyBorder="1" applyAlignment="1" applyProtection="1">
      <alignment horizontal="center"/>
      <protection locked="0"/>
    </xf>
    <xf numFmtId="0" fontId="4" fillId="0" borderId="182" xfId="0" applyFont="1" applyBorder="1" applyAlignment="1">
      <alignment horizontal="center" wrapText="1"/>
    </xf>
    <xf numFmtId="0" fontId="4" fillId="0" borderId="171" xfId="0" applyFont="1" applyBorder="1" applyAlignment="1">
      <alignment horizontal="center" wrapText="1"/>
    </xf>
    <xf numFmtId="9" fontId="80" fillId="2" borderId="158" xfId="99" applyFont="1" applyFill="1" applyBorder="1" applyAlignment="1">
      <alignment horizontal="center"/>
    </xf>
    <xf numFmtId="9" fontId="80" fillId="2" borderId="8" xfId="99" applyFont="1" applyFill="1" applyBorder="1" applyAlignment="1">
      <alignment horizontal="center"/>
    </xf>
    <xf numFmtId="9" fontId="80" fillId="2" borderId="159" xfId="99" applyFont="1" applyFill="1" applyBorder="1" applyAlignment="1">
      <alignment horizontal="center"/>
    </xf>
    <xf numFmtId="0" fontId="5" fillId="0" borderId="160" xfId="98" applyFont="1" applyBorder="1" applyAlignment="1">
      <alignment horizontal="left" vertical="top" wrapText="1"/>
    </xf>
    <xf numFmtId="0" fontId="5" fillId="0" borderId="11" xfId="98" applyFont="1" applyBorder="1" applyAlignment="1">
      <alignment horizontal="left" vertical="top" wrapText="1"/>
    </xf>
    <xf numFmtId="0" fontId="5" fillId="0" borderId="161" xfId="98" applyFont="1" applyBorder="1" applyAlignment="1">
      <alignment horizontal="left" vertical="top" wrapText="1"/>
    </xf>
    <xf numFmtId="0" fontId="5" fillId="8" borderId="156" xfId="98" applyFont="1" applyFill="1" applyBorder="1" applyAlignment="1" applyProtection="1">
      <alignment horizontal="left" vertical="top" wrapText="1"/>
      <protection locked="0"/>
    </xf>
    <xf numFmtId="0" fontId="5" fillId="8" borderId="0" xfId="98" applyFont="1" applyFill="1" applyAlignment="1" applyProtection="1">
      <alignment horizontal="left" vertical="top" wrapText="1"/>
      <protection locked="0"/>
    </xf>
    <xf numFmtId="0" fontId="5" fillId="8" borderId="157" xfId="98" applyFont="1" applyFill="1" applyBorder="1" applyAlignment="1" applyProtection="1">
      <alignment horizontal="left" vertical="top" wrapText="1"/>
      <protection locked="0"/>
    </xf>
    <xf numFmtId="0" fontId="5" fillId="8" borderId="162" xfId="98" applyFont="1" applyFill="1" applyBorder="1" applyAlignment="1" applyProtection="1">
      <alignment horizontal="left" vertical="top" wrapText="1"/>
      <protection locked="0"/>
    </xf>
    <xf numFmtId="0" fontId="5" fillId="8" borderId="163" xfId="98" applyFont="1" applyFill="1" applyBorder="1" applyAlignment="1" applyProtection="1">
      <alignment horizontal="left" vertical="top" wrapText="1"/>
      <protection locked="0"/>
    </xf>
    <xf numFmtId="0" fontId="5" fillId="8" borderId="164" xfId="98" applyFont="1" applyFill="1" applyBorder="1" applyAlignment="1" applyProtection="1">
      <alignment horizontal="left" vertical="top" wrapText="1"/>
      <protection locked="0"/>
    </xf>
    <xf numFmtId="0" fontId="4" fillId="0" borderId="0" xfId="3" applyFont="1" applyAlignment="1">
      <alignment horizontal="center" vertical="center"/>
    </xf>
    <xf numFmtId="10" fontId="80" fillId="2" borderId="158" xfId="20" applyNumberFormat="1" applyFont="1" applyFill="1" applyBorder="1" applyAlignment="1">
      <alignment horizontal="center"/>
    </xf>
    <xf numFmtId="10" fontId="80" fillId="2" borderId="8" xfId="20" applyNumberFormat="1" applyFont="1" applyFill="1" applyBorder="1" applyAlignment="1">
      <alignment horizontal="center"/>
    </xf>
    <xf numFmtId="10" fontId="80" fillId="2" borderId="159" xfId="20" applyNumberFormat="1" applyFont="1" applyFill="1" applyBorder="1" applyAlignment="1">
      <alignment horizontal="center"/>
    </xf>
    <xf numFmtId="0" fontId="5" fillId="0" borderId="160" xfId="0" applyFont="1" applyBorder="1" applyAlignment="1">
      <alignment horizontal="left" vertical="top" wrapText="1"/>
    </xf>
    <xf numFmtId="0" fontId="5" fillId="0" borderId="11" xfId="0" applyFont="1" applyBorder="1" applyAlignment="1">
      <alignment horizontal="left" vertical="top" wrapText="1"/>
    </xf>
    <xf numFmtId="0" fontId="5" fillId="0" borderId="161" xfId="0" applyFont="1" applyBorder="1" applyAlignment="1">
      <alignment horizontal="left" vertical="top" wrapText="1"/>
    </xf>
    <xf numFmtId="0" fontId="81" fillId="8" borderId="156" xfId="0" applyFont="1" applyFill="1" applyBorder="1" applyAlignment="1" applyProtection="1">
      <alignment horizontal="left" vertical="top" wrapText="1"/>
      <protection locked="0"/>
    </xf>
    <xf numFmtId="0" fontId="81" fillId="8" borderId="0" xfId="0" applyFont="1" applyFill="1" applyAlignment="1" applyProtection="1">
      <alignment horizontal="left" vertical="top" wrapText="1"/>
      <protection locked="0"/>
    </xf>
    <xf numFmtId="0" fontId="81" fillId="8" borderId="157" xfId="0" applyFont="1" applyFill="1" applyBorder="1" applyAlignment="1" applyProtection="1">
      <alignment horizontal="left" vertical="top" wrapText="1"/>
      <protection locked="0"/>
    </xf>
    <xf numFmtId="0" fontId="81" fillId="8" borderId="162" xfId="0" applyFont="1" applyFill="1" applyBorder="1" applyAlignment="1" applyProtection="1">
      <alignment horizontal="left" vertical="top" wrapText="1"/>
      <protection locked="0"/>
    </xf>
    <xf numFmtId="0" fontId="81" fillId="8" borderId="163" xfId="0" applyFont="1" applyFill="1" applyBorder="1" applyAlignment="1" applyProtection="1">
      <alignment horizontal="left" vertical="top" wrapText="1"/>
      <protection locked="0"/>
    </xf>
    <xf numFmtId="0" fontId="81" fillId="8" borderId="164" xfId="0" applyFont="1" applyFill="1" applyBorder="1" applyAlignment="1" applyProtection="1">
      <alignment horizontal="left" vertical="top" wrapText="1"/>
      <protection locked="0"/>
    </xf>
    <xf numFmtId="10" fontId="14" fillId="2" borderId="0" xfId="20" applyNumberFormat="1" applyFont="1" applyFill="1" applyAlignment="1">
      <alignment horizontal="left"/>
    </xf>
    <xf numFmtId="0" fontId="14" fillId="0" borderId="4" xfId="0" applyFont="1" applyBorder="1" applyAlignment="1">
      <alignment horizontal="center" vertical="center"/>
    </xf>
    <xf numFmtId="0" fontId="14" fillId="8" borderId="4" xfId="0" applyFont="1" applyFill="1" applyBorder="1" applyAlignment="1" applyProtection="1">
      <alignment horizontal="left" wrapText="1"/>
      <protection locked="0"/>
    </xf>
    <xf numFmtId="10" fontId="14" fillId="2" borderId="0" xfId="20" applyNumberFormat="1" applyFont="1" applyFill="1" applyAlignment="1" applyProtection="1">
      <alignment horizontal="left"/>
      <protection locked="0"/>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6" xfId="0" applyFont="1" applyBorder="1" applyAlignment="1">
      <alignment horizontal="left" vertical="center" wrapText="1"/>
    </xf>
    <xf numFmtId="0" fontId="81" fillId="8" borderId="12" xfId="0" applyFont="1" applyFill="1" applyBorder="1" applyAlignment="1" applyProtection="1">
      <alignment horizontal="left" vertical="top" wrapText="1"/>
      <protection locked="0"/>
    </xf>
    <xf numFmtId="0" fontId="81" fillId="8" borderId="11" xfId="0" applyFont="1" applyFill="1" applyBorder="1" applyAlignment="1" applyProtection="1">
      <alignment horizontal="left" vertical="top" wrapText="1"/>
      <protection locked="0"/>
    </xf>
    <xf numFmtId="0" fontId="81" fillId="8" borderId="7" xfId="0" applyFont="1" applyFill="1" applyBorder="1" applyAlignment="1" applyProtection="1">
      <alignment horizontal="left" vertical="top" wrapText="1"/>
      <protection locked="0"/>
    </xf>
    <xf numFmtId="0" fontId="81" fillId="8" borderId="13" xfId="0" applyFont="1" applyFill="1" applyBorder="1" applyAlignment="1" applyProtection="1">
      <alignment horizontal="left" vertical="top" wrapText="1"/>
      <protection locked="0"/>
    </xf>
    <xf numFmtId="0" fontId="81" fillId="8" borderId="15" xfId="0" applyFont="1" applyFill="1" applyBorder="1" applyAlignment="1" applyProtection="1">
      <alignment horizontal="left" vertical="top" wrapText="1"/>
      <protection locked="0"/>
    </xf>
    <xf numFmtId="0" fontId="81" fillId="8" borderId="10" xfId="0" applyFont="1" applyFill="1" applyBorder="1" applyAlignment="1" applyProtection="1">
      <alignment horizontal="left" vertical="top" wrapText="1"/>
      <protection locked="0"/>
    </xf>
    <xf numFmtId="0" fontId="81" fillId="8" borderId="8" xfId="0" applyFont="1" applyFill="1" applyBorder="1" applyAlignment="1" applyProtection="1">
      <alignment horizontal="left" vertical="top" wrapText="1"/>
      <protection locked="0"/>
    </xf>
    <xf numFmtId="0" fontId="81" fillId="8" borderId="5" xfId="0" applyFont="1" applyFill="1" applyBorder="1" applyAlignment="1" applyProtection="1">
      <alignment horizontal="left" vertical="top" wrapText="1"/>
      <protection locked="0"/>
    </xf>
    <xf numFmtId="0" fontId="14" fillId="8" borderId="20" xfId="0" applyFont="1" applyFill="1" applyBorder="1" applyAlignment="1" applyProtection="1">
      <alignment horizontal="left" wrapText="1"/>
      <protection locked="0"/>
    </xf>
    <xf numFmtId="0" fontId="37" fillId="8" borderId="8" xfId="4" applyFont="1" applyFill="1" applyBorder="1" applyAlignment="1" applyProtection="1">
      <alignment horizontal="left"/>
      <protection locked="0"/>
    </xf>
    <xf numFmtId="174" fontId="14" fillId="0" borderId="3" xfId="4" applyNumberFormat="1" applyFont="1" applyBorder="1" applyAlignment="1">
      <alignment horizontal="center"/>
    </xf>
    <xf numFmtId="174" fontId="14" fillId="3" borderId="0" xfId="4" applyNumberFormat="1" applyFont="1" applyFill="1" applyAlignment="1" applyProtection="1">
      <alignment horizontal="left"/>
      <protection locked="0"/>
    </xf>
    <xf numFmtId="0" fontId="4" fillId="0" borderId="8" xfId="4" applyFont="1" applyBorder="1" applyAlignment="1">
      <alignment horizontal="center"/>
    </xf>
    <xf numFmtId="0" fontId="78" fillId="7" borderId="150" xfId="0" applyFont="1" applyFill="1" applyBorder="1" applyAlignment="1">
      <alignment horizontal="center"/>
    </xf>
    <xf numFmtId="0" fontId="78" fillId="7" borderId="151" xfId="0" applyFont="1" applyFill="1" applyBorder="1" applyAlignment="1">
      <alignment horizontal="center"/>
    </xf>
    <xf numFmtId="0" fontId="78" fillId="7" borderId="152" xfId="0" applyFont="1" applyFill="1" applyBorder="1" applyAlignment="1">
      <alignment horizontal="center"/>
    </xf>
    <xf numFmtId="0" fontId="4" fillId="0" borderId="0" xfId="0" applyFont="1" applyAlignment="1">
      <alignment horizontal="left" wrapText="1"/>
    </xf>
    <xf numFmtId="0" fontId="4" fillId="0" borderId="8" xfId="4" quotePrefix="1" applyFont="1" applyBorder="1" applyAlignment="1">
      <alignment horizontal="center"/>
    </xf>
    <xf numFmtId="0" fontId="4" fillId="0" borderId="8" xfId="98" applyFont="1" applyBorder="1" applyAlignment="1">
      <alignment horizontal="center"/>
    </xf>
    <xf numFmtId="0" fontId="37" fillId="8" borderId="3" xfId="4" applyFont="1" applyFill="1" applyBorder="1" applyAlignment="1" applyProtection="1">
      <alignment vertical="center"/>
      <protection locked="0"/>
    </xf>
    <xf numFmtId="0" fontId="78" fillId="7" borderId="150" xfId="98" applyFont="1" applyFill="1" applyBorder="1" applyAlignment="1">
      <alignment horizontal="center"/>
    </xf>
    <xf numFmtId="0" fontId="78" fillId="7" borderId="151" xfId="98" applyFont="1" applyFill="1" applyBorder="1" applyAlignment="1">
      <alignment horizontal="center"/>
    </xf>
    <xf numFmtId="0" fontId="78" fillId="7" borderId="152" xfId="98" applyFont="1" applyFill="1" applyBorder="1" applyAlignment="1">
      <alignment horizontal="center"/>
    </xf>
    <xf numFmtId="10" fontId="80" fillId="2" borderId="158" xfId="99" applyNumberFormat="1" applyFont="1" applyFill="1" applyBorder="1" applyAlignment="1">
      <alignment horizontal="center"/>
    </xf>
    <xf numFmtId="10" fontId="80" fillId="2" borderId="8" xfId="99" applyNumberFormat="1" applyFont="1" applyFill="1" applyBorder="1" applyAlignment="1">
      <alignment horizontal="center"/>
    </xf>
    <xf numFmtId="10" fontId="80" fillId="2" borderId="159" xfId="99" applyNumberFormat="1" applyFont="1" applyFill="1" applyBorder="1" applyAlignment="1">
      <alignment horizontal="center"/>
    </xf>
    <xf numFmtId="174" fontId="14" fillId="0" borderId="0" xfId="4" applyNumberFormat="1" applyFont="1" applyAlignment="1" applyProtection="1">
      <alignment horizontal="left"/>
      <protection locked="0"/>
    </xf>
    <xf numFmtId="165" fontId="14" fillId="0" borderId="3" xfId="4" applyNumberFormat="1" applyFont="1" applyBorder="1" applyAlignment="1">
      <alignment horizontal="center"/>
    </xf>
    <xf numFmtId="3" fontId="80" fillId="2" borderId="156" xfId="99" applyNumberFormat="1" applyFont="1" applyFill="1" applyBorder="1" applyAlignment="1">
      <alignment horizontal="center"/>
    </xf>
    <xf numFmtId="3" fontId="80" fillId="2" borderId="0" xfId="99" applyNumberFormat="1" applyFont="1" applyFill="1" applyAlignment="1">
      <alignment horizontal="center"/>
    </xf>
    <xf numFmtId="3" fontId="80" fillId="2" borderId="157" xfId="99" applyNumberFormat="1" applyFont="1" applyFill="1" applyBorder="1" applyAlignment="1">
      <alignment horizontal="center"/>
    </xf>
    <xf numFmtId="0" fontId="78" fillId="7" borderId="150" xfId="98" applyFont="1" applyFill="1" applyBorder="1" applyAlignment="1">
      <alignment horizontal="center" vertical="center"/>
    </xf>
    <xf numFmtId="0" fontId="78" fillId="7" borderId="151" xfId="98" applyFont="1" applyFill="1" applyBorder="1" applyAlignment="1">
      <alignment horizontal="center" vertical="center"/>
    </xf>
    <xf numFmtId="0" fontId="78" fillId="7" borderId="152" xfId="98" applyFont="1" applyFill="1" applyBorder="1" applyAlignment="1">
      <alignment horizontal="center" vertical="center"/>
    </xf>
    <xf numFmtId="0" fontId="78" fillId="7" borderId="150" xfId="98" applyFont="1" applyFill="1" applyBorder="1" applyAlignment="1" applyProtection="1">
      <alignment horizontal="center"/>
      <protection locked="0"/>
    </xf>
    <xf numFmtId="0" fontId="78" fillId="7" borderId="151" xfId="98" applyFont="1" applyFill="1" applyBorder="1" applyAlignment="1" applyProtection="1">
      <alignment horizontal="center"/>
      <protection locked="0"/>
    </xf>
    <xf numFmtId="0" fontId="78" fillId="7" borderId="152" xfId="98" applyFont="1" applyFill="1" applyBorder="1" applyAlignment="1" applyProtection="1">
      <alignment horizontal="center"/>
      <protection locked="0"/>
    </xf>
    <xf numFmtId="0" fontId="5" fillId="8" borderId="160" xfId="98" applyFont="1" applyFill="1" applyBorder="1" applyAlignment="1" applyProtection="1">
      <alignment horizontal="left" vertical="top" wrapText="1"/>
      <protection locked="0"/>
    </xf>
    <xf numFmtId="0" fontId="5" fillId="8" borderId="11" xfId="98" applyFont="1" applyFill="1" applyBorder="1" applyAlignment="1" applyProtection="1">
      <alignment horizontal="left" vertical="top" wrapText="1"/>
      <protection locked="0"/>
    </xf>
    <xf numFmtId="0" fontId="5" fillId="8" borderId="161" xfId="98" applyFont="1" applyFill="1" applyBorder="1" applyAlignment="1" applyProtection="1">
      <alignment horizontal="left" vertical="top" wrapText="1"/>
      <protection locked="0"/>
    </xf>
    <xf numFmtId="10" fontId="80" fillId="2" borderId="158" xfId="99" applyNumberFormat="1" applyFont="1" applyFill="1" applyBorder="1" applyAlignment="1">
      <alignment horizontal="center" vertical="center"/>
    </xf>
    <xf numFmtId="10" fontId="80" fillId="2" borderId="8" xfId="99" applyNumberFormat="1" applyFont="1" applyFill="1" applyBorder="1" applyAlignment="1">
      <alignment horizontal="center" vertical="center"/>
    </xf>
    <xf numFmtId="10" fontId="80" fillId="2" borderId="159" xfId="99" applyNumberFormat="1" applyFont="1" applyFill="1" applyBorder="1" applyAlignment="1">
      <alignment horizontal="center" vertical="center"/>
    </xf>
    <xf numFmtId="9" fontId="5" fillId="0" borderId="160" xfId="99" applyFont="1" applyBorder="1" applyAlignment="1">
      <alignment horizontal="left" vertical="top" wrapText="1"/>
    </xf>
    <xf numFmtId="9" fontId="5" fillId="0" borderId="11" xfId="99" applyFont="1" applyBorder="1" applyAlignment="1">
      <alignment horizontal="left" vertical="top" wrapText="1"/>
    </xf>
    <xf numFmtId="9" fontId="5" fillId="0" borderId="161" xfId="99" applyFont="1" applyBorder="1" applyAlignment="1">
      <alignment horizontal="left" vertical="top" wrapText="1"/>
    </xf>
    <xf numFmtId="9" fontId="5" fillId="8" borderId="156" xfId="99" applyFont="1" applyFill="1" applyBorder="1" applyAlignment="1" applyProtection="1">
      <alignment horizontal="left" vertical="top" wrapText="1"/>
      <protection locked="0"/>
    </xf>
    <xf numFmtId="9" fontId="5" fillId="8" borderId="0" xfId="99" applyFont="1" applyFill="1" applyAlignment="1" applyProtection="1">
      <alignment horizontal="left" vertical="top" wrapText="1"/>
      <protection locked="0"/>
    </xf>
    <xf numFmtId="9" fontId="5" fillId="8" borderId="157" xfId="99" applyFont="1" applyFill="1" applyBorder="1" applyAlignment="1" applyProtection="1">
      <alignment horizontal="left" vertical="top" wrapText="1"/>
      <protection locked="0"/>
    </xf>
    <xf numFmtId="9" fontId="5" fillId="8" borderId="162" xfId="99" applyFont="1" applyFill="1" applyBorder="1" applyAlignment="1" applyProtection="1">
      <alignment horizontal="left" vertical="top" wrapText="1"/>
      <protection locked="0"/>
    </xf>
    <xf numFmtId="9" fontId="5" fillId="8" borderId="163" xfId="99" applyFont="1" applyFill="1" applyBorder="1" applyAlignment="1" applyProtection="1">
      <alignment horizontal="left" vertical="top" wrapText="1"/>
      <protection locked="0"/>
    </xf>
    <xf numFmtId="9" fontId="5" fillId="8" borderId="164" xfId="99" applyFont="1" applyFill="1" applyBorder="1" applyAlignment="1" applyProtection="1">
      <alignment horizontal="left" vertical="top" wrapText="1"/>
      <protection locked="0"/>
    </xf>
    <xf numFmtId="0" fontId="44" fillId="3" borderId="0" xfId="98" applyFont="1" applyFill="1" applyAlignment="1" applyProtection="1">
      <alignment horizontal="left" vertical="top" wrapText="1"/>
      <protection locked="0"/>
    </xf>
    <xf numFmtId="175" fontId="5" fillId="0" borderId="160" xfId="99" applyNumberFormat="1" applyFont="1" applyBorder="1" applyAlignment="1">
      <alignment horizontal="left" vertical="top" wrapText="1"/>
    </xf>
    <xf numFmtId="175" fontId="5" fillId="0" borderId="11" xfId="99" applyNumberFormat="1" applyFont="1" applyBorder="1" applyAlignment="1">
      <alignment horizontal="left" vertical="top" wrapText="1"/>
    </xf>
    <xf numFmtId="175" fontId="5" fillId="0" borderId="161" xfId="99" applyNumberFormat="1" applyFont="1" applyBorder="1" applyAlignment="1">
      <alignment horizontal="left" vertical="top" wrapText="1"/>
    </xf>
    <xf numFmtId="175" fontId="5" fillId="8" borderId="156" xfId="99" applyNumberFormat="1" applyFont="1" applyFill="1" applyBorder="1" applyAlignment="1" applyProtection="1">
      <alignment horizontal="left" vertical="top" wrapText="1"/>
      <protection locked="0"/>
    </xf>
    <xf numFmtId="175" fontId="5" fillId="8" borderId="0" xfId="99" applyNumberFormat="1" applyFont="1" applyFill="1" applyAlignment="1" applyProtection="1">
      <alignment horizontal="left" vertical="top" wrapText="1"/>
      <protection locked="0"/>
    </xf>
    <xf numFmtId="175" fontId="5" fillId="8" borderId="157" xfId="99" applyNumberFormat="1" applyFont="1" applyFill="1" applyBorder="1" applyAlignment="1" applyProtection="1">
      <alignment horizontal="left" vertical="top" wrapText="1"/>
      <protection locked="0"/>
    </xf>
    <xf numFmtId="175" fontId="5" fillId="8" borderId="162" xfId="99" applyNumberFormat="1" applyFont="1" applyFill="1" applyBorder="1" applyAlignment="1" applyProtection="1">
      <alignment horizontal="left" vertical="top" wrapText="1"/>
      <protection locked="0"/>
    </xf>
    <xf numFmtId="175" fontId="5" fillId="8" borderId="163" xfId="99" applyNumberFormat="1" applyFont="1" applyFill="1" applyBorder="1" applyAlignment="1" applyProtection="1">
      <alignment horizontal="left" vertical="top" wrapText="1"/>
      <protection locked="0"/>
    </xf>
    <xf numFmtId="175" fontId="5" fillId="8" borderId="164" xfId="99" applyNumberFormat="1" applyFont="1" applyFill="1" applyBorder="1" applyAlignment="1" applyProtection="1">
      <alignment horizontal="left" vertical="top" wrapText="1"/>
      <protection locked="0"/>
    </xf>
    <xf numFmtId="0" fontId="3" fillId="0" borderId="2" xfId="98" applyFont="1" applyBorder="1" applyAlignment="1">
      <alignment horizontal="center"/>
    </xf>
    <xf numFmtId="0" fontId="3" fillId="0" borderId="6" xfId="98" applyFont="1" applyBorder="1" applyAlignment="1">
      <alignment horizontal="center"/>
    </xf>
    <xf numFmtId="0" fontId="4" fillId="0" borderId="2" xfId="98" applyFont="1" applyBorder="1" applyAlignment="1">
      <alignment horizontal="center"/>
    </xf>
    <xf numFmtId="0" fontId="4" fillId="0" borderId="3" xfId="98" applyFont="1" applyBorder="1" applyAlignment="1">
      <alignment horizontal="center"/>
    </xf>
    <xf numFmtId="0" fontId="4" fillId="0" borderId="6" xfId="98" applyFont="1" applyBorder="1" applyAlignment="1">
      <alignment horizontal="center"/>
    </xf>
    <xf numFmtId="0" fontId="44" fillId="0" borderId="162" xfId="98" applyFont="1" applyBorder="1" applyAlignment="1">
      <alignment horizontal="left" wrapText="1"/>
    </xf>
    <xf numFmtId="0" fontId="44" fillId="0" borderId="163" xfId="98" applyFont="1" applyBorder="1" applyAlignment="1">
      <alignment horizontal="left" wrapText="1"/>
    </xf>
    <xf numFmtId="0" fontId="44" fillId="0" borderId="164" xfId="98" applyFont="1" applyBorder="1" applyAlignment="1">
      <alignment horizontal="left" wrapText="1"/>
    </xf>
    <xf numFmtId="175" fontId="80" fillId="2" borderId="158" xfId="99" applyNumberFormat="1" applyFont="1" applyFill="1" applyBorder="1" applyAlignment="1">
      <alignment horizontal="center" vertical="center"/>
    </xf>
    <xf numFmtId="175" fontId="80" fillId="2" borderId="8" xfId="99" applyNumberFormat="1" applyFont="1" applyFill="1" applyBorder="1" applyAlignment="1">
      <alignment horizontal="center" vertical="center"/>
    </xf>
    <xf numFmtId="175" fontId="80" fillId="2" borderId="159" xfId="99" applyNumberFormat="1" applyFont="1" applyFill="1" applyBorder="1" applyAlignment="1">
      <alignment horizontal="center" vertical="center"/>
    </xf>
  </cellXfs>
  <cellStyles count="110">
    <cellStyle name="$2" xfId="100" xr:uid="{00000000-0005-0000-0000-000000000000}"/>
    <cellStyle name="Comma" xfId="1" builtinId="3"/>
    <cellStyle name="Comma 0" xfId="11" xr:uid="{00000000-0005-0000-0000-000002000000}"/>
    <cellStyle name="Comma 0 $" xfId="16" xr:uid="{00000000-0005-0000-0000-000003000000}"/>
    <cellStyle name="Comma 0 2" xfId="17" xr:uid="{00000000-0005-0000-0000-000004000000}"/>
    <cellStyle name="Comma 0 2 2" xfId="22" xr:uid="{00000000-0005-0000-0000-000005000000}"/>
    <cellStyle name="Comma 0 total" xfId="13" xr:uid="{00000000-0005-0000-0000-000006000000}"/>
    <cellStyle name="Comma 10" xfId="23" xr:uid="{00000000-0005-0000-0000-000007000000}"/>
    <cellStyle name="Comma 11" xfId="24" xr:uid="{00000000-0005-0000-0000-000008000000}"/>
    <cellStyle name="Comma 12" xfId="25" xr:uid="{00000000-0005-0000-0000-000009000000}"/>
    <cellStyle name="Comma 13" xfId="26" xr:uid="{00000000-0005-0000-0000-00000A000000}"/>
    <cellStyle name="Comma 14" xfId="27" xr:uid="{00000000-0005-0000-0000-00000B000000}"/>
    <cellStyle name="Comma 15" xfId="28" xr:uid="{00000000-0005-0000-0000-00000C000000}"/>
    <cellStyle name="Comma 16" xfId="29" xr:uid="{00000000-0005-0000-0000-00000D000000}"/>
    <cellStyle name="Comma 17" xfId="30" xr:uid="{00000000-0005-0000-0000-00000E000000}"/>
    <cellStyle name="Comma 18" xfId="31" xr:uid="{00000000-0005-0000-0000-00000F000000}"/>
    <cellStyle name="Comma 19" xfId="32" xr:uid="{00000000-0005-0000-0000-000010000000}"/>
    <cellStyle name="Comma 2" xfId="33" xr:uid="{00000000-0005-0000-0000-000011000000}"/>
    <cellStyle name="Comma 20" xfId="34" xr:uid="{00000000-0005-0000-0000-000012000000}"/>
    <cellStyle name="Comma 21" xfId="35" xr:uid="{00000000-0005-0000-0000-000013000000}"/>
    <cellStyle name="Comma 22" xfId="36" xr:uid="{00000000-0005-0000-0000-000014000000}"/>
    <cellStyle name="Comma 23" xfId="37" xr:uid="{00000000-0005-0000-0000-000015000000}"/>
    <cellStyle name="Comma 3" xfId="38" xr:uid="{00000000-0005-0000-0000-000016000000}"/>
    <cellStyle name="Comma 4" xfId="39" xr:uid="{00000000-0005-0000-0000-000017000000}"/>
    <cellStyle name="Comma 5" xfId="40" xr:uid="{00000000-0005-0000-0000-000018000000}"/>
    <cellStyle name="Comma 6" xfId="41" xr:uid="{00000000-0005-0000-0000-000019000000}"/>
    <cellStyle name="Comma 7" xfId="42" xr:uid="{00000000-0005-0000-0000-00001A000000}"/>
    <cellStyle name="Comma 8" xfId="43" xr:uid="{00000000-0005-0000-0000-00001B000000}"/>
    <cellStyle name="Comma 9" xfId="44" xr:uid="{00000000-0005-0000-0000-00001C000000}"/>
    <cellStyle name="Comma0" xfId="45" xr:uid="{00000000-0005-0000-0000-00001D000000}"/>
    <cellStyle name="Currency" xfId="2" builtinId="4"/>
    <cellStyle name="Currency 2" xfId="46" xr:uid="{00000000-0005-0000-0000-00001F000000}"/>
    <cellStyle name="Currency0" xfId="47" xr:uid="{00000000-0005-0000-0000-000020000000}"/>
    <cellStyle name="Date" xfId="48" xr:uid="{00000000-0005-0000-0000-000021000000}"/>
    <cellStyle name="Date 2" xfId="49" xr:uid="{00000000-0005-0000-0000-000022000000}"/>
    <cellStyle name="F2" xfId="50" xr:uid="{00000000-0005-0000-0000-000023000000}"/>
    <cellStyle name="F2 2" xfId="51" xr:uid="{00000000-0005-0000-0000-000024000000}"/>
    <cellStyle name="F3" xfId="52" xr:uid="{00000000-0005-0000-0000-000025000000}"/>
    <cellStyle name="F3 2" xfId="53" xr:uid="{00000000-0005-0000-0000-000026000000}"/>
    <cellStyle name="F4" xfId="54" xr:uid="{00000000-0005-0000-0000-000027000000}"/>
    <cellStyle name="F4 2" xfId="55" xr:uid="{00000000-0005-0000-0000-000028000000}"/>
    <cellStyle name="F5" xfId="56" xr:uid="{00000000-0005-0000-0000-000029000000}"/>
    <cellStyle name="F5 2" xfId="57" xr:uid="{00000000-0005-0000-0000-00002A000000}"/>
    <cellStyle name="F6" xfId="58" xr:uid="{00000000-0005-0000-0000-00002B000000}"/>
    <cellStyle name="F6 2" xfId="59" xr:uid="{00000000-0005-0000-0000-00002C000000}"/>
    <cellStyle name="F7" xfId="60" xr:uid="{00000000-0005-0000-0000-00002D000000}"/>
    <cellStyle name="F7 2" xfId="61" xr:uid="{00000000-0005-0000-0000-00002E000000}"/>
    <cellStyle name="F8" xfId="62" xr:uid="{00000000-0005-0000-0000-00002F000000}"/>
    <cellStyle name="F8 2" xfId="63" xr:uid="{00000000-0005-0000-0000-000030000000}"/>
    <cellStyle name="Fixed" xfId="64" xr:uid="{00000000-0005-0000-0000-000031000000}"/>
    <cellStyle name="Fixed 2" xfId="65" xr:uid="{00000000-0005-0000-0000-000032000000}"/>
    <cellStyle name="FRxAmtStyle" xfId="66" xr:uid="{00000000-0005-0000-0000-000033000000}"/>
    <cellStyle name="FRxCurrStyle" xfId="67" xr:uid="{00000000-0005-0000-0000-000034000000}"/>
    <cellStyle name="FRxPcntStyle" xfId="68" xr:uid="{00000000-0005-0000-0000-000035000000}"/>
    <cellStyle name="Heading 1 2" xfId="69" xr:uid="{00000000-0005-0000-0000-000036000000}"/>
    <cellStyle name="Heading 1 3" xfId="70" xr:uid="{00000000-0005-0000-0000-000037000000}"/>
    <cellStyle name="Heading 2 2" xfId="71" xr:uid="{00000000-0005-0000-0000-000038000000}"/>
    <cellStyle name="Heading 2 3" xfId="72" xr:uid="{00000000-0005-0000-0000-000039000000}"/>
    <cellStyle name="Heading1" xfId="73" xr:uid="{00000000-0005-0000-0000-00003A000000}"/>
    <cellStyle name="Heading2" xfId="74" xr:uid="{00000000-0005-0000-0000-00003B000000}"/>
    <cellStyle name="Hyperlink 2" xfId="75" xr:uid="{00000000-0005-0000-0000-00003C000000}"/>
    <cellStyle name="Item" xfId="10" xr:uid="{00000000-0005-0000-0000-00003D000000}"/>
    <cellStyle name="Item 8" xfId="4" xr:uid="{00000000-0005-0000-0000-00003E000000}"/>
    <cellStyle name="Item 8 left" xfId="6" xr:uid="{00000000-0005-0000-0000-00003F000000}"/>
    <cellStyle name="Item 8 long date" xfId="7" xr:uid="{00000000-0005-0000-0000-000040000000}"/>
    <cellStyle name="Item 8 long date center" xfId="101" xr:uid="{00000000-0005-0000-0000-000041000000}"/>
    <cellStyle name="Item 8 right" xfId="5" xr:uid="{00000000-0005-0000-0000-000042000000}"/>
    <cellStyle name="Item bold" xfId="9" xr:uid="{00000000-0005-0000-0000-000043000000}"/>
    <cellStyle name="Item centered" xfId="8" xr:uid="{00000000-0005-0000-0000-000044000000}"/>
    <cellStyle name="Item centered 2" xfId="76" xr:uid="{00000000-0005-0000-0000-000045000000}"/>
    <cellStyle name="Item centered accross" xfId="12" xr:uid="{00000000-0005-0000-0000-000046000000}"/>
    <cellStyle name="Item centered accross bold" xfId="19" xr:uid="{00000000-0005-0000-0000-000047000000}"/>
    <cellStyle name="Item centered accross bold 2" xfId="77" xr:uid="{00000000-0005-0000-0000-000048000000}"/>
    <cellStyle name="Item centered bold" xfId="102" xr:uid="{00000000-0005-0000-0000-000049000000}"/>
    <cellStyle name="Item centered bold wrap" xfId="103" xr:uid="{00000000-0005-0000-0000-00004A000000}"/>
    <cellStyle name="Item centered vc" xfId="104" xr:uid="{00000000-0005-0000-0000-00004B000000}"/>
    <cellStyle name="Normal" xfId="0" builtinId="0"/>
    <cellStyle name="Normal 2" xfId="78" xr:uid="{00000000-0005-0000-0000-00004D000000}"/>
    <cellStyle name="Normal 2 2" xfId="79" xr:uid="{00000000-0005-0000-0000-00004E000000}"/>
    <cellStyle name="Normal 2 3" xfId="80" xr:uid="{00000000-0005-0000-0000-00004F000000}"/>
    <cellStyle name="Normal 2 4" xfId="81" xr:uid="{00000000-0005-0000-0000-000050000000}"/>
    <cellStyle name="Normal 2 5" xfId="109" xr:uid="{F91BCE2C-2F28-4481-A7FB-8E27634A93BD}"/>
    <cellStyle name="Normal 3" xfId="82" xr:uid="{00000000-0005-0000-0000-000051000000}"/>
    <cellStyle name="Normal 4" xfId="83" xr:uid="{00000000-0005-0000-0000-000052000000}"/>
    <cellStyle name="Normal 5" xfId="84" xr:uid="{00000000-0005-0000-0000-000053000000}"/>
    <cellStyle name="Normal 5 2" xfId="85" xr:uid="{00000000-0005-0000-0000-000054000000}"/>
    <cellStyle name="Normal 6" xfId="86" xr:uid="{00000000-0005-0000-0000-000055000000}"/>
    <cellStyle name="Normal 7" xfId="21" xr:uid="{00000000-0005-0000-0000-000056000000}"/>
    <cellStyle name="Normal 8" xfId="98" xr:uid="{00000000-0005-0000-0000-000057000000}"/>
    <cellStyle name="Normal_Budget" xfId="18" xr:uid="{00000000-0005-0000-0000-000058000000}"/>
    <cellStyle name="number 1" xfId="15" xr:uid="{00000000-0005-0000-0000-000059000000}"/>
    <cellStyle name="number 1 2" xfId="87" xr:uid="{00000000-0005-0000-0000-00005A000000}"/>
    <cellStyle name="number percent" xfId="105" xr:uid="{00000000-0005-0000-0000-00005B000000}"/>
    <cellStyle name="Percent" xfId="20" builtinId="5"/>
    <cellStyle name="Percent 2" xfId="88" xr:uid="{00000000-0005-0000-0000-00005D000000}"/>
    <cellStyle name="Percent 3" xfId="99" xr:uid="{00000000-0005-0000-0000-00005E000000}"/>
    <cellStyle name="Percentage" xfId="106" xr:uid="{00000000-0005-0000-0000-00005F000000}"/>
    <cellStyle name="shade" xfId="107" xr:uid="{00000000-0005-0000-0000-000060000000}"/>
    <cellStyle name="STYLE1" xfId="89" xr:uid="{00000000-0005-0000-0000-000061000000}"/>
    <cellStyle name="STYLE1 2" xfId="90" xr:uid="{00000000-0005-0000-0000-000062000000}"/>
    <cellStyle name="STYLE2" xfId="91" xr:uid="{00000000-0005-0000-0000-000063000000}"/>
    <cellStyle name="STYLE2 2" xfId="92" xr:uid="{00000000-0005-0000-0000-000064000000}"/>
    <cellStyle name="STYLE3" xfId="93" xr:uid="{00000000-0005-0000-0000-000065000000}"/>
    <cellStyle name="STYLE3 2" xfId="94" xr:uid="{00000000-0005-0000-0000-000066000000}"/>
    <cellStyle name="text" xfId="14" xr:uid="{00000000-0005-0000-0000-000067000000}"/>
    <cellStyle name="text 2" xfId="95" xr:uid="{00000000-0005-0000-0000-000068000000}"/>
    <cellStyle name="text center" xfId="108" xr:uid="{00000000-0005-0000-0000-000069000000}"/>
    <cellStyle name="Title top" xfId="3" xr:uid="{00000000-0005-0000-0000-00006A000000}"/>
    <cellStyle name="Total 2" xfId="96" xr:uid="{00000000-0005-0000-0000-00006B000000}"/>
    <cellStyle name="Total 3" xfId="97" xr:uid="{00000000-0005-0000-0000-00006C000000}"/>
  </cellStyles>
  <dxfs count="53">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left" vertical="top" textRotation="0" wrapText="0" indent="0" justifyLastLine="0" shrinkToFit="0" readingOrder="0"/>
      <protection locked="1" hidden="0"/>
    </dxf>
    <dxf>
      <alignment horizontal="left" vertical="top" textRotation="0" wrapText="0" indent="0" justifyLastLine="0" shrinkToFit="0" readingOrder="0"/>
      <protection locked="1" hidden="0"/>
    </dxf>
    <dxf>
      <alignment horizontal="left" vertical="top" textRotation="0" wrapText="0" indent="0" justifyLastLine="0" shrinkToFit="0" readingOrder="0"/>
      <protection locked="1" hidden="0"/>
    </dxf>
    <dxf>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7" formatCode="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numFmt numFmtId="35" formatCode="_(* #,##0.00_);_(* \(#,##0.00\);_(* &quot;-&quot;??_);_(@_)"/>
      <fill>
        <patternFill patternType="none">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7" formatCode="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protection locked="1" hidden="0"/>
    </dxf>
    <dxf>
      <protection locked="1" hidden="0"/>
    </dxf>
    <dxf>
      <font>
        <b val="0"/>
        <i val="0"/>
        <strike val="0"/>
        <condense val="0"/>
        <extend val="0"/>
        <outline val="0"/>
        <shadow val="0"/>
        <u val="none"/>
        <vertAlign val="baseline"/>
        <sz val="10"/>
        <color theme="1"/>
        <name val="Arial Narrow"/>
        <family val="2"/>
        <scheme val="none"/>
      </font>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1" indent="0" justifyLastLine="0" shrinkToFit="0" readingOrder="0"/>
      <protection locked="1" hidden="0"/>
    </dxf>
    <dxf>
      <font>
        <b/>
        <i val="0"/>
      </font>
      <fill>
        <patternFill patternType="solid">
          <bgColor theme="0" tint="-4.9989318521683403E-2"/>
        </patternFill>
      </fill>
      <border>
        <left style="thin">
          <color auto="1"/>
        </left>
        <right style="thin">
          <color auto="1"/>
        </right>
        <top style="thick">
          <color auto="1"/>
        </top>
        <bottom style="thin">
          <color auto="1"/>
        </bottom>
        <vertical style="thin">
          <color auto="1"/>
        </vertical>
        <horizontal style="thin">
          <color auto="1"/>
        </horizontal>
      </border>
    </dxf>
    <dxf>
      <font>
        <b/>
        <i val="0"/>
      </font>
      <fill>
        <patternFill patternType="solid">
          <bgColor theme="0" tint="-4.9989318521683403E-2"/>
        </patternFill>
      </fill>
      <border diagonalUp="0" diagonalDown="0">
        <left style="thin">
          <color auto="1"/>
        </left>
        <right style="thin">
          <color auto="1"/>
        </right>
        <top style="thin">
          <color auto="1"/>
        </top>
        <bottom style="thick">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3" xr9:uid="{04F3FF24-FD2D-4F12-ACD5-E0CACBF9569D}">
      <tableStyleElement type="wholeTable" dxfId="52"/>
      <tableStyleElement type="headerRow" dxfId="51"/>
      <tableStyleElement type="totalRow" dxfId="50"/>
    </tableStyle>
  </tableStyles>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333375</xdr:colOff>
          <xdr:row>15</xdr:row>
          <xdr:rowOff>76200</xdr:rowOff>
        </xdr:from>
        <xdr:to>
          <xdr:col>8</xdr:col>
          <xdr:colOff>1047750</xdr:colOff>
          <xdr:row>17</xdr:row>
          <xdr:rowOff>123825</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1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Service Adjustment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504825</xdr:colOff>
          <xdr:row>15</xdr:row>
          <xdr:rowOff>85725</xdr:rowOff>
        </xdr:from>
        <xdr:to>
          <xdr:col>14</xdr:col>
          <xdr:colOff>285750</xdr:colOff>
          <xdr:row>17</xdr:row>
          <xdr:rowOff>133350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1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Budget Adjustment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27</xdr:row>
          <xdr:rowOff>19050</xdr:rowOff>
        </xdr:from>
        <xdr:to>
          <xdr:col>8</xdr:col>
          <xdr:colOff>466725</xdr:colOff>
          <xdr:row>27</xdr:row>
          <xdr:rowOff>381000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7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Using methodology described in Submitted Cost Allocation Plan (CAP)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19050</xdr:rowOff>
        </xdr:from>
        <xdr:to>
          <xdr:col>6</xdr:col>
          <xdr:colOff>400050</xdr:colOff>
          <xdr:row>29</xdr:row>
          <xdr:rowOff>200025</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7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Using Federal Approved Indirect Rate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31</xdr:row>
          <xdr:rowOff>66675</xdr:rowOff>
        </xdr:from>
        <xdr:to>
          <xdr:col>6</xdr:col>
          <xdr:colOff>409575</xdr:colOff>
          <xdr:row>33</xdr:row>
          <xdr:rowOff>66675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7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Others - Describe method in the box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21</xdr:row>
          <xdr:rowOff>28575</xdr:rowOff>
        </xdr:from>
        <xdr:to>
          <xdr:col>6</xdr:col>
          <xdr:colOff>619125</xdr:colOff>
          <xdr:row>23</xdr:row>
          <xdr:rowOff>19050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7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638175</xdr:colOff>
          <xdr:row>21</xdr:row>
          <xdr:rowOff>38100</xdr:rowOff>
        </xdr:from>
        <xdr:to>
          <xdr:col>8</xdr:col>
          <xdr:colOff>533400</xdr:colOff>
          <xdr:row>23</xdr:row>
          <xdr:rowOff>28575</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7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238125</xdr:colOff>
          <xdr:row>41</xdr:row>
          <xdr:rowOff>95250</xdr:rowOff>
        </xdr:from>
        <xdr:to>
          <xdr:col>12</xdr:col>
          <xdr:colOff>504825</xdr:colOff>
          <xdr:row>43</xdr:row>
          <xdr:rowOff>114300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9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43</xdr:row>
          <xdr:rowOff>85725</xdr:rowOff>
        </xdr:from>
        <xdr:to>
          <xdr:col>10</xdr:col>
          <xdr:colOff>323850</xdr:colOff>
          <xdr:row>44</xdr:row>
          <xdr:rowOff>161925</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9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95</xdr:row>
          <xdr:rowOff>95250</xdr:rowOff>
        </xdr:from>
        <xdr:to>
          <xdr:col>12</xdr:col>
          <xdr:colOff>504825</xdr:colOff>
          <xdr:row>97</xdr:row>
          <xdr:rowOff>114300</xdr:rowOff>
        </xdr:to>
        <xdr:sp macro="" textlink="">
          <xdr:nvSpPr>
            <xdr:cNvPr id="54277" name="Check Box 5" hidden="1">
              <a:extLst>
                <a:ext uri="{63B3BB69-23CF-44E3-9099-C40C66FF867C}">
                  <a14:compatExt spid="_x0000_s54277"/>
                </a:ext>
                <a:ext uri="{FF2B5EF4-FFF2-40B4-BE49-F238E27FC236}">
                  <a16:creationId xmlns:a16="http://schemas.microsoft.com/office/drawing/2014/main" id="{00000000-0008-0000-0900-00000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85725</xdr:rowOff>
        </xdr:from>
        <xdr:to>
          <xdr:col>10</xdr:col>
          <xdr:colOff>323850</xdr:colOff>
          <xdr:row>98</xdr:row>
          <xdr:rowOff>161925</xdr:rowOff>
        </xdr:to>
        <xdr:sp macro="" textlink="">
          <xdr:nvSpPr>
            <xdr:cNvPr id="54278" name="Check Box 6" hidden="1">
              <a:extLst>
                <a:ext uri="{63B3BB69-23CF-44E3-9099-C40C66FF867C}">
                  <a14:compatExt spid="_x0000_s54278"/>
                </a:ext>
                <a:ext uri="{FF2B5EF4-FFF2-40B4-BE49-F238E27FC236}">
                  <a16:creationId xmlns:a16="http://schemas.microsoft.com/office/drawing/2014/main" id="{00000000-0008-0000-0900-00000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149</xdr:row>
          <xdr:rowOff>95250</xdr:rowOff>
        </xdr:from>
        <xdr:to>
          <xdr:col>12</xdr:col>
          <xdr:colOff>504825</xdr:colOff>
          <xdr:row>151</xdr:row>
          <xdr:rowOff>114300</xdr:rowOff>
        </xdr:to>
        <xdr:sp macro="" textlink="">
          <xdr:nvSpPr>
            <xdr:cNvPr id="54279" name="Check Box 7" hidden="1">
              <a:extLst>
                <a:ext uri="{63B3BB69-23CF-44E3-9099-C40C66FF867C}">
                  <a14:compatExt spid="_x0000_s54279"/>
                </a:ext>
                <a:ext uri="{FF2B5EF4-FFF2-40B4-BE49-F238E27FC236}">
                  <a16:creationId xmlns:a16="http://schemas.microsoft.com/office/drawing/2014/main" id="{00000000-0008-0000-0900-00000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85725</xdr:rowOff>
        </xdr:from>
        <xdr:to>
          <xdr:col>10</xdr:col>
          <xdr:colOff>323850</xdr:colOff>
          <xdr:row>152</xdr:row>
          <xdr:rowOff>161925</xdr:rowOff>
        </xdr:to>
        <xdr:sp macro="" textlink="">
          <xdr:nvSpPr>
            <xdr:cNvPr id="54280" name="Check Box 8" hidden="1">
              <a:extLst>
                <a:ext uri="{63B3BB69-23CF-44E3-9099-C40C66FF867C}">
                  <a14:compatExt spid="_x0000_s54280"/>
                </a:ext>
                <a:ext uri="{FF2B5EF4-FFF2-40B4-BE49-F238E27FC236}">
                  <a16:creationId xmlns:a16="http://schemas.microsoft.com/office/drawing/2014/main" id="{00000000-0008-0000-0900-00000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203</xdr:row>
          <xdr:rowOff>95250</xdr:rowOff>
        </xdr:from>
        <xdr:to>
          <xdr:col>12</xdr:col>
          <xdr:colOff>504825</xdr:colOff>
          <xdr:row>205</xdr:row>
          <xdr:rowOff>114300</xdr:rowOff>
        </xdr:to>
        <xdr:sp macro="" textlink="">
          <xdr:nvSpPr>
            <xdr:cNvPr id="54281" name="Check Box 9" hidden="1">
              <a:extLst>
                <a:ext uri="{63B3BB69-23CF-44E3-9099-C40C66FF867C}">
                  <a14:compatExt spid="_x0000_s54281"/>
                </a:ext>
                <a:ext uri="{FF2B5EF4-FFF2-40B4-BE49-F238E27FC236}">
                  <a16:creationId xmlns:a16="http://schemas.microsoft.com/office/drawing/2014/main" id="{00000000-0008-0000-09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205</xdr:row>
          <xdr:rowOff>85725</xdr:rowOff>
        </xdr:from>
        <xdr:to>
          <xdr:col>10</xdr:col>
          <xdr:colOff>323850</xdr:colOff>
          <xdr:row>206</xdr:row>
          <xdr:rowOff>161925</xdr:rowOff>
        </xdr:to>
        <xdr:sp macro="" textlink="">
          <xdr:nvSpPr>
            <xdr:cNvPr id="54282" name="Check Box 10" hidden="1">
              <a:extLst>
                <a:ext uri="{63B3BB69-23CF-44E3-9099-C40C66FF867C}">
                  <a14:compatExt spid="_x0000_s54282"/>
                </a:ext>
                <a:ext uri="{FF2B5EF4-FFF2-40B4-BE49-F238E27FC236}">
                  <a16:creationId xmlns:a16="http://schemas.microsoft.com/office/drawing/2014/main" id="{00000000-0008-0000-09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257</xdr:row>
          <xdr:rowOff>95250</xdr:rowOff>
        </xdr:from>
        <xdr:to>
          <xdr:col>12</xdr:col>
          <xdr:colOff>504825</xdr:colOff>
          <xdr:row>259</xdr:row>
          <xdr:rowOff>114300</xdr:rowOff>
        </xdr:to>
        <xdr:sp macro="" textlink="">
          <xdr:nvSpPr>
            <xdr:cNvPr id="54283" name="Check Box 11" hidden="1">
              <a:extLst>
                <a:ext uri="{63B3BB69-23CF-44E3-9099-C40C66FF867C}">
                  <a14:compatExt spid="_x0000_s54283"/>
                </a:ext>
                <a:ext uri="{FF2B5EF4-FFF2-40B4-BE49-F238E27FC236}">
                  <a16:creationId xmlns:a16="http://schemas.microsoft.com/office/drawing/2014/main" id="{00000000-0008-0000-0900-00000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259</xdr:row>
          <xdr:rowOff>85725</xdr:rowOff>
        </xdr:from>
        <xdr:to>
          <xdr:col>10</xdr:col>
          <xdr:colOff>323850</xdr:colOff>
          <xdr:row>260</xdr:row>
          <xdr:rowOff>161925</xdr:rowOff>
        </xdr:to>
        <xdr:sp macro="" textlink="">
          <xdr:nvSpPr>
            <xdr:cNvPr id="54284" name="Check Box 12" hidden="1">
              <a:extLst>
                <a:ext uri="{63B3BB69-23CF-44E3-9099-C40C66FF867C}">
                  <a14:compatExt spid="_x0000_s54284"/>
                </a:ext>
                <a:ext uri="{FF2B5EF4-FFF2-40B4-BE49-F238E27FC236}">
                  <a16:creationId xmlns:a16="http://schemas.microsoft.com/office/drawing/2014/main" id="{00000000-0008-0000-0900-00000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311</xdr:row>
          <xdr:rowOff>95250</xdr:rowOff>
        </xdr:from>
        <xdr:to>
          <xdr:col>12</xdr:col>
          <xdr:colOff>504825</xdr:colOff>
          <xdr:row>313</xdr:row>
          <xdr:rowOff>114300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9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313</xdr:row>
          <xdr:rowOff>85725</xdr:rowOff>
        </xdr:from>
        <xdr:to>
          <xdr:col>10</xdr:col>
          <xdr:colOff>323850</xdr:colOff>
          <xdr:row>314</xdr:row>
          <xdr:rowOff>161925</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9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365</xdr:row>
          <xdr:rowOff>95250</xdr:rowOff>
        </xdr:from>
        <xdr:to>
          <xdr:col>12</xdr:col>
          <xdr:colOff>504825</xdr:colOff>
          <xdr:row>367</xdr:row>
          <xdr:rowOff>114300</xdr:rowOff>
        </xdr:to>
        <xdr:sp macro="" textlink="">
          <xdr:nvSpPr>
            <xdr:cNvPr id="54287" name="Check Box 15" hidden="1">
              <a:extLst>
                <a:ext uri="{63B3BB69-23CF-44E3-9099-C40C66FF867C}">
                  <a14:compatExt spid="_x0000_s54287"/>
                </a:ext>
                <a:ext uri="{FF2B5EF4-FFF2-40B4-BE49-F238E27FC236}">
                  <a16:creationId xmlns:a16="http://schemas.microsoft.com/office/drawing/2014/main" id="{00000000-0008-0000-0900-00000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367</xdr:row>
          <xdr:rowOff>85725</xdr:rowOff>
        </xdr:from>
        <xdr:to>
          <xdr:col>10</xdr:col>
          <xdr:colOff>323850</xdr:colOff>
          <xdr:row>368</xdr:row>
          <xdr:rowOff>161925</xdr:rowOff>
        </xdr:to>
        <xdr:sp macro="" textlink="">
          <xdr:nvSpPr>
            <xdr:cNvPr id="54288" name="Check Box 16" hidden="1">
              <a:extLst>
                <a:ext uri="{63B3BB69-23CF-44E3-9099-C40C66FF867C}">
                  <a14:compatExt spid="_x0000_s54288"/>
                </a:ext>
                <a:ext uri="{FF2B5EF4-FFF2-40B4-BE49-F238E27FC236}">
                  <a16:creationId xmlns:a16="http://schemas.microsoft.com/office/drawing/2014/main" id="{00000000-0008-0000-0900-00001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419</xdr:row>
          <xdr:rowOff>95250</xdr:rowOff>
        </xdr:from>
        <xdr:to>
          <xdr:col>12</xdr:col>
          <xdr:colOff>504825</xdr:colOff>
          <xdr:row>421</xdr:row>
          <xdr:rowOff>114300</xdr:rowOff>
        </xdr:to>
        <xdr:sp macro="" textlink="">
          <xdr:nvSpPr>
            <xdr:cNvPr id="54289" name="Check Box 17" hidden="1">
              <a:extLst>
                <a:ext uri="{63B3BB69-23CF-44E3-9099-C40C66FF867C}">
                  <a14:compatExt spid="_x0000_s54289"/>
                </a:ext>
                <a:ext uri="{FF2B5EF4-FFF2-40B4-BE49-F238E27FC236}">
                  <a16:creationId xmlns:a16="http://schemas.microsoft.com/office/drawing/2014/main" id="{00000000-0008-0000-0900-00001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421</xdr:row>
          <xdr:rowOff>85725</xdr:rowOff>
        </xdr:from>
        <xdr:to>
          <xdr:col>10</xdr:col>
          <xdr:colOff>323850</xdr:colOff>
          <xdr:row>422</xdr:row>
          <xdr:rowOff>161925</xdr:rowOff>
        </xdr:to>
        <xdr:sp macro="" textlink="">
          <xdr:nvSpPr>
            <xdr:cNvPr id="54290" name="Check Box 18" hidden="1">
              <a:extLst>
                <a:ext uri="{63B3BB69-23CF-44E3-9099-C40C66FF867C}">
                  <a14:compatExt spid="_x0000_s54290"/>
                </a:ext>
                <a:ext uri="{FF2B5EF4-FFF2-40B4-BE49-F238E27FC236}">
                  <a16:creationId xmlns:a16="http://schemas.microsoft.com/office/drawing/2014/main" id="{00000000-0008-0000-0900-00001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473</xdr:row>
          <xdr:rowOff>95250</xdr:rowOff>
        </xdr:from>
        <xdr:to>
          <xdr:col>12</xdr:col>
          <xdr:colOff>504825</xdr:colOff>
          <xdr:row>475</xdr:row>
          <xdr:rowOff>114300</xdr:rowOff>
        </xdr:to>
        <xdr:sp macro="" textlink="">
          <xdr:nvSpPr>
            <xdr:cNvPr id="54291" name="Check Box 19" hidden="1">
              <a:extLst>
                <a:ext uri="{63B3BB69-23CF-44E3-9099-C40C66FF867C}">
                  <a14:compatExt spid="_x0000_s54291"/>
                </a:ext>
                <a:ext uri="{FF2B5EF4-FFF2-40B4-BE49-F238E27FC236}">
                  <a16:creationId xmlns:a16="http://schemas.microsoft.com/office/drawing/2014/main" id="{00000000-0008-0000-0900-00001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475</xdr:row>
          <xdr:rowOff>85725</xdr:rowOff>
        </xdr:from>
        <xdr:to>
          <xdr:col>10</xdr:col>
          <xdr:colOff>323850</xdr:colOff>
          <xdr:row>476</xdr:row>
          <xdr:rowOff>161925</xdr:rowOff>
        </xdr:to>
        <xdr:sp macro="" textlink="">
          <xdr:nvSpPr>
            <xdr:cNvPr id="54292" name="Check Box 20" hidden="1">
              <a:extLst>
                <a:ext uri="{63B3BB69-23CF-44E3-9099-C40C66FF867C}">
                  <a14:compatExt spid="_x0000_s54292"/>
                </a:ext>
                <a:ext uri="{FF2B5EF4-FFF2-40B4-BE49-F238E27FC236}">
                  <a16:creationId xmlns:a16="http://schemas.microsoft.com/office/drawing/2014/main" id="{00000000-0008-0000-0900-00001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527</xdr:row>
          <xdr:rowOff>95250</xdr:rowOff>
        </xdr:from>
        <xdr:to>
          <xdr:col>12</xdr:col>
          <xdr:colOff>504825</xdr:colOff>
          <xdr:row>529</xdr:row>
          <xdr:rowOff>114300</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0900-00001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529</xdr:row>
          <xdr:rowOff>85725</xdr:rowOff>
        </xdr:from>
        <xdr:to>
          <xdr:col>10</xdr:col>
          <xdr:colOff>323850</xdr:colOff>
          <xdr:row>530</xdr:row>
          <xdr:rowOff>161925</xdr:rowOff>
        </xdr:to>
        <xdr:sp macro="" textlink="">
          <xdr:nvSpPr>
            <xdr:cNvPr id="54294" name="Check Box 22" hidden="1">
              <a:extLst>
                <a:ext uri="{63B3BB69-23CF-44E3-9099-C40C66FF867C}">
                  <a14:compatExt spid="_x0000_s54294"/>
                </a:ext>
                <a:ext uri="{FF2B5EF4-FFF2-40B4-BE49-F238E27FC236}">
                  <a16:creationId xmlns:a16="http://schemas.microsoft.com/office/drawing/2014/main" id="{00000000-0008-0000-0900-00001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581</xdr:row>
          <xdr:rowOff>95250</xdr:rowOff>
        </xdr:from>
        <xdr:to>
          <xdr:col>12</xdr:col>
          <xdr:colOff>504825</xdr:colOff>
          <xdr:row>583</xdr:row>
          <xdr:rowOff>114300</xdr:rowOff>
        </xdr:to>
        <xdr:sp macro="" textlink="">
          <xdr:nvSpPr>
            <xdr:cNvPr id="54295" name="Check Box 23" hidden="1">
              <a:extLst>
                <a:ext uri="{63B3BB69-23CF-44E3-9099-C40C66FF867C}">
                  <a14:compatExt spid="_x0000_s54295"/>
                </a:ext>
                <a:ext uri="{FF2B5EF4-FFF2-40B4-BE49-F238E27FC236}">
                  <a16:creationId xmlns:a16="http://schemas.microsoft.com/office/drawing/2014/main" id="{00000000-0008-0000-0900-00001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583</xdr:row>
          <xdr:rowOff>85725</xdr:rowOff>
        </xdr:from>
        <xdr:to>
          <xdr:col>10</xdr:col>
          <xdr:colOff>323850</xdr:colOff>
          <xdr:row>584</xdr:row>
          <xdr:rowOff>161925</xdr:rowOff>
        </xdr:to>
        <xdr:sp macro="" textlink="">
          <xdr:nvSpPr>
            <xdr:cNvPr id="54296" name="Check Box 24" hidden="1">
              <a:extLst>
                <a:ext uri="{63B3BB69-23CF-44E3-9099-C40C66FF867C}">
                  <a14:compatExt spid="_x0000_s54296"/>
                </a:ext>
                <a:ext uri="{FF2B5EF4-FFF2-40B4-BE49-F238E27FC236}">
                  <a16:creationId xmlns:a16="http://schemas.microsoft.com/office/drawing/2014/main" id="{00000000-0008-0000-0900-00001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637</xdr:row>
          <xdr:rowOff>95250</xdr:rowOff>
        </xdr:from>
        <xdr:to>
          <xdr:col>12</xdr:col>
          <xdr:colOff>504825</xdr:colOff>
          <xdr:row>639</xdr:row>
          <xdr:rowOff>114300</xdr:rowOff>
        </xdr:to>
        <xdr:sp macro="" textlink="">
          <xdr:nvSpPr>
            <xdr:cNvPr id="54297" name="Check Box 25" hidden="1">
              <a:extLst>
                <a:ext uri="{63B3BB69-23CF-44E3-9099-C40C66FF867C}">
                  <a14:compatExt spid="_x0000_s54297"/>
                </a:ext>
                <a:ext uri="{FF2B5EF4-FFF2-40B4-BE49-F238E27FC236}">
                  <a16:creationId xmlns:a16="http://schemas.microsoft.com/office/drawing/2014/main" id="{00000000-0008-0000-0900-00001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Read and reviewed contract Article 1.4, including but not limited to the Mandated Clause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639</xdr:row>
          <xdr:rowOff>85725</xdr:rowOff>
        </xdr:from>
        <xdr:to>
          <xdr:col>10</xdr:col>
          <xdr:colOff>323850</xdr:colOff>
          <xdr:row>640</xdr:row>
          <xdr:rowOff>161925</xdr:rowOff>
        </xdr:to>
        <xdr:sp macro="" textlink="">
          <xdr:nvSpPr>
            <xdr:cNvPr id="54298" name="Check Box 26" hidden="1">
              <a:extLst>
                <a:ext uri="{63B3BB69-23CF-44E3-9099-C40C66FF867C}">
                  <a14:compatExt spid="_x0000_s54298"/>
                </a:ext>
                <a:ext uri="{FF2B5EF4-FFF2-40B4-BE49-F238E27FC236}">
                  <a16:creationId xmlns:a16="http://schemas.microsoft.com/office/drawing/2014/main" id="{00000000-0008-0000-0900-00001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Policies &amp; Procedures are in place to adequately monitor subcontractors/consultants.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24</xdr:row>
          <xdr:rowOff>85725</xdr:rowOff>
        </xdr:from>
        <xdr:to>
          <xdr:col>7</xdr:col>
          <xdr:colOff>38100</xdr:colOff>
          <xdr:row>26</xdr:row>
          <xdr:rowOff>180975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Have adequate internal controls and procedures in place to mitigate misappropriation of Gift Cards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41</xdr:row>
          <xdr:rowOff>133350</xdr:rowOff>
        </xdr:from>
        <xdr:to>
          <xdr:col>7</xdr:col>
          <xdr:colOff>57150</xdr:colOff>
          <xdr:row>42</xdr:row>
          <xdr:rowOff>161925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A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 Gift cards directly benefit clients and program objectives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142875</xdr:rowOff>
        </xdr:from>
        <xdr:to>
          <xdr:col>4</xdr:col>
          <xdr:colOff>695325</xdr:colOff>
          <xdr:row>27</xdr:row>
          <xdr:rowOff>85725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A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Gift Cards maintained in a secured and locked environment accessible only to the designated Contractor employees.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85725</xdr:rowOff>
        </xdr:from>
        <xdr:to>
          <xdr:col>4</xdr:col>
          <xdr:colOff>800100</xdr:colOff>
          <xdr:row>30</xdr:row>
          <xdr:rowOff>104775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A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Gift Cards are accounted for by receipts, tracking system and follow the Contractor’s internal purchase policies.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104775</xdr:rowOff>
        </xdr:from>
        <xdr:to>
          <xdr:col>4</xdr:col>
          <xdr:colOff>1009650</xdr:colOff>
          <xdr:row>34</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A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Disbursement of Gift Cards are accounted for by a tracking system that indicates at a minimum: full name of the recipient, amount of the Gift Card, date disbursed, two full signatures, one of which must be a Contractor employee. If both signatures are those of contract employees, one must be a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0</xdr:rowOff>
        </xdr:from>
        <xdr:to>
          <xdr:col>4</xdr:col>
          <xdr:colOff>790575</xdr:colOff>
          <xdr:row>35</xdr:row>
          <xdr:rowOff>247650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A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Gift Card purchase receipts, tracking logs, and internal policies shall be available for COR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xdr:row>
          <xdr:rowOff>228600</xdr:rowOff>
        </xdr:from>
        <xdr:to>
          <xdr:col>4</xdr:col>
          <xdr:colOff>828675</xdr:colOff>
          <xdr:row>39</xdr:row>
          <xdr:rowOff>9525</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A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In the event Contractor discovers misappropriation of Gift Cards, Contractor must contact assigned BHS COR within one business day of the occurrence.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85725</xdr:rowOff>
        </xdr:from>
        <xdr:to>
          <xdr:col>4</xdr:col>
          <xdr:colOff>781050</xdr:colOff>
          <xdr:row>41</xdr:row>
          <xdr:rowOff>133350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A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Gift card purchase receipts, tracking log and internal policies shall be available for COR or Designee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95250</xdr:rowOff>
        </xdr:from>
        <xdr:to>
          <xdr:col>4</xdr:col>
          <xdr:colOff>762000</xdr:colOff>
          <xdr:row>44</xdr:row>
          <xdr:rowOff>19050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A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Records to support the use of gift cards shall be available for in-depth review visits.  Gift Cards that are not used or disbursed at the end of their original approved contract year must be justified and pre-approved (again) prior to being used in the next or any future contract years.</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0</xdr:rowOff>
        </xdr:from>
        <xdr:to>
          <xdr:col>11</xdr:col>
          <xdr:colOff>123825</xdr:colOff>
          <xdr:row>1</xdr:row>
          <xdr:rowOff>19050</xdr:rowOff>
        </xdr:to>
        <xdr:sp macro="" textlink="">
          <xdr:nvSpPr>
            <xdr:cNvPr id="34404" name="Check Box 612" hidden="1">
              <a:extLst>
                <a:ext uri="{63B3BB69-23CF-44E3-9099-C40C66FF867C}">
                  <a14:compatExt spid="_x0000_s34404"/>
                </a:ext>
                <a:ext uri="{FF2B5EF4-FFF2-40B4-BE49-F238E27FC236}">
                  <a16:creationId xmlns:a16="http://schemas.microsoft.com/office/drawing/2014/main" id="{00000000-0008-0000-0C00-00006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xdr:row>
          <xdr:rowOff>0</xdr:rowOff>
        </xdr:from>
        <xdr:to>
          <xdr:col>11</xdr:col>
          <xdr:colOff>123825</xdr:colOff>
          <xdr:row>2</xdr:row>
          <xdr:rowOff>19050</xdr:rowOff>
        </xdr:to>
        <xdr:sp macro="" textlink="">
          <xdr:nvSpPr>
            <xdr:cNvPr id="34405" name="Check Box 613" hidden="1">
              <a:extLst>
                <a:ext uri="{63B3BB69-23CF-44E3-9099-C40C66FF867C}">
                  <a14:compatExt spid="_x0000_s34405"/>
                </a:ext>
                <a:ext uri="{FF2B5EF4-FFF2-40B4-BE49-F238E27FC236}">
                  <a16:creationId xmlns:a16="http://schemas.microsoft.com/office/drawing/2014/main" id="{00000000-0008-0000-0C00-00006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xdr:row>
          <xdr:rowOff>0</xdr:rowOff>
        </xdr:from>
        <xdr:to>
          <xdr:col>11</xdr:col>
          <xdr:colOff>123825</xdr:colOff>
          <xdr:row>58</xdr:row>
          <xdr:rowOff>19050</xdr:rowOff>
        </xdr:to>
        <xdr:sp macro="" textlink="">
          <xdr:nvSpPr>
            <xdr:cNvPr id="34406" name="Check Box 614" hidden="1">
              <a:extLst>
                <a:ext uri="{63B3BB69-23CF-44E3-9099-C40C66FF867C}">
                  <a14:compatExt spid="_x0000_s34406"/>
                </a:ext>
                <a:ext uri="{FF2B5EF4-FFF2-40B4-BE49-F238E27FC236}">
                  <a16:creationId xmlns:a16="http://schemas.microsoft.com/office/drawing/2014/main" id="{00000000-0008-0000-0C00-00006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58</xdr:row>
          <xdr:rowOff>0</xdr:rowOff>
        </xdr:from>
        <xdr:to>
          <xdr:col>11</xdr:col>
          <xdr:colOff>123825</xdr:colOff>
          <xdr:row>59</xdr:row>
          <xdr:rowOff>19050</xdr:rowOff>
        </xdr:to>
        <xdr:sp macro="" textlink="">
          <xdr:nvSpPr>
            <xdr:cNvPr id="34407" name="Check Box 615" hidden="1">
              <a:extLst>
                <a:ext uri="{63B3BB69-23CF-44E3-9099-C40C66FF867C}">
                  <a14:compatExt spid="_x0000_s34407"/>
                </a:ext>
                <a:ext uri="{FF2B5EF4-FFF2-40B4-BE49-F238E27FC236}">
                  <a16:creationId xmlns:a16="http://schemas.microsoft.com/office/drawing/2014/main" id="{00000000-0008-0000-0C00-00006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114</xdr:row>
          <xdr:rowOff>0</xdr:rowOff>
        </xdr:from>
        <xdr:to>
          <xdr:col>11</xdr:col>
          <xdr:colOff>123825</xdr:colOff>
          <xdr:row>115</xdr:row>
          <xdr:rowOff>19050</xdr:rowOff>
        </xdr:to>
        <xdr:sp macro="" textlink="">
          <xdr:nvSpPr>
            <xdr:cNvPr id="34408" name="Check Box 616" hidden="1">
              <a:extLst>
                <a:ext uri="{63B3BB69-23CF-44E3-9099-C40C66FF867C}">
                  <a14:compatExt spid="_x0000_s34408"/>
                </a:ext>
                <a:ext uri="{FF2B5EF4-FFF2-40B4-BE49-F238E27FC236}">
                  <a16:creationId xmlns:a16="http://schemas.microsoft.com/office/drawing/2014/main" id="{00000000-0008-0000-0C00-00006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115</xdr:row>
          <xdr:rowOff>0</xdr:rowOff>
        </xdr:from>
        <xdr:to>
          <xdr:col>11</xdr:col>
          <xdr:colOff>123825</xdr:colOff>
          <xdr:row>116</xdr:row>
          <xdr:rowOff>19050</xdr:rowOff>
        </xdr:to>
        <xdr:sp macro="" textlink="">
          <xdr:nvSpPr>
            <xdr:cNvPr id="34409" name="Check Box 617" hidden="1">
              <a:extLst>
                <a:ext uri="{63B3BB69-23CF-44E3-9099-C40C66FF867C}">
                  <a14:compatExt spid="_x0000_s34409"/>
                </a:ext>
                <a:ext uri="{FF2B5EF4-FFF2-40B4-BE49-F238E27FC236}">
                  <a16:creationId xmlns:a16="http://schemas.microsoft.com/office/drawing/2014/main" id="{00000000-0008-0000-0C00-00006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171</xdr:row>
          <xdr:rowOff>0</xdr:rowOff>
        </xdr:from>
        <xdr:to>
          <xdr:col>11</xdr:col>
          <xdr:colOff>123825</xdr:colOff>
          <xdr:row>172</xdr:row>
          <xdr:rowOff>19050</xdr:rowOff>
        </xdr:to>
        <xdr:sp macro="" textlink="">
          <xdr:nvSpPr>
            <xdr:cNvPr id="34410" name="Check Box 618" hidden="1">
              <a:extLst>
                <a:ext uri="{63B3BB69-23CF-44E3-9099-C40C66FF867C}">
                  <a14:compatExt spid="_x0000_s34410"/>
                </a:ext>
                <a:ext uri="{FF2B5EF4-FFF2-40B4-BE49-F238E27FC236}">
                  <a16:creationId xmlns:a16="http://schemas.microsoft.com/office/drawing/2014/main" id="{00000000-0008-0000-0C00-00006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172</xdr:row>
          <xdr:rowOff>0</xdr:rowOff>
        </xdr:from>
        <xdr:to>
          <xdr:col>11</xdr:col>
          <xdr:colOff>123825</xdr:colOff>
          <xdr:row>173</xdr:row>
          <xdr:rowOff>19050</xdr:rowOff>
        </xdr:to>
        <xdr:sp macro="" textlink="">
          <xdr:nvSpPr>
            <xdr:cNvPr id="34411" name="Check Box 619" hidden="1">
              <a:extLst>
                <a:ext uri="{63B3BB69-23CF-44E3-9099-C40C66FF867C}">
                  <a14:compatExt spid="_x0000_s34411"/>
                </a:ext>
                <a:ext uri="{FF2B5EF4-FFF2-40B4-BE49-F238E27FC236}">
                  <a16:creationId xmlns:a16="http://schemas.microsoft.com/office/drawing/2014/main" id="{00000000-0008-0000-0C00-00006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228</xdr:row>
          <xdr:rowOff>0</xdr:rowOff>
        </xdr:from>
        <xdr:to>
          <xdr:col>11</xdr:col>
          <xdr:colOff>123825</xdr:colOff>
          <xdr:row>229</xdr:row>
          <xdr:rowOff>19050</xdr:rowOff>
        </xdr:to>
        <xdr:sp macro="" textlink="">
          <xdr:nvSpPr>
            <xdr:cNvPr id="34412" name="Check Box 620" hidden="1">
              <a:extLst>
                <a:ext uri="{63B3BB69-23CF-44E3-9099-C40C66FF867C}">
                  <a14:compatExt spid="_x0000_s34412"/>
                </a:ext>
                <a:ext uri="{FF2B5EF4-FFF2-40B4-BE49-F238E27FC236}">
                  <a16:creationId xmlns:a16="http://schemas.microsoft.com/office/drawing/2014/main" id="{00000000-0008-0000-0C00-00006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229</xdr:row>
          <xdr:rowOff>0</xdr:rowOff>
        </xdr:from>
        <xdr:to>
          <xdr:col>11</xdr:col>
          <xdr:colOff>123825</xdr:colOff>
          <xdr:row>230</xdr:row>
          <xdr:rowOff>19050</xdr:rowOff>
        </xdr:to>
        <xdr:sp macro="" textlink="">
          <xdr:nvSpPr>
            <xdr:cNvPr id="34413" name="Check Box 621" hidden="1">
              <a:extLst>
                <a:ext uri="{63B3BB69-23CF-44E3-9099-C40C66FF867C}">
                  <a14:compatExt spid="_x0000_s34413"/>
                </a:ext>
                <a:ext uri="{FF2B5EF4-FFF2-40B4-BE49-F238E27FC236}">
                  <a16:creationId xmlns:a16="http://schemas.microsoft.com/office/drawing/2014/main" id="{00000000-0008-0000-0C00-00006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414" name="Check Box 622" hidden="1">
              <a:extLst>
                <a:ext uri="{63B3BB69-23CF-44E3-9099-C40C66FF867C}">
                  <a14:compatExt spid="_x0000_s34414"/>
                </a:ext>
                <a:ext uri="{FF2B5EF4-FFF2-40B4-BE49-F238E27FC236}">
                  <a16:creationId xmlns:a16="http://schemas.microsoft.com/office/drawing/2014/main" id="{00000000-0008-0000-0C00-00006E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415" name="Check Box 623" hidden="1">
              <a:extLst>
                <a:ext uri="{63B3BB69-23CF-44E3-9099-C40C66FF867C}">
                  <a14:compatExt spid="_x0000_s34415"/>
                </a:ext>
                <a:ext uri="{FF2B5EF4-FFF2-40B4-BE49-F238E27FC236}">
                  <a16:creationId xmlns:a16="http://schemas.microsoft.com/office/drawing/2014/main" id="{00000000-0008-0000-0C00-00006F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416" name="Check Box 624" hidden="1">
              <a:extLst>
                <a:ext uri="{63B3BB69-23CF-44E3-9099-C40C66FF867C}">
                  <a14:compatExt spid="_x0000_s34416"/>
                </a:ext>
                <a:ext uri="{FF2B5EF4-FFF2-40B4-BE49-F238E27FC236}">
                  <a16:creationId xmlns:a16="http://schemas.microsoft.com/office/drawing/2014/main" id="{00000000-0008-0000-0C00-000070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417" name="Check Box 625" hidden="1">
              <a:extLst>
                <a:ext uri="{63B3BB69-23CF-44E3-9099-C40C66FF867C}">
                  <a14:compatExt spid="_x0000_s34417"/>
                </a:ext>
                <a:ext uri="{FF2B5EF4-FFF2-40B4-BE49-F238E27FC236}">
                  <a16:creationId xmlns:a16="http://schemas.microsoft.com/office/drawing/2014/main" id="{00000000-0008-0000-0C00-000071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418" name="Check Box 626" hidden="1">
              <a:extLst>
                <a:ext uri="{63B3BB69-23CF-44E3-9099-C40C66FF867C}">
                  <a14:compatExt spid="_x0000_s34418"/>
                </a:ext>
                <a:ext uri="{FF2B5EF4-FFF2-40B4-BE49-F238E27FC236}">
                  <a16:creationId xmlns:a16="http://schemas.microsoft.com/office/drawing/2014/main" id="{00000000-0008-0000-0C00-000072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419" name="Check Box 627" hidden="1">
              <a:extLst>
                <a:ext uri="{63B3BB69-23CF-44E3-9099-C40C66FF867C}">
                  <a14:compatExt spid="_x0000_s34419"/>
                </a:ext>
                <a:ext uri="{FF2B5EF4-FFF2-40B4-BE49-F238E27FC236}">
                  <a16:creationId xmlns:a16="http://schemas.microsoft.com/office/drawing/2014/main" id="{00000000-0008-0000-0C00-000073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420" name="Check Box 628" hidden="1">
              <a:extLst>
                <a:ext uri="{63B3BB69-23CF-44E3-9099-C40C66FF867C}">
                  <a14:compatExt spid="_x0000_s34420"/>
                </a:ext>
                <a:ext uri="{FF2B5EF4-FFF2-40B4-BE49-F238E27FC236}">
                  <a16:creationId xmlns:a16="http://schemas.microsoft.com/office/drawing/2014/main" id="{00000000-0008-0000-0C00-00007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421" name="Check Box 629" hidden="1">
              <a:extLst>
                <a:ext uri="{63B3BB69-23CF-44E3-9099-C40C66FF867C}">
                  <a14:compatExt spid="_x0000_s34421"/>
                </a:ext>
                <a:ext uri="{FF2B5EF4-FFF2-40B4-BE49-F238E27FC236}">
                  <a16:creationId xmlns:a16="http://schemas.microsoft.com/office/drawing/2014/main" id="{00000000-0008-0000-0C00-00007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422" name="Check Box 630" hidden="1">
              <a:extLst>
                <a:ext uri="{63B3BB69-23CF-44E3-9099-C40C66FF867C}">
                  <a14:compatExt spid="_x0000_s34422"/>
                </a:ext>
                <a:ext uri="{FF2B5EF4-FFF2-40B4-BE49-F238E27FC236}">
                  <a16:creationId xmlns:a16="http://schemas.microsoft.com/office/drawing/2014/main" id="{00000000-0008-0000-0C00-00007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423" name="Check Box 631" hidden="1">
              <a:extLst>
                <a:ext uri="{63B3BB69-23CF-44E3-9099-C40C66FF867C}">
                  <a14:compatExt spid="_x0000_s34423"/>
                </a:ext>
                <a:ext uri="{FF2B5EF4-FFF2-40B4-BE49-F238E27FC236}">
                  <a16:creationId xmlns:a16="http://schemas.microsoft.com/office/drawing/2014/main" id="{00000000-0008-0000-0C00-00007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424" name="Check Box 632" hidden="1">
              <a:extLst>
                <a:ext uri="{63B3BB69-23CF-44E3-9099-C40C66FF867C}">
                  <a14:compatExt spid="_x0000_s34424"/>
                </a:ext>
                <a:ext uri="{FF2B5EF4-FFF2-40B4-BE49-F238E27FC236}">
                  <a16:creationId xmlns:a16="http://schemas.microsoft.com/office/drawing/2014/main" id="{00000000-0008-0000-0C00-00007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425" name="Check Box 633" hidden="1">
              <a:extLst>
                <a:ext uri="{63B3BB69-23CF-44E3-9099-C40C66FF867C}">
                  <a14:compatExt spid="_x0000_s34425"/>
                </a:ext>
                <a:ext uri="{FF2B5EF4-FFF2-40B4-BE49-F238E27FC236}">
                  <a16:creationId xmlns:a16="http://schemas.microsoft.com/office/drawing/2014/main" id="{00000000-0008-0000-0C00-00007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426" name="Check Box 634" hidden="1">
              <a:extLst>
                <a:ext uri="{63B3BB69-23CF-44E3-9099-C40C66FF867C}">
                  <a14:compatExt spid="_x0000_s34426"/>
                </a:ext>
                <a:ext uri="{FF2B5EF4-FFF2-40B4-BE49-F238E27FC236}">
                  <a16:creationId xmlns:a16="http://schemas.microsoft.com/office/drawing/2014/main" id="{00000000-0008-0000-0C00-00007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427" name="Check Box 635" hidden="1">
              <a:extLst>
                <a:ext uri="{63B3BB69-23CF-44E3-9099-C40C66FF867C}">
                  <a14:compatExt spid="_x0000_s34427"/>
                </a:ext>
                <a:ext uri="{FF2B5EF4-FFF2-40B4-BE49-F238E27FC236}">
                  <a16:creationId xmlns:a16="http://schemas.microsoft.com/office/drawing/2014/main" id="{00000000-0008-0000-0C00-00007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0</xdr:row>
          <xdr:rowOff>0</xdr:rowOff>
        </xdr:from>
        <xdr:to>
          <xdr:col>11</xdr:col>
          <xdr:colOff>123825</xdr:colOff>
          <xdr:row>1</xdr:row>
          <xdr:rowOff>19050</xdr:rowOff>
        </xdr:to>
        <xdr:sp macro="" textlink="">
          <xdr:nvSpPr>
            <xdr:cNvPr id="34428" name="Check Box 636" hidden="1">
              <a:extLst>
                <a:ext uri="{63B3BB69-23CF-44E3-9099-C40C66FF867C}">
                  <a14:compatExt spid="_x0000_s34428"/>
                </a:ext>
                <a:ext uri="{FF2B5EF4-FFF2-40B4-BE49-F238E27FC236}">
                  <a16:creationId xmlns:a16="http://schemas.microsoft.com/office/drawing/2014/main" id="{00000000-0008-0000-0C00-00007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xdr:row>
          <xdr:rowOff>0</xdr:rowOff>
        </xdr:from>
        <xdr:to>
          <xdr:col>11</xdr:col>
          <xdr:colOff>123825</xdr:colOff>
          <xdr:row>2</xdr:row>
          <xdr:rowOff>19050</xdr:rowOff>
        </xdr:to>
        <xdr:sp macro="" textlink="">
          <xdr:nvSpPr>
            <xdr:cNvPr id="34429" name="Check Box 637" hidden="1">
              <a:extLst>
                <a:ext uri="{63B3BB69-23CF-44E3-9099-C40C66FF867C}">
                  <a14:compatExt spid="_x0000_s34429"/>
                </a:ext>
                <a:ext uri="{FF2B5EF4-FFF2-40B4-BE49-F238E27FC236}">
                  <a16:creationId xmlns:a16="http://schemas.microsoft.com/office/drawing/2014/main" id="{00000000-0008-0000-0C00-00007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xdr:row>
          <xdr:rowOff>0</xdr:rowOff>
        </xdr:from>
        <xdr:to>
          <xdr:col>11</xdr:col>
          <xdr:colOff>123825</xdr:colOff>
          <xdr:row>58</xdr:row>
          <xdr:rowOff>19050</xdr:rowOff>
        </xdr:to>
        <xdr:sp macro="" textlink="">
          <xdr:nvSpPr>
            <xdr:cNvPr id="34439" name="Check Box 647" hidden="1">
              <a:extLst>
                <a:ext uri="{63B3BB69-23CF-44E3-9099-C40C66FF867C}">
                  <a14:compatExt spid="_x0000_s34439"/>
                </a:ext>
                <a:ext uri="{FF2B5EF4-FFF2-40B4-BE49-F238E27FC236}">
                  <a16:creationId xmlns:a16="http://schemas.microsoft.com/office/drawing/2014/main" id="{00000000-0008-0000-0C00-00008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58</xdr:row>
          <xdr:rowOff>0</xdr:rowOff>
        </xdr:from>
        <xdr:to>
          <xdr:col>11</xdr:col>
          <xdr:colOff>123825</xdr:colOff>
          <xdr:row>59</xdr:row>
          <xdr:rowOff>19050</xdr:rowOff>
        </xdr:to>
        <xdr:sp macro="" textlink="">
          <xdr:nvSpPr>
            <xdr:cNvPr id="34440" name="Check Box 648" hidden="1">
              <a:extLst>
                <a:ext uri="{63B3BB69-23CF-44E3-9099-C40C66FF867C}">
                  <a14:compatExt spid="_x0000_s34440"/>
                </a:ext>
                <a:ext uri="{FF2B5EF4-FFF2-40B4-BE49-F238E27FC236}">
                  <a16:creationId xmlns:a16="http://schemas.microsoft.com/office/drawing/2014/main" id="{00000000-0008-0000-0C00-00008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xdr:row>
          <xdr:rowOff>0</xdr:rowOff>
        </xdr:from>
        <xdr:to>
          <xdr:col>11</xdr:col>
          <xdr:colOff>123825</xdr:colOff>
          <xdr:row>58</xdr:row>
          <xdr:rowOff>19050</xdr:rowOff>
        </xdr:to>
        <xdr:sp macro="" textlink="">
          <xdr:nvSpPr>
            <xdr:cNvPr id="34441" name="Check Box 649" hidden="1">
              <a:extLst>
                <a:ext uri="{63B3BB69-23CF-44E3-9099-C40C66FF867C}">
                  <a14:compatExt spid="_x0000_s34441"/>
                </a:ext>
                <a:ext uri="{FF2B5EF4-FFF2-40B4-BE49-F238E27FC236}">
                  <a16:creationId xmlns:a16="http://schemas.microsoft.com/office/drawing/2014/main" id="{00000000-0008-0000-0C00-00008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58</xdr:row>
          <xdr:rowOff>0</xdr:rowOff>
        </xdr:from>
        <xdr:to>
          <xdr:col>11</xdr:col>
          <xdr:colOff>123825</xdr:colOff>
          <xdr:row>59</xdr:row>
          <xdr:rowOff>19050</xdr:rowOff>
        </xdr:to>
        <xdr:sp macro="" textlink="">
          <xdr:nvSpPr>
            <xdr:cNvPr id="34442" name="Check Box 650" hidden="1">
              <a:extLst>
                <a:ext uri="{63B3BB69-23CF-44E3-9099-C40C66FF867C}">
                  <a14:compatExt spid="_x0000_s34442"/>
                </a:ext>
                <a:ext uri="{FF2B5EF4-FFF2-40B4-BE49-F238E27FC236}">
                  <a16:creationId xmlns:a16="http://schemas.microsoft.com/office/drawing/2014/main" id="{00000000-0008-0000-0C00-00008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114</xdr:row>
          <xdr:rowOff>0</xdr:rowOff>
        </xdr:from>
        <xdr:to>
          <xdr:col>11</xdr:col>
          <xdr:colOff>123825</xdr:colOff>
          <xdr:row>115</xdr:row>
          <xdr:rowOff>19050</xdr:rowOff>
        </xdr:to>
        <xdr:sp macro="" textlink="">
          <xdr:nvSpPr>
            <xdr:cNvPr id="34452" name="Check Box 660" hidden="1">
              <a:extLst>
                <a:ext uri="{63B3BB69-23CF-44E3-9099-C40C66FF867C}">
                  <a14:compatExt spid="_x0000_s34452"/>
                </a:ext>
                <a:ext uri="{FF2B5EF4-FFF2-40B4-BE49-F238E27FC236}">
                  <a16:creationId xmlns:a16="http://schemas.microsoft.com/office/drawing/2014/main" id="{00000000-0008-0000-0C00-00009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115</xdr:row>
          <xdr:rowOff>0</xdr:rowOff>
        </xdr:from>
        <xdr:to>
          <xdr:col>11</xdr:col>
          <xdr:colOff>123825</xdr:colOff>
          <xdr:row>116</xdr:row>
          <xdr:rowOff>19050</xdr:rowOff>
        </xdr:to>
        <xdr:sp macro="" textlink="">
          <xdr:nvSpPr>
            <xdr:cNvPr id="34453" name="Check Box 661" hidden="1">
              <a:extLst>
                <a:ext uri="{63B3BB69-23CF-44E3-9099-C40C66FF867C}">
                  <a14:compatExt spid="_x0000_s34453"/>
                </a:ext>
                <a:ext uri="{FF2B5EF4-FFF2-40B4-BE49-F238E27FC236}">
                  <a16:creationId xmlns:a16="http://schemas.microsoft.com/office/drawing/2014/main" id="{00000000-0008-0000-0C00-00009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114</xdr:row>
          <xdr:rowOff>0</xdr:rowOff>
        </xdr:from>
        <xdr:to>
          <xdr:col>11</xdr:col>
          <xdr:colOff>123825</xdr:colOff>
          <xdr:row>115</xdr:row>
          <xdr:rowOff>19050</xdr:rowOff>
        </xdr:to>
        <xdr:sp macro="" textlink="">
          <xdr:nvSpPr>
            <xdr:cNvPr id="34454" name="Check Box 662" hidden="1">
              <a:extLst>
                <a:ext uri="{63B3BB69-23CF-44E3-9099-C40C66FF867C}">
                  <a14:compatExt spid="_x0000_s34454"/>
                </a:ext>
                <a:ext uri="{FF2B5EF4-FFF2-40B4-BE49-F238E27FC236}">
                  <a16:creationId xmlns:a16="http://schemas.microsoft.com/office/drawing/2014/main" id="{00000000-0008-0000-0C00-00009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115</xdr:row>
          <xdr:rowOff>0</xdr:rowOff>
        </xdr:from>
        <xdr:to>
          <xdr:col>11</xdr:col>
          <xdr:colOff>123825</xdr:colOff>
          <xdr:row>116</xdr:row>
          <xdr:rowOff>19050</xdr:rowOff>
        </xdr:to>
        <xdr:sp macro="" textlink="">
          <xdr:nvSpPr>
            <xdr:cNvPr id="34455" name="Check Box 663" hidden="1">
              <a:extLst>
                <a:ext uri="{63B3BB69-23CF-44E3-9099-C40C66FF867C}">
                  <a14:compatExt spid="_x0000_s34455"/>
                </a:ext>
                <a:ext uri="{FF2B5EF4-FFF2-40B4-BE49-F238E27FC236}">
                  <a16:creationId xmlns:a16="http://schemas.microsoft.com/office/drawing/2014/main" id="{00000000-0008-0000-0C00-00009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114</xdr:row>
          <xdr:rowOff>0</xdr:rowOff>
        </xdr:from>
        <xdr:to>
          <xdr:col>11</xdr:col>
          <xdr:colOff>123825</xdr:colOff>
          <xdr:row>115</xdr:row>
          <xdr:rowOff>19050</xdr:rowOff>
        </xdr:to>
        <xdr:sp macro="" textlink="">
          <xdr:nvSpPr>
            <xdr:cNvPr id="34456" name="Check Box 664" hidden="1">
              <a:extLst>
                <a:ext uri="{63B3BB69-23CF-44E3-9099-C40C66FF867C}">
                  <a14:compatExt spid="_x0000_s34456"/>
                </a:ext>
                <a:ext uri="{FF2B5EF4-FFF2-40B4-BE49-F238E27FC236}">
                  <a16:creationId xmlns:a16="http://schemas.microsoft.com/office/drawing/2014/main" id="{00000000-0008-0000-0C00-00009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115</xdr:row>
          <xdr:rowOff>0</xdr:rowOff>
        </xdr:from>
        <xdr:to>
          <xdr:col>11</xdr:col>
          <xdr:colOff>123825</xdr:colOff>
          <xdr:row>116</xdr:row>
          <xdr:rowOff>19050</xdr:rowOff>
        </xdr:to>
        <xdr:sp macro="" textlink="">
          <xdr:nvSpPr>
            <xdr:cNvPr id="34457" name="Check Box 665" hidden="1">
              <a:extLst>
                <a:ext uri="{63B3BB69-23CF-44E3-9099-C40C66FF867C}">
                  <a14:compatExt spid="_x0000_s34457"/>
                </a:ext>
                <a:ext uri="{FF2B5EF4-FFF2-40B4-BE49-F238E27FC236}">
                  <a16:creationId xmlns:a16="http://schemas.microsoft.com/office/drawing/2014/main" id="{00000000-0008-0000-0C00-00009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171</xdr:row>
          <xdr:rowOff>0</xdr:rowOff>
        </xdr:from>
        <xdr:to>
          <xdr:col>11</xdr:col>
          <xdr:colOff>123825</xdr:colOff>
          <xdr:row>172</xdr:row>
          <xdr:rowOff>19050</xdr:rowOff>
        </xdr:to>
        <xdr:sp macro="" textlink="">
          <xdr:nvSpPr>
            <xdr:cNvPr id="34467" name="Check Box 675" hidden="1">
              <a:extLst>
                <a:ext uri="{63B3BB69-23CF-44E3-9099-C40C66FF867C}">
                  <a14:compatExt spid="_x0000_s34467"/>
                </a:ext>
                <a:ext uri="{FF2B5EF4-FFF2-40B4-BE49-F238E27FC236}">
                  <a16:creationId xmlns:a16="http://schemas.microsoft.com/office/drawing/2014/main" id="{00000000-0008-0000-0C00-0000A3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172</xdr:row>
          <xdr:rowOff>0</xdr:rowOff>
        </xdr:from>
        <xdr:to>
          <xdr:col>11</xdr:col>
          <xdr:colOff>123825</xdr:colOff>
          <xdr:row>173</xdr:row>
          <xdr:rowOff>19050</xdr:rowOff>
        </xdr:to>
        <xdr:sp macro="" textlink="">
          <xdr:nvSpPr>
            <xdr:cNvPr id="34468" name="Check Box 676" hidden="1">
              <a:extLst>
                <a:ext uri="{63B3BB69-23CF-44E3-9099-C40C66FF867C}">
                  <a14:compatExt spid="_x0000_s34468"/>
                </a:ext>
                <a:ext uri="{FF2B5EF4-FFF2-40B4-BE49-F238E27FC236}">
                  <a16:creationId xmlns:a16="http://schemas.microsoft.com/office/drawing/2014/main" id="{00000000-0008-0000-0C00-0000A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171</xdr:row>
          <xdr:rowOff>0</xdr:rowOff>
        </xdr:from>
        <xdr:to>
          <xdr:col>11</xdr:col>
          <xdr:colOff>123825</xdr:colOff>
          <xdr:row>172</xdr:row>
          <xdr:rowOff>19050</xdr:rowOff>
        </xdr:to>
        <xdr:sp macro="" textlink="">
          <xdr:nvSpPr>
            <xdr:cNvPr id="34469" name="Check Box 677" hidden="1">
              <a:extLst>
                <a:ext uri="{63B3BB69-23CF-44E3-9099-C40C66FF867C}">
                  <a14:compatExt spid="_x0000_s34469"/>
                </a:ext>
                <a:ext uri="{FF2B5EF4-FFF2-40B4-BE49-F238E27FC236}">
                  <a16:creationId xmlns:a16="http://schemas.microsoft.com/office/drawing/2014/main" id="{00000000-0008-0000-0C00-0000A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172</xdr:row>
          <xdr:rowOff>0</xdr:rowOff>
        </xdr:from>
        <xdr:to>
          <xdr:col>11</xdr:col>
          <xdr:colOff>123825</xdr:colOff>
          <xdr:row>173</xdr:row>
          <xdr:rowOff>19050</xdr:rowOff>
        </xdr:to>
        <xdr:sp macro="" textlink="">
          <xdr:nvSpPr>
            <xdr:cNvPr id="34470" name="Check Box 678" hidden="1">
              <a:extLst>
                <a:ext uri="{63B3BB69-23CF-44E3-9099-C40C66FF867C}">
                  <a14:compatExt spid="_x0000_s34470"/>
                </a:ext>
                <a:ext uri="{FF2B5EF4-FFF2-40B4-BE49-F238E27FC236}">
                  <a16:creationId xmlns:a16="http://schemas.microsoft.com/office/drawing/2014/main" id="{00000000-0008-0000-0C00-0000A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171</xdr:row>
          <xdr:rowOff>0</xdr:rowOff>
        </xdr:from>
        <xdr:to>
          <xdr:col>11</xdr:col>
          <xdr:colOff>123825</xdr:colOff>
          <xdr:row>172</xdr:row>
          <xdr:rowOff>19050</xdr:rowOff>
        </xdr:to>
        <xdr:sp macro="" textlink="">
          <xdr:nvSpPr>
            <xdr:cNvPr id="34471" name="Check Box 679" hidden="1">
              <a:extLst>
                <a:ext uri="{63B3BB69-23CF-44E3-9099-C40C66FF867C}">
                  <a14:compatExt spid="_x0000_s34471"/>
                </a:ext>
                <a:ext uri="{FF2B5EF4-FFF2-40B4-BE49-F238E27FC236}">
                  <a16:creationId xmlns:a16="http://schemas.microsoft.com/office/drawing/2014/main" id="{00000000-0008-0000-0C00-0000A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172</xdr:row>
          <xdr:rowOff>0</xdr:rowOff>
        </xdr:from>
        <xdr:to>
          <xdr:col>11</xdr:col>
          <xdr:colOff>123825</xdr:colOff>
          <xdr:row>173</xdr:row>
          <xdr:rowOff>19050</xdr:rowOff>
        </xdr:to>
        <xdr:sp macro="" textlink="">
          <xdr:nvSpPr>
            <xdr:cNvPr id="34472" name="Check Box 680" hidden="1">
              <a:extLst>
                <a:ext uri="{63B3BB69-23CF-44E3-9099-C40C66FF867C}">
                  <a14:compatExt spid="_x0000_s34472"/>
                </a:ext>
                <a:ext uri="{FF2B5EF4-FFF2-40B4-BE49-F238E27FC236}">
                  <a16:creationId xmlns:a16="http://schemas.microsoft.com/office/drawing/2014/main" id="{00000000-0008-0000-0C00-0000A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171</xdr:row>
          <xdr:rowOff>0</xdr:rowOff>
        </xdr:from>
        <xdr:to>
          <xdr:col>11</xdr:col>
          <xdr:colOff>123825</xdr:colOff>
          <xdr:row>172</xdr:row>
          <xdr:rowOff>19050</xdr:rowOff>
        </xdr:to>
        <xdr:sp macro="" textlink="">
          <xdr:nvSpPr>
            <xdr:cNvPr id="34473" name="Check Box 681" hidden="1">
              <a:extLst>
                <a:ext uri="{63B3BB69-23CF-44E3-9099-C40C66FF867C}">
                  <a14:compatExt spid="_x0000_s34473"/>
                </a:ext>
                <a:ext uri="{FF2B5EF4-FFF2-40B4-BE49-F238E27FC236}">
                  <a16:creationId xmlns:a16="http://schemas.microsoft.com/office/drawing/2014/main" id="{00000000-0008-0000-0C00-0000A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172</xdr:row>
          <xdr:rowOff>0</xdr:rowOff>
        </xdr:from>
        <xdr:to>
          <xdr:col>11</xdr:col>
          <xdr:colOff>123825</xdr:colOff>
          <xdr:row>173</xdr:row>
          <xdr:rowOff>19050</xdr:rowOff>
        </xdr:to>
        <xdr:sp macro="" textlink="">
          <xdr:nvSpPr>
            <xdr:cNvPr id="34474" name="Check Box 682" hidden="1">
              <a:extLst>
                <a:ext uri="{63B3BB69-23CF-44E3-9099-C40C66FF867C}">
                  <a14:compatExt spid="_x0000_s34474"/>
                </a:ext>
                <a:ext uri="{FF2B5EF4-FFF2-40B4-BE49-F238E27FC236}">
                  <a16:creationId xmlns:a16="http://schemas.microsoft.com/office/drawing/2014/main" id="{00000000-0008-0000-0C00-0000A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228</xdr:row>
          <xdr:rowOff>0</xdr:rowOff>
        </xdr:from>
        <xdr:to>
          <xdr:col>11</xdr:col>
          <xdr:colOff>123825</xdr:colOff>
          <xdr:row>229</xdr:row>
          <xdr:rowOff>19050</xdr:rowOff>
        </xdr:to>
        <xdr:sp macro="" textlink="">
          <xdr:nvSpPr>
            <xdr:cNvPr id="34484" name="Check Box 692" hidden="1">
              <a:extLst>
                <a:ext uri="{63B3BB69-23CF-44E3-9099-C40C66FF867C}">
                  <a14:compatExt spid="_x0000_s34484"/>
                </a:ext>
                <a:ext uri="{FF2B5EF4-FFF2-40B4-BE49-F238E27FC236}">
                  <a16:creationId xmlns:a16="http://schemas.microsoft.com/office/drawing/2014/main" id="{00000000-0008-0000-0C00-0000B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229</xdr:row>
          <xdr:rowOff>0</xdr:rowOff>
        </xdr:from>
        <xdr:to>
          <xdr:col>11</xdr:col>
          <xdr:colOff>123825</xdr:colOff>
          <xdr:row>230</xdr:row>
          <xdr:rowOff>19050</xdr:rowOff>
        </xdr:to>
        <xdr:sp macro="" textlink="">
          <xdr:nvSpPr>
            <xdr:cNvPr id="34485" name="Check Box 693" hidden="1">
              <a:extLst>
                <a:ext uri="{63B3BB69-23CF-44E3-9099-C40C66FF867C}">
                  <a14:compatExt spid="_x0000_s34485"/>
                </a:ext>
                <a:ext uri="{FF2B5EF4-FFF2-40B4-BE49-F238E27FC236}">
                  <a16:creationId xmlns:a16="http://schemas.microsoft.com/office/drawing/2014/main" id="{00000000-0008-0000-0C00-0000B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228</xdr:row>
          <xdr:rowOff>0</xdr:rowOff>
        </xdr:from>
        <xdr:to>
          <xdr:col>11</xdr:col>
          <xdr:colOff>123825</xdr:colOff>
          <xdr:row>229</xdr:row>
          <xdr:rowOff>19050</xdr:rowOff>
        </xdr:to>
        <xdr:sp macro="" textlink="">
          <xdr:nvSpPr>
            <xdr:cNvPr id="34486" name="Check Box 694" hidden="1">
              <a:extLst>
                <a:ext uri="{63B3BB69-23CF-44E3-9099-C40C66FF867C}">
                  <a14:compatExt spid="_x0000_s34486"/>
                </a:ext>
                <a:ext uri="{FF2B5EF4-FFF2-40B4-BE49-F238E27FC236}">
                  <a16:creationId xmlns:a16="http://schemas.microsoft.com/office/drawing/2014/main" id="{00000000-0008-0000-0C00-0000B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229</xdr:row>
          <xdr:rowOff>0</xdr:rowOff>
        </xdr:from>
        <xdr:to>
          <xdr:col>11</xdr:col>
          <xdr:colOff>123825</xdr:colOff>
          <xdr:row>230</xdr:row>
          <xdr:rowOff>19050</xdr:rowOff>
        </xdr:to>
        <xdr:sp macro="" textlink="">
          <xdr:nvSpPr>
            <xdr:cNvPr id="34487" name="Check Box 695" hidden="1">
              <a:extLst>
                <a:ext uri="{63B3BB69-23CF-44E3-9099-C40C66FF867C}">
                  <a14:compatExt spid="_x0000_s34487"/>
                </a:ext>
                <a:ext uri="{FF2B5EF4-FFF2-40B4-BE49-F238E27FC236}">
                  <a16:creationId xmlns:a16="http://schemas.microsoft.com/office/drawing/2014/main" id="{00000000-0008-0000-0C00-0000B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228</xdr:row>
          <xdr:rowOff>0</xdr:rowOff>
        </xdr:from>
        <xdr:to>
          <xdr:col>11</xdr:col>
          <xdr:colOff>123825</xdr:colOff>
          <xdr:row>229</xdr:row>
          <xdr:rowOff>19050</xdr:rowOff>
        </xdr:to>
        <xdr:sp macro="" textlink="">
          <xdr:nvSpPr>
            <xdr:cNvPr id="34488" name="Check Box 696" hidden="1">
              <a:extLst>
                <a:ext uri="{63B3BB69-23CF-44E3-9099-C40C66FF867C}">
                  <a14:compatExt spid="_x0000_s34488"/>
                </a:ext>
                <a:ext uri="{FF2B5EF4-FFF2-40B4-BE49-F238E27FC236}">
                  <a16:creationId xmlns:a16="http://schemas.microsoft.com/office/drawing/2014/main" id="{00000000-0008-0000-0C00-0000B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229</xdr:row>
          <xdr:rowOff>0</xdr:rowOff>
        </xdr:from>
        <xdr:to>
          <xdr:col>11</xdr:col>
          <xdr:colOff>123825</xdr:colOff>
          <xdr:row>230</xdr:row>
          <xdr:rowOff>19050</xdr:rowOff>
        </xdr:to>
        <xdr:sp macro="" textlink="">
          <xdr:nvSpPr>
            <xdr:cNvPr id="34489" name="Check Box 697" hidden="1">
              <a:extLst>
                <a:ext uri="{63B3BB69-23CF-44E3-9099-C40C66FF867C}">
                  <a14:compatExt spid="_x0000_s34489"/>
                </a:ext>
                <a:ext uri="{FF2B5EF4-FFF2-40B4-BE49-F238E27FC236}">
                  <a16:creationId xmlns:a16="http://schemas.microsoft.com/office/drawing/2014/main" id="{00000000-0008-0000-0C00-0000B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228</xdr:row>
          <xdr:rowOff>0</xdr:rowOff>
        </xdr:from>
        <xdr:to>
          <xdr:col>11</xdr:col>
          <xdr:colOff>123825</xdr:colOff>
          <xdr:row>229</xdr:row>
          <xdr:rowOff>19050</xdr:rowOff>
        </xdr:to>
        <xdr:sp macro="" textlink="">
          <xdr:nvSpPr>
            <xdr:cNvPr id="34490" name="Check Box 698" hidden="1">
              <a:extLst>
                <a:ext uri="{63B3BB69-23CF-44E3-9099-C40C66FF867C}">
                  <a14:compatExt spid="_x0000_s34490"/>
                </a:ext>
                <a:ext uri="{FF2B5EF4-FFF2-40B4-BE49-F238E27FC236}">
                  <a16:creationId xmlns:a16="http://schemas.microsoft.com/office/drawing/2014/main" id="{00000000-0008-0000-0C00-0000B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229</xdr:row>
          <xdr:rowOff>0</xdr:rowOff>
        </xdr:from>
        <xdr:to>
          <xdr:col>11</xdr:col>
          <xdr:colOff>123825</xdr:colOff>
          <xdr:row>230</xdr:row>
          <xdr:rowOff>19050</xdr:rowOff>
        </xdr:to>
        <xdr:sp macro="" textlink="">
          <xdr:nvSpPr>
            <xdr:cNvPr id="34491" name="Check Box 699" hidden="1">
              <a:extLst>
                <a:ext uri="{63B3BB69-23CF-44E3-9099-C40C66FF867C}">
                  <a14:compatExt spid="_x0000_s34491"/>
                </a:ext>
                <a:ext uri="{FF2B5EF4-FFF2-40B4-BE49-F238E27FC236}">
                  <a16:creationId xmlns:a16="http://schemas.microsoft.com/office/drawing/2014/main" id="{00000000-0008-0000-0C00-0000B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228</xdr:row>
          <xdr:rowOff>0</xdr:rowOff>
        </xdr:from>
        <xdr:to>
          <xdr:col>11</xdr:col>
          <xdr:colOff>123825</xdr:colOff>
          <xdr:row>229</xdr:row>
          <xdr:rowOff>19050</xdr:rowOff>
        </xdr:to>
        <xdr:sp macro="" textlink="">
          <xdr:nvSpPr>
            <xdr:cNvPr id="34492" name="Check Box 700" hidden="1">
              <a:extLst>
                <a:ext uri="{63B3BB69-23CF-44E3-9099-C40C66FF867C}">
                  <a14:compatExt spid="_x0000_s34492"/>
                </a:ext>
                <a:ext uri="{FF2B5EF4-FFF2-40B4-BE49-F238E27FC236}">
                  <a16:creationId xmlns:a16="http://schemas.microsoft.com/office/drawing/2014/main" id="{00000000-0008-0000-0C00-0000B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229</xdr:row>
          <xdr:rowOff>0</xdr:rowOff>
        </xdr:from>
        <xdr:to>
          <xdr:col>11</xdr:col>
          <xdr:colOff>123825</xdr:colOff>
          <xdr:row>230</xdr:row>
          <xdr:rowOff>19050</xdr:rowOff>
        </xdr:to>
        <xdr:sp macro="" textlink="">
          <xdr:nvSpPr>
            <xdr:cNvPr id="34493" name="Check Box 701" hidden="1">
              <a:extLst>
                <a:ext uri="{63B3BB69-23CF-44E3-9099-C40C66FF867C}">
                  <a14:compatExt spid="_x0000_s34493"/>
                </a:ext>
                <a:ext uri="{FF2B5EF4-FFF2-40B4-BE49-F238E27FC236}">
                  <a16:creationId xmlns:a16="http://schemas.microsoft.com/office/drawing/2014/main" id="{00000000-0008-0000-0C00-0000B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503" name="Check Box 711" hidden="1">
              <a:extLst>
                <a:ext uri="{63B3BB69-23CF-44E3-9099-C40C66FF867C}">
                  <a14:compatExt spid="_x0000_s34503"/>
                </a:ext>
                <a:ext uri="{FF2B5EF4-FFF2-40B4-BE49-F238E27FC236}">
                  <a16:creationId xmlns:a16="http://schemas.microsoft.com/office/drawing/2014/main" id="{00000000-0008-0000-0C00-0000C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504" name="Check Box 712" hidden="1">
              <a:extLst>
                <a:ext uri="{63B3BB69-23CF-44E3-9099-C40C66FF867C}">
                  <a14:compatExt spid="_x0000_s34504"/>
                </a:ext>
                <a:ext uri="{FF2B5EF4-FFF2-40B4-BE49-F238E27FC236}">
                  <a16:creationId xmlns:a16="http://schemas.microsoft.com/office/drawing/2014/main" id="{00000000-0008-0000-0C00-0000C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505" name="Check Box 713" hidden="1">
              <a:extLst>
                <a:ext uri="{63B3BB69-23CF-44E3-9099-C40C66FF867C}">
                  <a14:compatExt spid="_x0000_s34505"/>
                </a:ext>
                <a:ext uri="{FF2B5EF4-FFF2-40B4-BE49-F238E27FC236}">
                  <a16:creationId xmlns:a16="http://schemas.microsoft.com/office/drawing/2014/main" id="{00000000-0008-0000-0C00-0000C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506" name="Check Box 714" hidden="1">
              <a:extLst>
                <a:ext uri="{63B3BB69-23CF-44E3-9099-C40C66FF867C}">
                  <a14:compatExt spid="_x0000_s34506"/>
                </a:ext>
                <a:ext uri="{FF2B5EF4-FFF2-40B4-BE49-F238E27FC236}">
                  <a16:creationId xmlns:a16="http://schemas.microsoft.com/office/drawing/2014/main" id="{00000000-0008-0000-0C00-0000C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507" name="Check Box 715" hidden="1">
              <a:extLst>
                <a:ext uri="{63B3BB69-23CF-44E3-9099-C40C66FF867C}">
                  <a14:compatExt spid="_x0000_s34507"/>
                </a:ext>
                <a:ext uri="{FF2B5EF4-FFF2-40B4-BE49-F238E27FC236}">
                  <a16:creationId xmlns:a16="http://schemas.microsoft.com/office/drawing/2014/main" id="{00000000-0008-0000-0C00-0000C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508" name="Check Box 716" hidden="1">
              <a:extLst>
                <a:ext uri="{63B3BB69-23CF-44E3-9099-C40C66FF867C}">
                  <a14:compatExt spid="_x0000_s34508"/>
                </a:ext>
                <a:ext uri="{FF2B5EF4-FFF2-40B4-BE49-F238E27FC236}">
                  <a16:creationId xmlns:a16="http://schemas.microsoft.com/office/drawing/2014/main" id="{00000000-0008-0000-0C00-0000C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509" name="Check Box 717" hidden="1">
              <a:extLst>
                <a:ext uri="{63B3BB69-23CF-44E3-9099-C40C66FF867C}">
                  <a14:compatExt spid="_x0000_s34509"/>
                </a:ext>
                <a:ext uri="{FF2B5EF4-FFF2-40B4-BE49-F238E27FC236}">
                  <a16:creationId xmlns:a16="http://schemas.microsoft.com/office/drawing/2014/main" id="{00000000-0008-0000-0C00-0000C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510" name="Check Box 718" hidden="1">
              <a:extLst>
                <a:ext uri="{63B3BB69-23CF-44E3-9099-C40C66FF867C}">
                  <a14:compatExt spid="_x0000_s34510"/>
                </a:ext>
                <a:ext uri="{FF2B5EF4-FFF2-40B4-BE49-F238E27FC236}">
                  <a16:creationId xmlns:a16="http://schemas.microsoft.com/office/drawing/2014/main" id="{00000000-0008-0000-0C00-0000CE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511" name="Check Box 719" hidden="1">
              <a:extLst>
                <a:ext uri="{63B3BB69-23CF-44E3-9099-C40C66FF867C}">
                  <a14:compatExt spid="_x0000_s34511"/>
                </a:ext>
                <a:ext uri="{FF2B5EF4-FFF2-40B4-BE49-F238E27FC236}">
                  <a16:creationId xmlns:a16="http://schemas.microsoft.com/office/drawing/2014/main" id="{00000000-0008-0000-0C00-0000CF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512" name="Check Box 720" hidden="1">
              <a:extLst>
                <a:ext uri="{63B3BB69-23CF-44E3-9099-C40C66FF867C}">
                  <a14:compatExt spid="_x0000_s34512"/>
                </a:ext>
                <a:ext uri="{FF2B5EF4-FFF2-40B4-BE49-F238E27FC236}">
                  <a16:creationId xmlns:a16="http://schemas.microsoft.com/office/drawing/2014/main" id="{00000000-0008-0000-0C00-0000D0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285</xdr:row>
          <xdr:rowOff>0</xdr:rowOff>
        </xdr:from>
        <xdr:to>
          <xdr:col>11</xdr:col>
          <xdr:colOff>123825</xdr:colOff>
          <xdr:row>286</xdr:row>
          <xdr:rowOff>19050</xdr:rowOff>
        </xdr:to>
        <xdr:sp macro="" textlink="">
          <xdr:nvSpPr>
            <xdr:cNvPr id="34513" name="Check Box 721" hidden="1">
              <a:extLst>
                <a:ext uri="{63B3BB69-23CF-44E3-9099-C40C66FF867C}">
                  <a14:compatExt spid="_x0000_s34513"/>
                </a:ext>
                <a:ext uri="{FF2B5EF4-FFF2-40B4-BE49-F238E27FC236}">
                  <a16:creationId xmlns:a16="http://schemas.microsoft.com/office/drawing/2014/main" id="{00000000-0008-0000-0C00-0000D1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286</xdr:row>
          <xdr:rowOff>0</xdr:rowOff>
        </xdr:from>
        <xdr:to>
          <xdr:col>11</xdr:col>
          <xdr:colOff>123825</xdr:colOff>
          <xdr:row>287</xdr:row>
          <xdr:rowOff>19050</xdr:rowOff>
        </xdr:to>
        <xdr:sp macro="" textlink="">
          <xdr:nvSpPr>
            <xdr:cNvPr id="34514" name="Check Box 722" hidden="1">
              <a:extLst>
                <a:ext uri="{63B3BB69-23CF-44E3-9099-C40C66FF867C}">
                  <a14:compatExt spid="_x0000_s34514"/>
                </a:ext>
                <a:ext uri="{FF2B5EF4-FFF2-40B4-BE49-F238E27FC236}">
                  <a16:creationId xmlns:a16="http://schemas.microsoft.com/office/drawing/2014/main" id="{00000000-0008-0000-0C00-0000D2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24" name="Check Box 732" hidden="1">
              <a:extLst>
                <a:ext uri="{63B3BB69-23CF-44E3-9099-C40C66FF867C}">
                  <a14:compatExt spid="_x0000_s34524"/>
                </a:ext>
                <a:ext uri="{FF2B5EF4-FFF2-40B4-BE49-F238E27FC236}">
                  <a16:creationId xmlns:a16="http://schemas.microsoft.com/office/drawing/2014/main" id="{00000000-0008-0000-0C00-0000D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25" name="Check Box 733" hidden="1">
              <a:extLst>
                <a:ext uri="{63B3BB69-23CF-44E3-9099-C40C66FF867C}">
                  <a14:compatExt spid="_x0000_s34525"/>
                </a:ext>
                <a:ext uri="{FF2B5EF4-FFF2-40B4-BE49-F238E27FC236}">
                  <a16:creationId xmlns:a16="http://schemas.microsoft.com/office/drawing/2014/main" id="{00000000-0008-0000-0C00-0000D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26" name="Check Box 734" hidden="1">
              <a:extLst>
                <a:ext uri="{63B3BB69-23CF-44E3-9099-C40C66FF867C}">
                  <a14:compatExt spid="_x0000_s34526"/>
                </a:ext>
                <a:ext uri="{FF2B5EF4-FFF2-40B4-BE49-F238E27FC236}">
                  <a16:creationId xmlns:a16="http://schemas.microsoft.com/office/drawing/2014/main" id="{00000000-0008-0000-0C00-0000DE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27" name="Check Box 735" hidden="1">
              <a:extLst>
                <a:ext uri="{63B3BB69-23CF-44E3-9099-C40C66FF867C}">
                  <a14:compatExt spid="_x0000_s34527"/>
                </a:ext>
                <a:ext uri="{FF2B5EF4-FFF2-40B4-BE49-F238E27FC236}">
                  <a16:creationId xmlns:a16="http://schemas.microsoft.com/office/drawing/2014/main" id="{00000000-0008-0000-0C00-0000DF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28" name="Check Box 736" hidden="1">
              <a:extLst>
                <a:ext uri="{63B3BB69-23CF-44E3-9099-C40C66FF867C}">
                  <a14:compatExt spid="_x0000_s34528"/>
                </a:ext>
                <a:ext uri="{FF2B5EF4-FFF2-40B4-BE49-F238E27FC236}">
                  <a16:creationId xmlns:a16="http://schemas.microsoft.com/office/drawing/2014/main" id="{00000000-0008-0000-0C00-0000E0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29" name="Check Box 737" hidden="1">
              <a:extLst>
                <a:ext uri="{63B3BB69-23CF-44E3-9099-C40C66FF867C}">
                  <a14:compatExt spid="_x0000_s34529"/>
                </a:ext>
                <a:ext uri="{FF2B5EF4-FFF2-40B4-BE49-F238E27FC236}">
                  <a16:creationId xmlns:a16="http://schemas.microsoft.com/office/drawing/2014/main" id="{00000000-0008-0000-0C00-0000E1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30" name="Check Box 738" hidden="1">
              <a:extLst>
                <a:ext uri="{63B3BB69-23CF-44E3-9099-C40C66FF867C}">
                  <a14:compatExt spid="_x0000_s34530"/>
                </a:ext>
                <a:ext uri="{FF2B5EF4-FFF2-40B4-BE49-F238E27FC236}">
                  <a16:creationId xmlns:a16="http://schemas.microsoft.com/office/drawing/2014/main" id="{00000000-0008-0000-0C00-0000E2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31" name="Check Box 739" hidden="1">
              <a:extLst>
                <a:ext uri="{63B3BB69-23CF-44E3-9099-C40C66FF867C}">
                  <a14:compatExt spid="_x0000_s34531"/>
                </a:ext>
                <a:ext uri="{FF2B5EF4-FFF2-40B4-BE49-F238E27FC236}">
                  <a16:creationId xmlns:a16="http://schemas.microsoft.com/office/drawing/2014/main" id="{00000000-0008-0000-0C00-0000E3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32" name="Check Box 740" hidden="1">
              <a:extLst>
                <a:ext uri="{63B3BB69-23CF-44E3-9099-C40C66FF867C}">
                  <a14:compatExt spid="_x0000_s34532"/>
                </a:ext>
                <a:ext uri="{FF2B5EF4-FFF2-40B4-BE49-F238E27FC236}">
                  <a16:creationId xmlns:a16="http://schemas.microsoft.com/office/drawing/2014/main" id="{00000000-0008-0000-0C00-0000E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33" name="Check Box 741" hidden="1">
              <a:extLst>
                <a:ext uri="{63B3BB69-23CF-44E3-9099-C40C66FF867C}">
                  <a14:compatExt spid="_x0000_s34533"/>
                </a:ext>
                <a:ext uri="{FF2B5EF4-FFF2-40B4-BE49-F238E27FC236}">
                  <a16:creationId xmlns:a16="http://schemas.microsoft.com/office/drawing/2014/main" id="{00000000-0008-0000-0C00-0000E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34" name="Check Box 742" hidden="1">
              <a:extLst>
                <a:ext uri="{63B3BB69-23CF-44E3-9099-C40C66FF867C}">
                  <a14:compatExt spid="_x0000_s34534"/>
                </a:ext>
                <a:ext uri="{FF2B5EF4-FFF2-40B4-BE49-F238E27FC236}">
                  <a16:creationId xmlns:a16="http://schemas.microsoft.com/office/drawing/2014/main" id="{00000000-0008-0000-0C00-0000E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35" name="Check Box 743" hidden="1">
              <a:extLst>
                <a:ext uri="{63B3BB69-23CF-44E3-9099-C40C66FF867C}">
                  <a14:compatExt spid="_x0000_s34535"/>
                </a:ext>
                <a:ext uri="{FF2B5EF4-FFF2-40B4-BE49-F238E27FC236}">
                  <a16:creationId xmlns:a16="http://schemas.microsoft.com/office/drawing/2014/main" id="{00000000-0008-0000-0C00-0000E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342</xdr:row>
          <xdr:rowOff>0</xdr:rowOff>
        </xdr:from>
        <xdr:to>
          <xdr:col>11</xdr:col>
          <xdr:colOff>123825</xdr:colOff>
          <xdr:row>343</xdr:row>
          <xdr:rowOff>19050</xdr:rowOff>
        </xdr:to>
        <xdr:sp macro="" textlink="">
          <xdr:nvSpPr>
            <xdr:cNvPr id="34536" name="Check Box 744" hidden="1">
              <a:extLst>
                <a:ext uri="{63B3BB69-23CF-44E3-9099-C40C66FF867C}">
                  <a14:compatExt spid="_x0000_s34536"/>
                </a:ext>
                <a:ext uri="{FF2B5EF4-FFF2-40B4-BE49-F238E27FC236}">
                  <a16:creationId xmlns:a16="http://schemas.microsoft.com/office/drawing/2014/main" id="{00000000-0008-0000-0C00-0000E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0</xdr:rowOff>
        </xdr:from>
        <xdr:to>
          <xdr:col>11</xdr:col>
          <xdr:colOff>123825</xdr:colOff>
          <xdr:row>344</xdr:row>
          <xdr:rowOff>19050</xdr:rowOff>
        </xdr:to>
        <xdr:sp macro="" textlink="">
          <xdr:nvSpPr>
            <xdr:cNvPr id="34537" name="Check Box 745" hidden="1">
              <a:extLst>
                <a:ext uri="{63B3BB69-23CF-44E3-9099-C40C66FF867C}">
                  <a14:compatExt spid="_x0000_s34537"/>
                </a:ext>
                <a:ext uri="{FF2B5EF4-FFF2-40B4-BE49-F238E27FC236}">
                  <a16:creationId xmlns:a16="http://schemas.microsoft.com/office/drawing/2014/main" id="{00000000-0008-0000-0C00-0000E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47" name="Check Box 755" hidden="1">
              <a:extLst>
                <a:ext uri="{63B3BB69-23CF-44E3-9099-C40C66FF867C}">
                  <a14:compatExt spid="_x0000_s34547"/>
                </a:ext>
                <a:ext uri="{FF2B5EF4-FFF2-40B4-BE49-F238E27FC236}">
                  <a16:creationId xmlns:a16="http://schemas.microsoft.com/office/drawing/2014/main" id="{00000000-0008-0000-0C00-0000F3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48" name="Check Box 756" hidden="1">
              <a:extLst>
                <a:ext uri="{63B3BB69-23CF-44E3-9099-C40C66FF867C}">
                  <a14:compatExt spid="_x0000_s34548"/>
                </a:ext>
                <a:ext uri="{FF2B5EF4-FFF2-40B4-BE49-F238E27FC236}">
                  <a16:creationId xmlns:a16="http://schemas.microsoft.com/office/drawing/2014/main" id="{00000000-0008-0000-0C00-0000F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49" name="Check Box 757" hidden="1">
              <a:extLst>
                <a:ext uri="{63B3BB69-23CF-44E3-9099-C40C66FF867C}">
                  <a14:compatExt spid="_x0000_s34549"/>
                </a:ext>
                <a:ext uri="{FF2B5EF4-FFF2-40B4-BE49-F238E27FC236}">
                  <a16:creationId xmlns:a16="http://schemas.microsoft.com/office/drawing/2014/main" id="{00000000-0008-0000-0C00-0000F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50" name="Check Box 758" hidden="1">
              <a:extLst>
                <a:ext uri="{63B3BB69-23CF-44E3-9099-C40C66FF867C}">
                  <a14:compatExt spid="_x0000_s34550"/>
                </a:ext>
                <a:ext uri="{FF2B5EF4-FFF2-40B4-BE49-F238E27FC236}">
                  <a16:creationId xmlns:a16="http://schemas.microsoft.com/office/drawing/2014/main" id="{00000000-0008-0000-0C00-0000F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51" name="Check Box 759" hidden="1">
              <a:extLst>
                <a:ext uri="{63B3BB69-23CF-44E3-9099-C40C66FF867C}">
                  <a14:compatExt spid="_x0000_s34551"/>
                </a:ext>
                <a:ext uri="{FF2B5EF4-FFF2-40B4-BE49-F238E27FC236}">
                  <a16:creationId xmlns:a16="http://schemas.microsoft.com/office/drawing/2014/main" id="{00000000-0008-0000-0C00-0000F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52" name="Check Box 760" hidden="1">
              <a:extLst>
                <a:ext uri="{63B3BB69-23CF-44E3-9099-C40C66FF867C}">
                  <a14:compatExt spid="_x0000_s34552"/>
                </a:ext>
                <a:ext uri="{FF2B5EF4-FFF2-40B4-BE49-F238E27FC236}">
                  <a16:creationId xmlns:a16="http://schemas.microsoft.com/office/drawing/2014/main" id="{00000000-0008-0000-0C00-0000F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53" name="Check Box 761" hidden="1">
              <a:extLst>
                <a:ext uri="{63B3BB69-23CF-44E3-9099-C40C66FF867C}">
                  <a14:compatExt spid="_x0000_s34553"/>
                </a:ext>
                <a:ext uri="{FF2B5EF4-FFF2-40B4-BE49-F238E27FC236}">
                  <a16:creationId xmlns:a16="http://schemas.microsoft.com/office/drawing/2014/main" id="{00000000-0008-0000-0C00-0000F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54" name="Check Box 762" hidden="1">
              <a:extLst>
                <a:ext uri="{63B3BB69-23CF-44E3-9099-C40C66FF867C}">
                  <a14:compatExt spid="_x0000_s34554"/>
                </a:ext>
                <a:ext uri="{FF2B5EF4-FFF2-40B4-BE49-F238E27FC236}">
                  <a16:creationId xmlns:a16="http://schemas.microsoft.com/office/drawing/2014/main" id="{00000000-0008-0000-0C00-0000F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55" name="Check Box 763" hidden="1">
              <a:extLst>
                <a:ext uri="{63B3BB69-23CF-44E3-9099-C40C66FF867C}">
                  <a14:compatExt spid="_x0000_s34555"/>
                </a:ext>
                <a:ext uri="{FF2B5EF4-FFF2-40B4-BE49-F238E27FC236}">
                  <a16:creationId xmlns:a16="http://schemas.microsoft.com/office/drawing/2014/main" id="{00000000-0008-0000-0C00-0000F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56" name="Check Box 764" hidden="1">
              <a:extLst>
                <a:ext uri="{63B3BB69-23CF-44E3-9099-C40C66FF867C}">
                  <a14:compatExt spid="_x0000_s34556"/>
                </a:ext>
                <a:ext uri="{FF2B5EF4-FFF2-40B4-BE49-F238E27FC236}">
                  <a16:creationId xmlns:a16="http://schemas.microsoft.com/office/drawing/2014/main" id="{00000000-0008-0000-0C00-0000F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57" name="Check Box 765" hidden="1">
              <a:extLst>
                <a:ext uri="{63B3BB69-23CF-44E3-9099-C40C66FF867C}">
                  <a14:compatExt spid="_x0000_s34557"/>
                </a:ext>
                <a:ext uri="{FF2B5EF4-FFF2-40B4-BE49-F238E27FC236}">
                  <a16:creationId xmlns:a16="http://schemas.microsoft.com/office/drawing/2014/main" id="{00000000-0008-0000-0C00-0000F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58" name="Check Box 766" hidden="1">
              <a:extLst>
                <a:ext uri="{63B3BB69-23CF-44E3-9099-C40C66FF867C}">
                  <a14:compatExt spid="_x0000_s34558"/>
                </a:ext>
                <a:ext uri="{FF2B5EF4-FFF2-40B4-BE49-F238E27FC236}">
                  <a16:creationId xmlns:a16="http://schemas.microsoft.com/office/drawing/2014/main" id="{00000000-0008-0000-0C00-0000FE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59" name="Check Box 767" hidden="1">
              <a:extLst>
                <a:ext uri="{63B3BB69-23CF-44E3-9099-C40C66FF867C}">
                  <a14:compatExt spid="_x0000_s34559"/>
                </a:ext>
                <a:ext uri="{FF2B5EF4-FFF2-40B4-BE49-F238E27FC236}">
                  <a16:creationId xmlns:a16="http://schemas.microsoft.com/office/drawing/2014/main" id="{00000000-0008-0000-0C00-0000FF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60" name="Check Box 768" hidden="1">
              <a:extLst>
                <a:ext uri="{63B3BB69-23CF-44E3-9099-C40C66FF867C}">
                  <a14:compatExt spid="_x0000_s34560"/>
                </a:ext>
                <a:ext uri="{FF2B5EF4-FFF2-40B4-BE49-F238E27FC236}">
                  <a16:creationId xmlns:a16="http://schemas.microsoft.com/office/drawing/2014/main" id="{00000000-0008-0000-0C00-000000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399</xdr:row>
          <xdr:rowOff>0</xdr:rowOff>
        </xdr:from>
        <xdr:to>
          <xdr:col>11</xdr:col>
          <xdr:colOff>123825</xdr:colOff>
          <xdr:row>400</xdr:row>
          <xdr:rowOff>19050</xdr:rowOff>
        </xdr:to>
        <xdr:sp macro="" textlink="">
          <xdr:nvSpPr>
            <xdr:cNvPr id="34561" name="Check Box 769" hidden="1">
              <a:extLst>
                <a:ext uri="{63B3BB69-23CF-44E3-9099-C40C66FF867C}">
                  <a14:compatExt spid="_x0000_s34561"/>
                </a:ext>
                <a:ext uri="{FF2B5EF4-FFF2-40B4-BE49-F238E27FC236}">
                  <a16:creationId xmlns:a16="http://schemas.microsoft.com/office/drawing/2014/main" id="{00000000-0008-0000-0C00-00000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400</xdr:row>
          <xdr:rowOff>0</xdr:rowOff>
        </xdr:from>
        <xdr:to>
          <xdr:col>11</xdr:col>
          <xdr:colOff>123825</xdr:colOff>
          <xdr:row>401</xdr:row>
          <xdr:rowOff>19050</xdr:rowOff>
        </xdr:to>
        <xdr:sp macro="" textlink="">
          <xdr:nvSpPr>
            <xdr:cNvPr id="34562" name="Check Box 770" hidden="1">
              <a:extLst>
                <a:ext uri="{63B3BB69-23CF-44E3-9099-C40C66FF867C}">
                  <a14:compatExt spid="_x0000_s34562"/>
                </a:ext>
                <a:ext uri="{FF2B5EF4-FFF2-40B4-BE49-F238E27FC236}">
                  <a16:creationId xmlns:a16="http://schemas.microsoft.com/office/drawing/2014/main" id="{00000000-0008-0000-0C00-00000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72" name="Check Box 780" hidden="1">
              <a:extLst>
                <a:ext uri="{63B3BB69-23CF-44E3-9099-C40C66FF867C}">
                  <a14:compatExt spid="_x0000_s34572"/>
                </a:ext>
                <a:ext uri="{FF2B5EF4-FFF2-40B4-BE49-F238E27FC236}">
                  <a16:creationId xmlns:a16="http://schemas.microsoft.com/office/drawing/2014/main" id="{00000000-0008-0000-0C00-00000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73" name="Check Box 781" hidden="1">
              <a:extLst>
                <a:ext uri="{63B3BB69-23CF-44E3-9099-C40C66FF867C}">
                  <a14:compatExt spid="_x0000_s34573"/>
                </a:ext>
                <a:ext uri="{FF2B5EF4-FFF2-40B4-BE49-F238E27FC236}">
                  <a16:creationId xmlns:a16="http://schemas.microsoft.com/office/drawing/2014/main" id="{00000000-0008-0000-0C00-00000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74" name="Check Box 782" hidden="1">
              <a:extLst>
                <a:ext uri="{63B3BB69-23CF-44E3-9099-C40C66FF867C}">
                  <a14:compatExt spid="_x0000_s34574"/>
                </a:ext>
                <a:ext uri="{FF2B5EF4-FFF2-40B4-BE49-F238E27FC236}">
                  <a16:creationId xmlns:a16="http://schemas.microsoft.com/office/drawing/2014/main" id="{00000000-0008-0000-0C00-00000E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75" name="Check Box 783" hidden="1">
              <a:extLst>
                <a:ext uri="{63B3BB69-23CF-44E3-9099-C40C66FF867C}">
                  <a14:compatExt spid="_x0000_s34575"/>
                </a:ext>
                <a:ext uri="{FF2B5EF4-FFF2-40B4-BE49-F238E27FC236}">
                  <a16:creationId xmlns:a16="http://schemas.microsoft.com/office/drawing/2014/main" id="{00000000-0008-0000-0C00-00000F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76" name="Check Box 784" hidden="1">
              <a:extLst>
                <a:ext uri="{63B3BB69-23CF-44E3-9099-C40C66FF867C}">
                  <a14:compatExt spid="_x0000_s34576"/>
                </a:ext>
                <a:ext uri="{FF2B5EF4-FFF2-40B4-BE49-F238E27FC236}">
                  <a16:creationId xmlns:a16="http://schemas.microsoft.com/office/drawing/2014/main" id="{00000000-0008-0000-0C00-000010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77" name="Check Box 785" hidden="1">
              <a:extLst>
                <a:ext uri="{63B3BB69-23CF-44E3-9099-C40C66FF867C}">
                  <a14:compatExt spid="_x0000_s34577"/>
                </a:ext>
                <a:ext uri="{FF2B5EF4-FFF2-40B4-BE49-F238E27FC236}">
                  <a16:creationId xmlns:a16="http://schemas.microsoft.com/office/drawing/2014/main" id="{00000000-0008-0000-0C00-00001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78" name="Check Box 786" hidden="1">
              <a:extLst>
                <a:ext uri="{63B3BB69-23CF-44E3-9099-C40C66FF867C}">
                  <a14:compatExt spid="_x0000_s34578"/>
                </a:ext>
                <a:ext uri="{FF2B5EF4-FFF2-40B4-BE49-F238E27FC236}">
                  <a16:creationId xmlns:a16="http://schemas.microsoft.com/office/drawing/2014/main" id="{00000000-0008-0000-0C00-00001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79" name="Check Box 787" hidden="1">
              <a:extLst>
                <a:ext uri="{63B3BB69-23CF-44E3-9099-C40C66FF867C}">
                  <a14:compatExt spid="_x0000_s34579"/>
                </a:ext>
                <a:ext uri="{FF2B5EF4-FFF2-40B4-BE49-F238E27FC236}">
                  <a16:creationId xmlns:a16="http://schemas.microsoft.com/office/drawing/2014/main" id="{00000000-0008-0000-0C00-000013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80" name="Check Box 788" hidden="1">
              <a:extLst>
                <a:ext uri="{63B3BB69-23CF-44E3-9099-C40C66FF867C}">
                  <a14:compatExt spid="_x0000_s34580"/>
                </a:ext>
                <a:ext uri="{FF2B5EF4-FFF2-40B4-BE49-F238E27FC236}">
                  <a16:creationId xmlns:a16="http://schemas.microsoft.com/office/drawing/2014/main" id="{00000000-0008-0000-0C00-00001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81" name="Check Box 789" hidden="1">
              <a:extLst>
                <a:ext uri="{63B3BB69-23CF-44E3-9099-C40C66FF867C}">
                  <a14:compatExt spid="_x0000_s34581"/>
                </a:ext>
                <a:ext uri="{FF2B5EF4-FFF2-40B4-BE49-F238E27FC236}">
                  <a16:creationId xmlns:a16="http://schemas.microsoft.com/office/drawing/2014/main" id="{00000000-0008-0000-0C00-000015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82" name="Check Box 790" hidden="1">
              <a:extLst>
                <a:ext uri="{63B3BB69-23CF-44E3-9099-C40C66FF867C}">
                  <a14:compatExt spid="_x0000_s34582"/>
                </a:ext>
                <a:ext uri="{FF2B5EF4-FFF2-40B4-BE49-F238E27FC236}">
                  <a16:creationId xmlns:a16="http://schemas.microsoft.com/office/drawing/2014/main" id="{00000000-0008-0000-0C00-000016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83" name="Check Box 791" hidden="1">
              <a:extLst>
                <a:ext uri="{63B3BB69-23CF-44E3-9099-C40C66FF867C}">
                  <a14:compatExt spid="_x0000_s34583"/>
                </a:ext>
                <a:ext uri="{FF2B5EF4-FFF2-40B4-BE49-F238E27FC236}">
                  <a16:creationId xmlns:a16="http://schemas.microsoft.com/office/drawing/2014/main" id="{00000000-0008-0000-0C00-00001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84" name="Check Box 792" hidden="1">
              <a:extLst>
                <a:ext uri="{63B3BB69-23CF-44E3-9099-C40C66FF867C}">
                  <a14:compatExt spid="_x0000_s34584"/>
                </a:ext>
                <a:ext uri="{FF2B5EF4-FFF2-40B4-BE49-F238E27FC236}">
                  <a16:creationId xmlns:a16="http://schemas.microsoft.com/office/drawing/2014/main" id="{00000000-0008-0000-0C00-00001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85" name="Check Box 793" hidden="1">
              <a:extLst>
                <a:ext uri="{63B3BB69-23CF-44E3-9099-C40C66FF867C}">
                  <a14:compatExt spid="_x0000_s34585"/>
                </a:ext>
                <a:ext uri="{FF2B5EF4-FFF2-40B4-BE49-F238E27FC236}">
                  <a16:creationId xmlns:a16="http://schemas.microsoft.com/office/drawing/2014/main" id="{00000000-0008-0000-0C00-00001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86" name="Check Box 794" hidden="1">
              <a:extLst>
                <a:ext uri="{63B3BB69-23CF-44E3-9099-C40C66FF867C}">
                  <a14:compatExt spid="_x0000_s34586"/>
                </a:ext>
                <a:ext uri="{FF2B5EF4-FFF2-40B4-BE49-F238E27FC236}">
                  <a16:creationId xmlns:a16="http://schemas.microsoft.com/office/drawing/2014/main" id="{00000000-0008-0000-0C00-00001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87" name="Check Box 795" hidden="1">
              <a:extLst>
                <a:ext uri="{63B3BB69-23CF-44E3-9099-C40C66FF867C}">
                  <a14:compatExt spid="_x0000_s34587"/>
                </a:ext>
                <a:ext uri="{FF2B5EF4-FFF2-40B4-BE49-F238E27FC236}">
                  <a16:creationId xmlns:a16="http://schemas.microsoft.com/office/drawing/2014/main" id="{00000000-0008-0000-0C00-00001B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456</xdr:row>
          <xdr:rowOff>0</xdr:rowOff>
        </xdr:from>
        <xdr:to>
          <xdr:col>11</xdr:col>
          <xdr:colOff>123825</xdr:colOff>
          <xdr:row>457</xdr:row>
          <xdr:rowOff>19050</xdr:rowOff>
        </xdr:to>
        <xdr:sp macro="" textlink="">
          <xdr:nvSpPr>
            <xdr:cNvPr id="34588" name="Check Box 796" hidden="1">
              <a:extLst>
                <a:ext uri="{63B3BB69-23CF-44E3-9099-C40C66FF867C}">
                  <a14:compatExt spid="_x0000_s34588"/>
                </a:ext>
                <a:ext uri="{FF2B5EF4-FFF2-40B4-BE49-F238E27FC236}">
                  <a16:creationId xmlns:a16="http://schemas.microsoft.com/office/drawing/2014/main" id="{00000000-0008-0000-0C00-00001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457</xdr:row>
          <xdr:rowOff>0</xdr:rowOff>
        </xdr:from>
        <xdr:to>
          <xdr:col>11</xdr:col>
          <xdr:colOff>123825</xdr:colOff>
          <xdr:row>458</xdr:row>
          <xdr:rowOff>19050</xdr:rowOff>
        </xdr:to>
        <xdr:sp macro="" textlink="">
          <xdr:nvSpPr>
            <xdr:cNvPr id="34589" name="Check Box 797" hidden="1">
              <a:extLst>
                <a:ext uri="{63B3BB69-23CF-44E3-9099-C40C66FF867C}">
                  <a14:compatExt spid="_x0000_s34589"/>
                </a:ext>
                <a:ext uri="{FF2B5EF4-FFF2-40B4-BE49-F238E27FC236}">
                  <a16:creationId xmlns:a16="http://schemas.microsoft.com/office/drawing/2014/main" id="{00000000-0008-0000-0C00-00001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599" name="Check Box 807" hidden="1">
              <a:extLst>
                <a:ext uri="{63B3BB69-23CF-44E3-9099-C40C66FF867C}">
                  <a14:compatExt spid="_x0000_s34599"/>
                </a:ext>
                <a:ext uri="{FF2B5EF4-FFF2-40B4-BE49-F238E27FC236}">
                  <a16:creationId xmlns:a16="http://schemas.microsoft.com/office/drawing/2014/main" id="{00000000-0008-0000-0C00-00002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00" name="Check Box 808" hidden="1">
              <a:extLst>
                <a:ext uri="{63B3BB69-23CF-44E3-9099-C40C66FF867C}">
                  <a14:compatExt spid="_x0000_s34600"/>
                </a:ext>
                <a:ext uri="{FF2B5EF4-FFF2-40B4-BE49-F238E27FC236}">
                  <a16:creationId xmlns:a16="http://schemas.microsoft.com/office/drawing/2014/main" id="{00000000-0008-0000-0C00-00002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01" name="Check Box 809" hidden="1">
              <a:extLst>
                <a:ext uri="{63B3BB69-23CF-44E3-9099-C40C66FF867C}">
                  <a14:compatExt spid="_x0000_s34601"/>
                </a:ext>
                <a:ext uri="{FF2B5EF4-FFF2-40B4-BE49-F238E27FC236}">
                  <a16:creationId xmlns:a16="http://schemas.microsoft.com/office/drawing/2014/main" id="{00000000-0008-0000-0C00-00002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02" name="Check Box 810" hidden="1">
              <a:extLst>
                <a:ext uri="{63B3BB69-23CF-44E3-9099-C40C66FF867C}">
                  <a14:compatExt spid="_x0000_s34602"/>
                </a:ext>
                <a:ext uri="{FF2B5EF4-FFF2-40B4-BE49-F238E27FC236}">
                  <a16:creationId xmlns:a16="http://schemas.microsoft.com/office/drawing/2014/main" id="{00000000-0008-0000-0C00-00002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03" name="Check Box 811" hidden="1">
              <a:extLst>
                <a:ext uri="{63B3BB69-23CF-44E3-9099-C40C66FF867C}">
                  <a14:compatExt spid="_x0000_s34603"/>
                </a:ext>
                <a:ext uri="{FF2B5EF4-FFF2-40B4-BE49-F238E27FC236}">
                  <a16:creationId xmlns:a16="http://schemas.microsoft.com/office/drawing/2014/main" id="{00000000-0008-0000-0C00-00002B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04" name="Check Box 812" hidden="1">
              <a:extLst>
                <a:ext uri="{63B3BB69-23CF-44E3-9099-C40C66FF867C}">
                  <a14:compatExt spid="_x0000_s34604"/>
                </a:ext>
                <a:ext uri="{FF2B5EF4-FFF2-40B4-BE49-F238E27FC236}">
                  <a16:creationId xmlns:a16="http://schemas.microsoft.com/office/drawing/2014/main" id="{00000000-0008-0000-0C00-00002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05" name="Check Box 813" hidden="1">
              <a:extLst>
                <a:ext uri="{63B3BB69-23CF-44E3-9099-C40C66FF867C}">
                  <a14:compatExt spid="_x0000_s34605"/>
                </a:ext>
                <a:ext uri="{FF2B5EF4-FFF2-40B4-BE49-F238E27FC236}">
                  <a16:creationId xmlns:a16="http://schemas.microsoft.com/office/drawing/2014/main" id="{00000000-0008-0000-0C00-00002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06" name="Check Box 814" hidden="1">
              <a:extLst>
                <a:ext uri="{63B3BB69-23CF-44E3-9099-C40C66FF867C}">
                  <a14:compatExt spid="_x0000_s34606"/>
                </a:ext>
                <a:ext uri="{FF2B5EF4-FFF2-40B4-BE49-F238E27FC236}">
                  <a16:creationId xmlns:a16="http://schemas.microsoft.com/office/drawing/2014/main" id="{00000000-0008-0000-0C00-00002E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07" name="Check Box 815" hidden="1">
              <a:extLst>
                <a:ext uri="{63B3BB69-23CF-44E3-9099-C40C66FF867C}">
                  <a14:compatExt spid="_x0000_s34607"/>
                </a:ext>
                <a:ext uri="{FF2B5EF4-FFF2-40B4-BE49-F238E27FC236}">
                  <a16:creationId xmlns:a16="http://schemas.microsoft.com/office/drawing/2014/main" id="{00000000-0008-0000-0C00-00002F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08" name="Check Box 816" hidden="1">
              <a:extLst>
                <a:ext uri="{63B3BB69-23CF-44E3-9099-C40C66FF867C}">
                  <a14:compatExt spid="_x0000_s34608"/>
                </a:ext>
                <a:ext uri="{FF2B5EF4-FFF2-40B4-BE49-F238E27FC236}">
                  <a16:creationId xmlns:a16="http://schemas.microsoft.com/office/drawing/2014/main" id="{00000000-0008-0000-0C00-000030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09" name="Check Box 817" hidden="1">
              <a:extLst>
                <a:ext uri="{63B3BB69-23CF-44E3-9099-C40C66FF867C}">
                  <a14:compatExt spid="_x0000_s34609"/>
                </a:ext>
                <a:ext uri="{FF2B5EF4-FFF2-40B4-BE49-F238E27FC236}">
                  <a16:creationId xmlns:a16="http://schemas.microsoft.com/office/drawing/2014/main" id="{00000000-0008-0000-0C00-00003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10" name="Check Box 818" hidden="1">
              <a:extLst>
                <a:ext uri="{63B3BB69-23CF-44E3-9099-C40C66FF867C}">
                  <a14:compatExt spid="_x0000_s34610"/>
                </a:ext>
                <a:ext uri="{FF2B5EF4-FFF2-40B4-BE49-F238E27FC236}">
                  <a16:creationId xmlns:a16="http://schemas.microsoft.com/office/drawing/2014/main" id="{00000000-0008-0000-0C00-00003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11" name="Check Box 819" hidden="1">
              <a:extLst>
                <a:ext uri="{63B3BB69-23CF-44E3-9099-C40C66FF867C}">
                  <a14:compatExt spid="_x0000_s34611"/>
                </a:ext>
                <a:ext uri="{FF2B5EF4-FFF2-40B4-BE49-F238E27FC236}">
                  <a16:creationId xmlns:a16="http://schemas.microsoft.com/office/drawing/2014/main" id="{00000000-0008-0000-0C00-000033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12" name="Check Box 820" hidden="1">
              <a:extLst>
                <a:ext uri="{63B3BB69-23CF-44E3-9099-C40C66FF867C}">
                  <a14:compatExt spid="_x0000_s34612"/>
                </a:ext>
                <a:ext uri="{FF2B5EF4-FFF2-40B4-BE49-F238E27FC236}">
                  <a16:creationId xmlns:a16="http://schemas.microsoft.com/office/drawing/2014/main" id="{00000000-0008-0000-0C00-00003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13" name="Check Box 821" hidden="1">
              <a:extLst>
                <a:ext uri="{63B3BB69-23CF-44E3-9099-C40C66FF867C}">
                  <a14:compatExt spid="_x0000_s34613"/>
                </a:ext>
                <a:ext uri="{FF2B5EF4-FFF2-40B4-BE49-F238E27FC236}">
                  <a16:creationId xmlns:a16="http://schemas.microsoft.com/office/drawing/2014/main" id="{00000000-0008-0000-0C00-000035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14" name="Check Box 822" hidden="1">
              <a:extLst>
                <a:ext uri="{63B3BB69-23CF-44E3-9099-C40C66FF867C}">
                  <a14:compatExt spid="_x0000_s34614"/>
                </a:ext>
                <a:ext uri="{FF2B5EF4-FFF2-40B4-BE49-F238E27FC236}">
                  <a16:creationId xmlns:a16="http://schemas.microsoft.com/office/drawing/2014/main" id="{00000000-0008-0000-0C00-000036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15" name="Check Box 823" hidden="1">
              <a:extLst>
                <a:ext uri="{63B3BB69-23CF-44E3-9099-C40C66FF867C}">
                  <a14:compatExt spid="_x0000_s34615"/>
                </a:ext>
                <a:ext uri="{FF2B5EF4-FFF2-40B4-BE49-F238E27FC236}">
                  <a16:creationId xmlns:a16="http://schemas.microsoft.com/office/drawing/2014/main" id="{00000000-0008-0000-0C00-00003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16" name="Check Box 824" hidden="1">
              <a:extLst>
                <a:ext uri="{63B3BB69-23CF-44E3-9099-C40C66FF867C}">
                  <a14:compatExt spid="_x0000_s34616"/>
                </a:ext>
                <a:ext uri="{FF2B5EF4-FFF2-40B4-BE49-F238E27FC236}">
                  <a16:creationId xmlns:a16="http://schemas.microsoft.com/office/drawing/2014/main" id="{00000000-0008-0000-0C00-00003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513</xdr:row>
          <xdr:rowOff>0</xdr:rowOff>
        </xdr:from>
        <xdr:to>
          <xdr:col>11</xdr:col>
          <xdr:colOff>123825</xdr:colOff>
          <xdr:row>514</xdr:row>
          <xdr:rowOff>19050</xdr:rowOff>
        </xdr:to>
        <xdr:sp macro="" textlink="">
          <xdr:nvSpPr>
            <xdr:cNvPr id="34617" name="Check Box 825" hidden="1">
              <a:extLst>
                <a:ext uri="{63B3BB69-23CF-44E3-9099-C40C66FF867C}">
                  <a14:compatExt spid="_x0000_s34617"/>
                </a:ext>
                <a:ext uri="{FF2B5EF4-FFF2-40B4-BE49-F238E27FC236}">
                  <a16:creationId xmlns:a16="http://schemas.microsoft.com/office/drawing/2014/main" id="{00000000-0008-0000-0C00-00003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514</xdr:row>
          <xdr:rowOff>0</xdr:rowOff>
        </xdr:from>
        <xdr:to>
          <xdr:col>11</xdr:col>
          <xdr:colOff>123825</xdr:colOff>
          <xdr:row>515</xdr:row>
          <xdr:rowOff>19050</xdr:rowOff>
        </xdr:to>
        <xdr:sp macro="" textlink="">
          <xdr:nvSpPr>
            <xdr:cNvPr id="34618" name="Check Box 826" hidden="1">
              <a:extLst>
                <a:ext uri="{63B3BB69-23CF-44E3-9099-C40C66FF867C}">
                  <a14:compatExt spid="_x0000_s34618"/>
                </a:ext>
                <a:ext uri="{FF2B5EF4-FFF2-40B4-BE49-F238E27FC236}">
                  <a16:creationId xmlns:a16="http://schemas.microsoft.com/office/drawing/2014/main" id="{00000000-0008-0000-0C00-00003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28" name="Check Box 836" hidden="1">
              <a:extLst>
                <a:ext uri="{63B3BB69-23CF-44E3-9099-C40C66FF867C}">
                  <a14:compatExt spid="_x0000_s34628"/>
                </a:ext>
                <a:ext uri="{FF2B5EF4-FFF2-40B4-BE49-F238E27FC236}">
                  <a16:creationId xmlns:a16="http://schemas.microsoft.com/office/drawing/2014/main" id="{00000000-0008-0000-0C00-00004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29" name="Check Box 837" hidden="1">
              <a:extLst>
                <a:ext uri="{63B3BB69-23CF-44E3-9099-C40C66FF867C}">
                  <a14:compatExt spid="_x0000_s34629"/>
                </a:ext>
                <a:ext uri="{FF2B5EF4-FFF2-40B4-BE49-F238E27FC236}">
                  <a16:creationId xmlns:a16="http://schemas.microsoft.com/office/drawing/2014/main" id="{00000000-0008-0000-0C00-000045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30" name="Check Box 838" hidden="1">
              <a:extLst>
                <a:ext uri="{63B3BB69-23CF-44E3-9099-C40C66FF867C}">
                  <a14:compatExt spid="_x0000_s34630"/>
                </a:ext>
                <a:ext uri="{FF2B5EF4-FFF2-40B4-BE49-F238E27FC236}">
                  <a16:creationId xmlns:a16="http://schemas.microsoft.com/office/drawing/2014/main" id="{00000000-0008-0000-0C00-000046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31" name="Check Box 839" hidden="1">
              <a:extLst>
                <a:ext uri="{63B3BB69-23CF-44E3-9099-C40C66FF867C}">
                  <a14:compatExt spid="_x0000_s34631"/>
                </a:ext>
                <a:ext uri="{FF2B5EF4-FFF2-40B4-BE49-F238E27FC236}">
                  <a16:creationId xmlns:a16="http://schemas.microsoft.com/office/drawing/2014/main" id="{00000000-0008-0000-0C00-00004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32" name="Check Box 840" hidden="1">
              <a:extLst>
                <a:ext uri="{63B3BB69-23CF-44E3-9099-C40C66FF867C}">
                  <a14:compatExt spid="_x0000_s34632"/>
                </a:ext>
                <a:ext uri="{FF2B5EF4-FFF2-40B4-BE49-F238E27FC236}">
                  <a16:creationId xmlns:a16="http://schemas.microsoft.com/office/drawing/2014/main" id="{00000000-0008-0000-0C00-00004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33" name="Check Box 841" hidden="1">
              <a:extLst>
                <a:ext uri="{63B3BB69-23CF-44E3-9099-C40C66FF867C}">
                  <a14:compatExt spid="_x0000_s34633"/>
                </a:ext>
                <a:ext uri="{FF2B5EF4-FFF2-40B4-BE49-F238E27FC236}">
                  <a16:creationId xmlns:a16="http://schemas.microsoft.com/office/drawing/2014/main" id="{00000000-0008-0000-0C00-00004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34" name="Check Box 842" hidden="1">
              <a:extLst>
                <a:ext uri="{63B3BB69-23CF-44E3-9099-C40C66FF867C}">
                  <a14:compatExt spid="_x0000_s34634"/>
                </a:ext>
                <a:ext uri="{FF2B5EF4-FFF2-40B4-BE49-F238E27FC236}">
                  <a16:creationId xmlns:a16="http://schemas.microsoft.com/office/drawing/2014/main" id="{00000000-0008-0000-0C00-00004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35" name="Check Box 843" hidden="1">
              <a:extLst>
                <a:ext uri="{63B3BB69-23CF-44E3-9099-C40C66FF867C}">
                  <a14:compatExt spid="_x0000_s34635"/>
                </a:ext>
                <a:ext uri="{FF2B5EF4-FFF2-40B4-BE49-F238E27FC236}">
                  <a16:creationId xmlns:a16="http://schemas.microsoft.com/office/drawing/2014/main" id="{00000000-0008-0000-0C00-00004B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36" name="Check Box 844" hidden="1">
              <a:extLst>
                <a:ext uri="{63B3BB69-23CF-44E3-9099-C40C66FF867C}">
                  <a14:compatExt spid="_x0000_s34636"/>
                </a:ext>
                <a:ext uri="{FF2B5EF4-FFF2-40B4-BE49-F238E27FC236}">
                  <a16:creationId xmlns:a16="http://schemas.microsoft.com/office/drawing/2014/main" id="{00000000-0008-0000-0C00-00004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37" name="Check Box 845" hidden="1">
              <a:extLst>
                <a:ext uri="{63B3BB69-23CF-44E3-9099-C40C66FF867C}">
                  <a14:compatExt spid="_x0000_s34637"/>
                </a:ext>
                <a:ext uri="{FF2B5EF4-FFF2-40B4-BE49-F238E27FC236}">
                  <a16:creationId xmlns:a16="http://schemas.microsoft.com/office/drawing/2014/main" id="{00000000-0008-0000-0C00-00004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38" name="Check Box 846" hidden="1">
              <a:extLst>
                <a:ext uri="{63B3BB69-23CF-44E3-9099-C40C66FF867C}">
                  <a14:compatExt spid="_x0000_s34638"/>
                </a:ext>
                <a:ext uri="{FF2B5EF4-FFF2-40B4-BE49-F238E27FC236}">
                  <a16:creationId xmlns:a16="http://schemas.microsoft.com/office/drawing/2014/main" id="{00000000-0008-0000-0C00-00004E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39" name="Check Box 847" hidden="1">
              <a:extLst>
                <a:ext uri="{63B3BB69-23CF-44E3-9099-C40C66FF867C}">
                  <a14:compatExt spid="_x0000_s34639"/>
                </a:ext>
                <a:ext uri="{FF2B5EF4-FFF2-40B4-BE49-F238E27FC236}">
                  <a16:creationId xmlns:a16="http://schemas.microsoft.com/office/drawing/2014/main" id="{00000000-0008-0000-0C00-00004F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40" name="Check Box 848" hidden="1">
              <a:extLst>
                <a:ext uri="{63B3BB69-23CF-44E3-9099-C40C66FF867C}">
                  <a14:compatExt spid="_x0000_s34640"/>
                </a:ext>
                <a:ext uri="{FF2B5EF4-FFF2-40B4-BE49-F238E27FC236}">
                  <a16:creationId xmlns:a16="http://schemas.microsoft.com/office/drawing/2014/main" id="{00000000-0008-0000-0C00-000050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41" name="Check Box 849" hidden="1">
              <a:extLst>
                <a:ext uri="{63B3BB69-23CF-44E3-9099-C40C66FF867C}">
                  <a14:compatExt spid="_x0000_s34641"/>
                </a:ext>
                <a:ext uri="{FF2B5EF4-FFF2-40B4-BE49-F238E27FC236}">
                  <a16:creationId xmlns:a16="http://schemas.microsoft.com/office/drawing/2014/main" id="{00000000-0008-0000-0C00-00005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42" name="Check Box 850" hidden="1">
              <a:extLst>
                <a:ext uri="{63B3BB69-23CF-44E3-9099-C40C66FF867C}">
                  <a14:compatExt spid="_x0000_s34642"/>
                </a:ext>
                <a:ext uri="{FF2B5EF4-FFF2-40B4-BE49-F238E27FC236}">
                  <a16:creationId xmlns:a16="http://schemas.microsoft.com/office/drawing/2014/main" id="{00000000-0008-0000-0C00-00005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43" name="Check Box 851" hidden="1">
              <a:extLst>
                <a:ext uri="{63B3BB69-23CF-44E3-9099-C40C66FF867C}">
                  <a14:compatExt spid="_x0000_s34643"/>
                </a:ext>
                <a:ext uri="{FF2B5EF4-FFF2-40B4-BE49-F238E27FC236}">
                  <a16:creationId xmlns:a16="http://schemas.microsoft.com/office/drawing/2014/main" id="{00000000-0008-0000-0C00-000053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44" name="Check Box 852" hidden="1">
              <a:extLst>
                <a:ext uri="{63B3BB69-23CF-44E3-9099-C40C66FF867C}">
                  <a14:compatExt spid="_x0000_s34644"/>
                </a:ext>
                <a:ext uri="{FF2B5EF4-FFF2-40B4-BE49-F238E27FC236}">
                  <a16:creationId xmlns:a16="http://schemas.microsoft.com/office/drawing/2014/main" id="{00000000-0008-0000-0C00-00005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45" name="Check Box 853" hidden="1">
              <a:extLst>
                <a:ext uri="{63B3BB69-23CF-44E3-9099-C40C66FF867C}">
                  <a14:compatExt spid="_x0000_s34645"/>
                </a:ext>
                <a:ext uri="{FF2B5EF4-FFF2-40B4-BE49-F238E27FC236}">
                  <a16:creationId xmlns:a16="http://schemas.microsoft.com/office/drawing/2014/main" id="{00000000-0008-0000-0C00-000055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46" name="Check Box 854" hidden="1">
              <a:extLst>
                <a:ext uri="{63B3BB69-23CF-44E3-9099-C40C66FF867C}">
                  <a14:compatExt spid="_x0000_s34646"/>
                </a:ext>
                <a:ext uri="{FF2B5EF4-FFF2-40B4-BE49-F238E27FC236}">
                  <a16:creationId xmlns:a16="http://schemas.microsoft.com/office/drawing/2014/main" id="{00000000-0008-0000-0C00-000056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47" name="Check Box 855" hidden="1">
              <a:extLst>
                <a:ext uri="{63B3BB69-23CF-44E3-9099-C40C66FF867C}">
                  <a14:compatExt spid="_x0000_s34647"/>
                </a:ext>
                <a:ext uri="{FF2B5EF4-FFF2-40B4-BE49-F238E27FC236}">
                  <a16:creationId xmlns:a16="http://schemas.microsoft.com/office/drawing/2014/main" id="{00000000-0008-0000-0C00-00005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570</xdr:row>
          <xdr:rowOff>0</xdr:rowOff>
        </xdr:from>
        <xdr:to>
          <xdr:col>11</xdr:col>
          <xdr:colOff>123825</xdr:colOff>
          <xdr:row>571</xdr:row>
          <xdr:rowOff>19050</xdr:rowOff>
        </xdr:to>
        <xdr:sp macro="" textlink="">
          <xdr:nvSpPr>
            <xdr:cNvPr id="34648" name="Check Box 856" hidden="1">
              <a:extLst>
                <a:ext uri="{63B3BB69-23CF-44E3-9099-C40C66FF867C}">
                  <a14:compatExt spid="_x0000_s34648"/>
                </a:ext>
                <a:ext uri="{FF2B5EF4-FFF2-40B4-BE49-F238E27FC236}">
                  <a16:creationId xmlns:a16="http://schemas.microsoft.com/office/drawing/2014/main" id="{00000000-0008-0000-0C00-00005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571</xdr:row>
          <xdr:rowOff>0</xdr:rowOff>
        </xdr:from>
        <xdr:to>
          <xdr:col>11</xdr:col>
          <xdr:colOff>123825</xdr:colOff>
          <xdr:row>572</xdr:row>
          <xdr:rowOff>19050</xdr:rowOff>
        </xdr:to>
        <xdr:sp macro="" textlink="">
          <xdr:nvSpPr>
            <xdr:cNvPr id="34649" name="Check Box 857" hidden="1">
              <a:extLst>
                <a:ext uri="{63B3BB69-23CF-44E3-9099-C40C66FF867C}">
                  <a14:compatExt spid="_x0000_s34649"/>
                </a:ext>
                <a:ext uri="{FF2B5EF4-FFF2-40B4-BE49-F238E27FC236}">
                  <a16:creationId xmlns:a16="http://schemas.microsoft.com/office/drawing/2014/main" id="{00000000-0008-0000-0C00-00005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59" name="Check Box 867" hidden="1">
              <a:extLst>
                <a:ext uri="{63B3BB69-23CF-44E3-9099-C40C66FF867C}">
                  <a14:compatExt spid="_x0000_s34659"/>
                </a:ext>
                <a:ext uri="{FF2B5EF4-FFF2-40B4-BE49-F238E27FC236}">
                  <a16:creationId xmlns:a16="http://schemas.microsoft.com/office/drawing/2014/main" id="{00000000-0008-0000-0C00-000063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60" name="Check Box 868" hidden="1">
              <a:extLst>
                <a:ext uri="{63B3BB69-23CF-44E3-9099-C40C66FF867C}">
                  <a14:compatExt spid="_x0000_s34660"/>
                </a:ext>
                <a:ext uri="{FF2B5EF4-FFF2-40B4-BE49-F238E27FC236}">
                  <a16:creationId xmlns:a16="http://schemas.microsoft.com/office/drawing/2014/main" id="{00000000-0008-0000-0C00-00006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61" name="Check Box 869" hidden="1">
              <a:extLst>
                <a:ext uri="{63B3BB69-23CF-44E3-9099-C40C66FF867C}">
                  <a14:compatExt spid="_x0000_s34661"/>
                </a:ext>
                <a:ext uri="{FF2B5EF4-FFF2-40B4-BE49-F238E27FC236}">
                  <a16:creationId xmlns:a16="http://schemas.microsoft.com/office/drawing/2014/main" id="{00000000-0008-0000-0C00-000065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62" name="Check Box 870" hidden="1">
              <a:extLst>
                <a:ext uri="{63B3BB69-23CF-44E3-9099-C40C66FF867C}">
                  <a14:compatExt spid="_x0000_s34662"/>
                </a:ext>
                <a:ext uri="{FF2B5EF4-FFF2-40B4-BE49-F238E27FC236}">
                  <a16:creationId xmlns:a16="http://schemas.microsoft.com/office/drawing/2014/main" id="{00000000-0008-0000-0C00-000066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63" name="Check Box 871" hidden="1">
              <a:extLst>
                <a:ext uri="{63B3BB69-23CF-44E3-9099-C40C66FF867C}">
                  <a14:compatExt spid="_x0000_s34663"/>
                </a:ext>
                <a:ext uri="{FF2B5EF4-FFF2-40B4-BE49-F238E27FC236}">
                  <a16:creationId xmlns:a16="http://schemas.microsoft.com/office/drawing/2014/main" id="{00000000-0008-0000-0C00-00006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64" name="Check Box 872" hidden="1">
              <a:extLst>
                <a:ext uri="{63B3BB69-23CF-44E3-9099-C40C66FF867C}">
                  <a14:compatExt spid="_x0000_s34664"/>
                </a:ext>
                <a:ext uri="{FF2B5EF4-FFF2-40B4-BE49-F238E27FC236}">
                  <a16:creationId xmlns:a16="http://schemas.microsoft.com/office/drawing/2014/main" id="{00000000-0008-0000-0C00-00006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65" name="Check Box 873" hidden="1">
              <a:extLst>
                <a:ext uri="{63B3BB69-23CF-44E3-9099-C40C66FF867C}">
                  <a14:compatExt spid="_x0000_s34665"/>
                </a:ext>
                <a:ext uri="{FF2B5EF4-FFF2-40B4-BE49-F238E27FC236}">
                  <a16:creationId xmlns:a16="http://schemas.microsoft.com/office/drawing/2014/main" id="{00000000-0008-0000-0C00-00006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66" name="Check Box 874" hidden="1">
              <a:extLst>
                <a:ext uri="{63B3BB69-23CF-44E3-9099-C40C66FF867C}">
                  <a14:compatExt spid="_x0000_s34666"/>
                </a:ext>
                <a:ext uri="{FF2B5EF4-FFF2-40B4-BE49-F238E27FC236}">
                  <a16:creationId xmlns:a16="http://schemas.microsoft.com/office/drawing/2014/main" id="{00000000-0008-0000-0C00-00006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67" name="Check Box 875" hidden="1">
              <a:extLst>
                <a:ext uri="{63B3BB69-23CF-44E3-9099-C40C66FF867C}">
                  <a14:compatExt spid="_x0000_s34667"/>
                </a:ext>
                <a:ext uri="{FF2B5EF4-FFF2-40B4-BE49-F238E27FC236}">
                  <a16:creationId xmlns:a16="http://schemas.microsoft.com/office/drawing/2014/main" id="{00000000-0008-0000-0C00-00006B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68" name="Check Box 876" hidden="1">
              <a:extLst>
                <a:ext uri="{63B3BB69-23CF-44E3-9099-C40C66FF867C}">
                  <a14:compatExt spid="_x0000_s34668"/>
                </a:ext>
                <a:ext uri="{FF2B5EF4-FFF2-40B4-BE49-F238E27FC236}">
                  <a16:creationId xmlns:a16="http://schemas.microsoft.com/office/drawing/2014/main" id="{00000000-0008-0000-0C00-00006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69" name="Check Box 877" hidden="1">
              <a:extLst>
                <a:ext uri="{63B3BB69-23CF-44E3-9099-C40C66FF867C}">
                  <a14:compatExt spid="_x0000_s34669"/>
                </a:ext>
                <a:ext uri="{FF2B5EF4-FFF2-40B4-BE49-F238E27FC236}">
                  <a16:creationId xmlns:a16="http://schemas.microsoft.com/office/drawing/2014/main" id="{00000000-0008-0000-0C00-00006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70" name="Check Box 878" hidden="1">
              <a:extLst>
                <a:ext uri="{63B3BB69-23CF-44E3-9099-C40C66FF867C}">
                  <a14:compatExt spid="_x0000_s34670"/>
                </a:ext>
                <a:ext uri="{FF2B5EF4-FFF2-40B4-BE49-F238E27FC236}">
                  <a16:creationId xmlns:a16="http://schemas.microsoft.com/office/drawing/2014/main" id="{00000000-0008-0000-0C00-00006E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71" name="Check Box 879" hidden="1">
              <a:extLst>
                <a:ext uri="{63B3BB69-23CF-44E3-9099-C40C66FF867C}">
                  <a14:compatExt spid="_x0000_s34671"/>
                </a:ext>
                <a:ext uri="{FF2B5EF4-FFF2-40B4-BE49-F238E27FC236}">
                  <a16:creationId xmlns:a16="http://schemas.microsoft.com/office/drawing/2014/main" id="{00000000-0008-0000-0C00-00006F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72" name="Check Box 880" hidden="1">
              <a:extLst>
                <a:ext uri="{63B3BB69-23CF-44E3-9099-C40C66FF867C}">
                  <a14:compatExt spid="_x0000_s34672"/>
                </a:ext>
                <a:ext uri="{FF2B5EF4-FFF2-40B4-BE49-F238E27FC236}">
                  <a16:creationId xmlns:a16="http://schemas.microsoft.com/office/drawing/2014/main" id="{00000000-0008-0000-0C00-000070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73" name="Check Box 881" hidden="1">
              <a:extLst>
                <a:ext uri="{63B3BB69-23CF-44E3-9099-C40C66FF867C}">
                  <a14:compatExt spid="_x0000_s34673"/>
                </a:ext>
                <a:ext uri="{FF2B5EF4-FFF2-40B4-BE49-F238E27FC236}">
                  <a16:creationId xmlns:a16="http://schemas.microsoft.com/office/drawing/2014/main" id="{00000000-0008-0000-0C00-00007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74" name="Check Box 882" hidden="1">
              <a:extLst>
                <a:ext uri="{63B3BB69-23CF-44E3-9099-C40C66FF867C}">
                  <a14:compatExt spid="_x0000_s34674"/>
                </a:ext>
                <a:ext uri="{FF2B5EF4-FFF2-40B4-BE49-F238E27FC236}">
                  <a16:creationId xmlns:a16="http://schemas.microsoft.com/office/drawing/2014/main" id="{00000000-0008-0000-0C00-00007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75" name="Check Box 883" hidden="1">
              <a:extLst>
                <a:ext uri="{63B3BB69-23CF-44E3-9099-C40C66FF867C}">
                  <a14:compatExt spid="_x0000_s34675"/>
                </a:ext>
                <a:ext uri="{FF2B5EF4-FFF2-40B4-BE49-F238E27FC236}">
                  <a16:creationId xmlns:a16="http://schemas.microsoft.com/office/drawing/2014/main" id="{00000000-0008-0000-0C00-000073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76" name="Check Box 884" hidden="1">
              <a:extLst>
                <a:ext uri="{63B3BB69-23CF-44E3-9099-C40C66FF867C}">
                  <a14:compatExt spid="_x0000_s34676"/>
                </a:ext>
                <a:ext uri="{FF2B5EF4-FFF2-40B4-BE49-F238E27FC236}">
                  <a16:creationId xmlns:a16="http://schemas.microsoft.com/office/drawing/2014/main" id="{00000000-0008-0000-0C00-00007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77" name="Check Box 885" hidden="1">
              <a:extLst>
                <a:ext uri="{63B3BB69-23CF-44E3-9099-C40C66FF867C}">
                  <a14:compatExt spid="_x0000_s34677"/>
                </a:ext>
                <a:ext uri="{FF2B5EF4-FFF2-40B4-BE49-F238E27FC236}">
                  <a16:creationId xmlns:a16="http://schemas.microsoft.com/office/drawing/2014/main" id="{00000000-0008-0000-0C00-000075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78" name="Check Box 886" hidden="1">
              <a:extLst>
                <a:ext uri="{63B3BB69-23CF-44E3-9099-C40C66FF867C}">
                  <a14:compatExt spid="_x0000_s34678"/>
                </a:ext>
                <a:ext uri="{FF2B5EF4-FFF2-40B4-BE49-F238E27FC236}">
                  <a16:creationId xmlns:a16="http://schemas.microsoft.com/office/drawing/2014/main" id="{00000000-0008-0000-0C00-000076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79" name="Check Box 887" hidden="1">
              <a:extLst>
                <a:ext uri="{63B3BB69-23CF-44E3-9099-C40C66FF867C}">
                  <a14:compatExt spid="_x0000_s34679"/>
                </a:ext>
                <a:ext uri="{FF2B5EF4-FFF2-40B4-BE49-F238E27FC236}">
                  <a16:creationId xmlns:a16="http://schemas.microsoft.com/office/drawing/2014/main" id="{00000000-0008-0000-0C00-00007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80" name="Check Box 888" hidden="1">
              <a:extLst>
                <a:ext uri="{63B3BB69-23CF-44E3-9099-C40C66FF867C}">
                  <a14:compatExt spid="_x0000_s34680"/>
                </a:ext>
                <a:ext uri="{FF2B5EF4-FFF2-40B4-BE49-F238E27FC236}">
                  <a16:creationId xmlns:a16="http://schemas.microsoft.com/office/drawing/2014/main" id="{00000000-0008-0000-0C00-00007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627</xdr:row>
          <xdr:rowOff>0</xdr:rowOff>
        </xdr:from>
        <xdr:to>
          <xdr:col>11</xdr:col>
          <xdr:colOff>123825</xdr:colOff>
          <xdr:row>628</xdr:row>
          <xdr:rowOff>19050</xdr:rowOff>
        </xdr:to>
        <xdr:sp macro="" textlink="">
          <xdr:nvSpPr>
            <xdr:cNvPr id="34681" name="Check Box 889" hidden="1">
              <a:extLst>
                <a:ext uri="{63B3BB69-23CF-44E3-9099-C40C66FF867C}">
                  <a14:compatExt spid="_x0000_s34681"/>
                </a:ext>
                <a:ext uri="{FF2B5EF4-FFF2-40B4-BE49-F238E27FC236}">
                  <a16:creationId xmlns:a16="http://schemas.microsoft.com/office/drawing/2014/main" id="{00000000-0008-0000-0C00-00007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628</xdr:row>
          <xdr:rowOff>0</xdr:rowOff>
        </xdr:from>
        <xdr:to>
          <xdr:col>11</xdr:col>
          <xdr:colOff>123825</xdr:colOff>
          <xdr:row>629</xdr:row>
          <xdr:rowOff>19050</xdr:rowOff>
        </xdr:to>
        <xdr:sp macro="" textlink="">
          <xdr:nvSpPr>
            <xdr:cNvPr id="34682" name="Check Box 890" hidden="1">
              <a:extLst>
                <a:ext uri="{63B3BB69-23CF-44E3-9099-C40C66FF867C}">
                  <a14:compatExt spid="_x0000_s34682"/>
                </a:ext>
                <a:ext uri="{FF2B5EF4-FFF2-40B4-BE49-F238E27FC236}">
                  <a16:creationId xmlns:a16="http://schemas.microsoft.com/office/drawing/2014/main" id="{00000000-0008-0000-0C00-00007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Non-MHSA</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276225</xdr:colOff>
          <xdr:row>0</xdr:row>
          <xdr:rowOff>0</xdr:rowOff>
        </xdr:from>
        <xdr:to>
          <xdr:col>11</xdr:col>
          <xdr:colOff>247650</xdr:colOff>
          <xdr:row>1</xdr:row>
          <xdr:rowOff>38100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0D00-00000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xdr:row>
          <xdr:rowOff>76200</xdr:rowOff>
        </xdr:from>
        <xdr:to>
          <xdr:col>11</xdr:col>
          <xdr:colOff>457200</xdr:colOff>
          <xdr:row>2</xdr:row>
          <xdr:rowOff>133350</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0D00-00001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106</xdr:row>
          <xdr:rowOff>0</xdr:rowOff>
        </xdr:from>
        <xdr:to>
          <xdr:col>11</xdr:col>
          <xdr:colOff>247650</xdr:colOff>
          <xdr:row>107</xdr:row>
          <xdr:rowOff>38100</xdr:rowOff>
        </xdr:to>
        <xdr:sp macro="" textlink="">
          <xdr:nvSpPr>
            <xdr:cNvPr id="47135" name="Check Box 31" hidden="1">
              <a:extLst>
                <a:ext uri="{63B3BB69-23CF-44E3-9099-C40C66FF867C}">
                  <a14:compatExt spid="_x0000_s47135"/>
                </a:ext>
                <a:ext uri="{FF2B5EF4-FFF2-40B4-BE49-F238E27FC236}">
                  <a16:creationId xmlns:a16="http://schemas.microsoft.com/office/drawing/2014/main" id="{00000000-0008-0000-0D00-00001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107</xdr:row>
          <xdr:rowOff>76200</xdr:rowOff>
        </xdr:from>
        <xdr:to>
          <xdr:col>11</xdr:col>
          <xdr:colOff>457200</xdr:colOff>
          <xdr:row>108</xdr:row>
          <xdr:rowOff>133350</xdr:rowOff>
        </xdr:to>
        <xdr:sp macro="" textlink="">
          <xdr:nvSpPr>
            <xdr:cNvPr id="47136" name="Check Box 32" hidden="1">
              <a:extLst>
                <a:ext uri="{63B3BB69-23CF-44E3-9099-C40C66FF867C}">
                  <a14:compatExt spid="_x0000_s47136"/>
                </a:ext>
                <a:ext uri="{FF2B5EF4-FFF2-40B4-BE49-F238E27FC236}">
                  <a16:creationId xmlns:a16="http://schemas.microsoft.com/office/drawing/2014/main" id="{00000000-0008-0000-0D00-00002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106</xdr:row>
          <xdr:rowOff>0</xdr:rowOff>
        </xdr:from>
        <xdr:to>
          <xdr:col>11</xdr:col>
          <xdr:colOff>247650</xdr:colOff>
          <xdr:row>107</xdr:row>
          <xdr:rowOff>38100</xdr:rowOff>
        </xdr:to>
        <xdr:sp macro="" textlink="">
          <xdr:nvSpPr>
            <xdr:cNvPr id="47151" name="Check Box 47" hidden="1">
              <a:extLst>
                <a:ext uri="{63B3BB69-23CF-44E3-9099-C40C66FF867C}">
                  <a14:compatExt spid="_x0000_s47151"/>
                </a:ext>
                <a:ext uri="{FF2B5EF4-FFF2-40B4-BE49-F238E27FC236}">
                  <a16:creationId xmlns:a16="http://schemas.microsoft.com/office/drawing/2014/main" id="{00000000-0008-0000-0D00-00002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107</xdr:row>
          <xdr:rowOff>76200</xdr:rowOff>
        </xdr:from>
        <xdr:to>
          <xdr:col>11</xdr:col>
          <xdr:colOff>457200</xdr:colOff>
          <xdr:row>108</xdr:row>
          <xdr:rowOff>133350</xdr:rowOff>
        </xdr:to>
        <xdr:sp macro="" textlink="">
          <xdr:nvSpPr>
            <xdr:cNvPr id="47152" name="Check Box 48" hidden="1">
              <a:extLst>
                <a:ext uri="{63B3BB69-23CF-44E3-9099-C40C66FF867C}">
                  <a14:compatExt spid="_x0000_s47152"/>
                </a:ext>
                <a:ext uri="{FF2B5EF4-FFF2-40B4-BE49-F238E27FC236}">
                  <a16:creationId xmlns:a16="http://schemas.microsoft.com/office/drawing/2014/main" id="{00000000-0008-0000-0D00-00003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212</xdr:row>
          <xdr:rowOff>0</xdr:rowOff>
        </xdr:from>
        <xdr:to>
          <xdr:col>11</xdr:col>
          <xdr:colOff>247650</xdr:colOff>
          <xdr:row>213</xdr:row>
          <xdr:rowOff>38100</xdr:rowOff>
        </xdr:to>
        <xdr:sp macro="" textlink="">
          <xdr:nvSpPr>
            <xdr:cNvPr id="47167" name="Check Box 63" hidden="1">
              <a:extLst>
                <a:ext uri="{63B3BB69-23CF-44E3-9099-C40C66FF867C}">
                  <a14:compatExt spid="_x0000_s47167"/>
                </a:ext>
                <a:ext uri="{FF2B5EF4-FFF2-40B4-BE49-F238E27FC236}">
                  <a16:creationId xmlns:a16="http://schemas.microsoft.com/office/drawing/2014/main" id="{00000000-0008-0000-0D00-00003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213</xdr:row>
          <xdr:rowOff>76200</xdr:rowOff>
        </xdr:from>
        <xdr:to>
          <xdr:col>11</xdr:col>
          <xdr:colOff>457200</xdr:colOff>
          <xdr:row>214</xdr:row>
          <xdr:rowOff>133350</xdr:rowOff>
        </xdr:to>
        <xdr:sp macro="" textlink="">
          <xdr:nvSpPr>
            <xdr:cNvPr id="47168" name="Check Box 64" hidden="1">
              <a:extLst>
                <a:ext uri="{63B3BB69-23CF-44E3-9099-C40C66FF867C}">
                  <a14:compatExt spid="_x0000_s47168"/>
                </a:ext>
                <a:ext uri="{FF2B5EF4-FFF2-40B4-BE49-F238E27FC236}">
                  <a16:creationId xmlns:a16="http://schemas.microsoft.com/office/drawing/2014/main" id="{00000000-0008-0000-0D00-00004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212</xdr:row>
          <xdr:rowOff>0</xdr:rowOff>
        </xdr:from>
        <xdr:to>
          <xdr:col>11</xdr:col>
          <xdr:colOff>247650</xdr:colOff>
          <xdr:row>213</xdr:row>
          <xdr:rowOff>38100</xdr:rowOff>
        </xdr:to>
        <xdr:sp macro="" textlink="">
          <xdr:nvSpPr>
            <xdr:cNvPr id="47169" name="Check Box 65" hidden="1">
              <a:extLst>
                <a:ext uri="{63B3BB69-23CF-44E3-9099-C40C66FF867C}">
                  <a14:compatExt spid="_x0000_s47169"/>
                </a:ext>
                <a:ext uri="{FF2B5EF4-FFF2-40B4-BE49-F238E27FC236}">
                  <a16:creationId xmlns:a16="http://schemas.microsoft.com/office/drawing/2014/main" id="{00000000-0008-0000-0D00-00004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213</xdr:row>
          <xdr:rowOff>76200</xdr:rowOff>
        </xdr:from>
        <xdr:to>
          <xdr:col>11</xdr:col>
          <xdr:colOff>457200</xdr:colOff>
          <xdr:row>214</xdr:row>
          <xdr:rowOff>133350</xdr:rowOff>
        </xdr:to>
        <xdr:sp macro="" textlink="">
          <xdr:nvSpPr>
            <xdr:cNvPr id="47170" name="Check Box 66" hidden="1">
              <a:extLst>
                <a:ext uri="{63B3BB69-23CF-44E3-9099-C40C66FF867C}">
                  <a14:compatExt spid="_x0000_s47170"/>
                </a:ext>
                <a:ext uri="{FF2B5EF4-FFF2-40B4-BE49-F238E27FC236}">
                  <a16:creationId xmlns:a16="http://schemas.microsoft.com/office/drawing/2014/main" id="{00000000-0008-0000-0D00-00004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318</xdr:row>
          <xdr:rowOff>0</xdr:rowOff>
        </xdr:from>
        <xdr:to>
          <xdr:col>11</xdr:col>
          <xdr:colOff>247650</xdr:colOff>
          <xdr:row>319</xdr:row>
          <xdr:rowOff>38100</xdr:rowOff>
        </xdr:to>
        <xdr:sp macro="" textlink="">
          <xdr:nvSpPr>
            <xdr:cNvPr id="47185" name="Check Box 81" hidden="1">
              <a:extLst>
                <a:ext uri="{63B3BB69-23CF-44E3-9099-C40C66FF867C}">
                  <a14:compatExt spid="_x0000_s47185"/>
                </a:ext>
                <a:ext uri="{FF2B5EF4-FFF2-40B4-BE49-F238E27FC236}">
                  <a16:creationId xmlns:a16="http://schemas.microsoft.com/office/drawing/2014/main" id="{00000000-0008-0000-0D00-00005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319</xdr:row>
          <xdr:rowOff>76200</xdr:rowOff>
        </xdr:from>
        <xdr:to>
          <xdr:col>11</xdr:col>
          <xdr:colOff>457200</xdr:colOff>
          <xdr:row>320</xdr:row>
          <xdr:rowOff>133350</xdr:rowOff>
        </xdr:to>
        <xdr:sp macro="" textlink="">
          <xdr:nvSpPr>
            <xdr:cNvPr id="47186" name="Check Box 82" hidden="1">
              <a:extLst>
                <a:ext uri="{63B3BB69-23CF-44E3-9099-C40C66FF867C}">
                  <a14:compatExt spid="_x0000_s47186"/>
                </a:ext>
                <a:ext uri="{FF2B5EF4-FFF2-40B4-BE49-F238E27FC236}">
                  <a16:creationId xmlns:a16="http://schemas.microsoft.com/office/drawing/2014/main" id="{00000000-0008-0000-0D00-00005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318</xdr:row>
          <xdr:rowOff>0</xdr:rowOff>
        </xdr:from>
        <xdr:to>
          <xdr:col>11</xdr:col>
          <xdr:colOff>247650</xdr:colOff>
          <xdr:row>319</xdr:row>
          <xdr:rowOff>38100</xdr:rowOff>
        </xdr:to>
        <xdr:sp macro="" textlink="">
          <xdr:nvSpPr>
            <xdr:cNvPr id="47187" name="Check Box 83" hidden="1">
              <a:extLst>
                <a:ext uri="{63B3BB69-23CF-44E3-9099-C40C66FF867C}">
                  <a14:compatExt spid="_x0000_s47187"/>
                </a:ext>
                <a:ext uri="{FF2B5EF4-FFF2-40B4-BE49-F238E27FC236}">
                  <a16:creationId xmlns:a16="http://schemas.microsoft.com/office/drawing/2014/main" id="{00000000-0008-0000-0D00-00005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319</xdr:row>
          <xdr:rowOff>76200</xdr:rowOff>
        </xdr:from>
        <xdr:to>
          <xdr:col>11</xdr:col>
          <xdr:colOff>457200</xdr:colOff>
          <xdr:row>320</xdr:row>
          <xdr:rowOff>133350</xdr:rowOff>
        </xdr:to>
        <xdr:sp macro="" textlink="">
          <xdr:nvSpPr>
            <xdr:cNvPr id="47188" name="Check Box 84" hidden="1">
              <a:extLst>
                <a:ext uri="{63B3BB69-23CF-44E3-9099-C40C66FF867C}">
                  <a14:compatExt spid="_x0000_s47188"/>
                </a:ext>
                <a:ext uri="{FF2B5EF4-FFF2-40B4-BE49-F238E27FC236}">
                  <a16:creationId xmlns:a16="http://schemas.microsoft.com/office/drawing/2014/main" id="{00000000-0008-0000-0D00-00005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424</xdr:row>
          <xdr:rowOff>0</xdr:rowOff>
        </xdr:from>
        <xdr:to>
          <xdr:col>11</xdr:col>
          <xdr:colOff>247650</xdr:colOff>
          <xdr:row>425</xdr:row>
          <xdr:rowOff>38100</xdr:rowOff>
        </xdr:to>
        <xdr:sp macro="" textlink="">
          <xdr:nvSpPr>
            <xdr:cNvPr id="47203" name="Check Box 99" hidden="1">
              <a:extLst>
                <a:ext uri="{63B3BB69-23CF-44E3-9099-C40C66FF867C}">
                  <a14:compatExt spid="_x0000_s47203"/>
                </a:ext>
                <a:ext uri="{FF2B5EF4-FFF2-40B4-BE49-F238E27FC236}">
                  <a16:creationId xmlns:a16="http://schemas.microsoft.com/office/drawing/2014/main" id="{00000000-0008-0000-0D00-00006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425</xdr:row>
          <xdr:rowOff>76200</xdr:rowOff>
        </xdr:from>
        <xdr:to>
          <xdr:col>11</xdr:col>
          <xdr:colOff>457200</xdr:colOff>
          <xdr:row>426</xdr:row>
          <xdr:rowOff>133350</xdr:rowOff>
        </xdr:to>
        <xdr:sp macro="" textlink="">
          <xdr:nvSpPr>
            <xdr:cNvPr id="47204" name="Check Box 100" hidden="1">
              <a:extLst>
                <a:ext uri="{63B3BB69-23CF-44E3-9099-C40C66FF867C}">
                  <a14:compatExt spid="_x0000_s47204"/>
                </a:ext>
                <a:ext uri="{FF2B5EF4-FFF2-40B4-BE49-F238E27FC236}">
                  <a16:creationId xmlns:a16="http://schemas.microsoft.com/office/drawing/2014/main" id="{00000000-0008-0000-0D00-00006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424</xdr:row>
          <xdr:rowOff>0</xdr:rowOff>
        </xdr:from>
        <xdr:to>
          <xdr:col>11</xdr:col>
          <xdr:colOff>247650</xdr:colOff>
          <xdr:row>425</xdr:row>
          <xdr:rowOff>38100</xdr:rowOff>
        </xdr:to>
        <xdr:sp macro="" textlink="">
          <xdr:nvSpPr>
            <xdr:cNvPr id="47205" name="Check Box 101" hidden="1">
              <a:extLst>
                <a:ext uri="{63B3BB69-23CF-44E3-9099-C40C66FF867C}">
                  <a14:compatExt spid="_x0000_s47205"/>
                </a:ext>
                <a:ext uri="{FF2B5EF4-FFF2-40B4-BE49-F238E27FC236}">
                  <a16:creationId xmlns:a16="http://schemas.microsoft.com/office/drawing/2014/main" id="{00000000-0008-0000-0D00-00006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425</xdr:row>
          <xdr:rowOff>76200</xdr:rowOff>
        </xdr:from>
        <xdr:to>
          <xdr:col>11</xdr:col>
          <xdr:colOff>457200</xdr:colOff>
          <xdr:row>426</xdr:row>
          <xdr:rowOff>133350</xdr:rowOff>
        </xdr:to>
        <xdr:sp macro="" textlink="">
          <xdr:nvSpPr>
            <xdr:cNvPr id="47206" name="Check Box 102" hidden="1">
              <a:extLst>
                <a:ext uri="{63B3BB69-23CF-44E3-9099-C40C66FF867C}">
                  <a14:compatExt spid="_x0000_s47206"/>
                </a:ext>
                <a:ext uri="{FF2B5EF4-FFF2-40B4-BE49-F238E27FC236}">
                  <a16:creationId xmlns:a16="http://schemas.microsoft.com/office/drawing/2014/main" id="{00000000-0008-0000-0D00-00006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530</xdr:row>
          <xdr:rowOff>0</xdr:rowOff>
        </xdr:from>
        <xdr:to>
          <xdr:col>11</xdr:col>
          <xdr:colOff>247650</xdr:colOff>
          <xdr:row>531</xdr:row>
          <xdr:rowOff>38100</xdr:rowOff>
        </xdr:to>
        <xdr:sp macro="" textlink="">
          <xdr:nvSpPr>
            <xdr:cNvPr id="47221" name="Check Box 117" hidden="1">
              <a:extLst>
                <a:ext uri="{63B3BB69-23CF-44E3-9099-C40C66FF867C}">
                  <a14:compatExt spid="_x0000_s47221"/>
                </a:ext>
                <a:ext uri="{FF2B5EF4-FFF2-40B4-BE49-F238E27FC236}">
                  <a16:creationId xmlns:a16="http://schemas.microsoft.com/office/drawing/2014/main" id="{00000000-0008-0000-0D00-00007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531</xdr:row>
          <xdr:rowOff>76200</xdr:rowOff>
        </xdr:from>
        <xdr:to>
          <xdr:col>11</xdr:col>
          <xdr:colOff>457200</xdr:colOff>
          <xdr:row>532</xdr:row>
          <xdr:rowOff>133350</xdr:rowOff>
        </xdr:to>
        <xdr:sp macro="" textlink="">
          <xdr:nvSpPr>
            <xdr:cNvPr id="47222" name="Check Box 118" hidden="1">
              <a:extLst>
                <a:ext uri="{63B3BB69-23CF-44E3-9099-C40C66FF867C}">
                  <a14:compatExt spid="_x0000_s47222"/>
                </a:ext>
                <a:ext uri="{FF2B5EF4-FFF2-40B4-BE49-F238E27FC236}">
                  <a16:creationId xmlns:a16="http://schemas.microsoft.com/office/drawing/2014/main" id="{00000000-0008-0000-0D00-00007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530</xdr:row>
          <xdr:rowOff>0</xdr:rowOff>
        </xdr:from>
        <xdr:to>
          <xdr:col>11</xdr:col>
          <xdr:colOff>247650</xdr:colOff>
          <xdr:row>531</xdr:row>
          <xdr:rowOff>38100</xdr:rowOff>
        </xdr:to>
        <xdr:sp macro="" textlink="">
          <xdr:nvSpPr>
            <xdr:cNvPr id="47223" name="Check Box 119" hidden="1">
              <a:extLst>
                <a:ext uri="{63B3BB69-23CF-44E3-9099-C40C66FF867C}">
                  <a14:compatExt spid="_x0000_s47223"/>
                </a:ext>
                <a:ext uri="{FF2B5EF4-FFF2-40B4-BE49-F238E27FC236}">
                  <a16:creationId xmlns:a16="http://schemas.microsoft.com/office/drawing/2014/main" id="{00000000-0008-0000-0D00-00007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531</xdr:row>
          <xdr:rowOff>76200</xdr:rowOff>
        </xdr:from>
        <xdr:to>
          <xdr:col>11</xdr:col>
          <xdr:colOff>457200</xdr:colOff>
          <xdr:row>532</xdr:row>
          <xdr:rowOff>133350</xdr:rowOff>
        </xdr:to>
        <xdr:sp macro="" textlink="">
          <xdr:nvSpPr>
            <xdr:cNvPr id="47224" name="Check Box 120" hidden="1">
              <a:extLst>
                <a:ext uri="{63B3BB69-23CF-44E3-9099-C40C66FF867C}">
                  <a14:compatExt spid="_x0000_s47224"/>
                </a:ext>
                <a:ext uri="{FF2B5EF4-FFF2-40B4-BE49-F238E27FC236}">
                  <a16:creationId xmlns:a16="http://schemas.microsoft.com/office/drawing/2014/main" id="{00000000-0008-0000-0D00-00007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636</xdr:row>
          <xdr:rowOff>0</xdr:rowOff>
        </xdr:from>
        <xdr:to>
          <xdr:col>11</xdr:col>
          <xdr:colOff>247650</xdr:colOff>
          <xdr:row>637</xdr:row>
          <xdr:rowOff>38100</xdr:rowOff>
        </xdr:to>
        <xdr:sp macro="" textlink="">
          <xdr:nvSpPr>
            <xdr:cNvPr id="47239" name="Check Box 135" hidden="1">
              <a:extLst>
                <a:ext uri="{63B3BB69-23CF-44E3-9099-C40C66FF867C}">
                  <a14:compatExt spid="_x0000_s47239"/>
                </a:ext>
                <a:ext uri="{FF2B5EF4-FFF2-40B4-BE49-F238E27FC236}">
                  <a16:creationId xmlns:a16="http://schemas.microsoft.com/office/drawing/2014/main" id="{00000000-0008-0000-0D00-00008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637</xdr:row>
          <xdr:rowOff>76200</xdr:rowOff>
        </xdr:from>
        <xdr:to>
          <xdr:col>11</xdr:col>
          <xdr:colOff>457200</xdr:colOff>
          <xdr:row>638</xdr:row>
          <xdr:rowOff>133350</xdr:rowOff>
        </xdr:to>
        <xdr:sp macro="" textlink="">
          <xdr:nvSpPr>
            <xdr:cNvPr id="47240" name="Check Box 136" hidden="1">
              <a:extLst>
                <a:ext uri="{63B3BB69-23CF-44E3-9099-C40C66FF867C}">
                  <a14:compatExt spid="_x0000_s47240"/>
                </a:ext>
                <a:ext uri="{FF2B5EF4-FFF2-40B4-BE49-F238E27FC236}">
                  <a16:creationId xmlns:a16="http://schemas.microsoft.com/office/drawing/2014/main" id="{00000000-0008-0000-0D00-00008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636</xdr:row>
          <xdr:rowOff>0</xdr:rowOff>
        </xdr:from>
        <xdr:to>
          <xdr:col>11</xdr:col>
          <xdr:colOff>247650</xdr:colOff>
          <xdr:row>637</xdr:row>
          <xdr:rowOff>38100</xdr:rowOff>
        </xdr:to>
        <xdr:sp macro="" textlink="">
          <xdr:nvSpPr>
            <xdr:cNvPr id="47241" name="Check Box 137" hidden="1">
              <a:extLst>
                <a:ext uri="{63B3BB69-23CF-44E3-9099-C40C66FF867C}">
                  <a14:compatExt spid="_x0000_s47241"/>
                </a:ext>
                <a:ext uri="{FF2B5EF4-FFF2-40B4-BE49-F238E27FC236}">
                  <a16:creationId xmlns:a16="http://schemas.microsoft.com/office/drawing/2014/main" id="{00000000-0008-0000-0D00-00008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637</xdr:row>
          <xdr:rowOff>76200</xdr:rowOff>
        </xdr:from>
        <xdr:to>
          <xdr:col>11</xdr:col>
          <xdr:colOff>457200</xdr:colOff>
          <xdr:row>638</xdr:row>
          <xdr:rowOff>133350</xdr:rowOff>
        </xdr:to>
        <xdr:sp macro="" textlink="">
          <xdr:nvSpPr>
            <xdr:cNvPr id="47242" name="Check Box 138" hidden="1">
              <a:extLst>
                <a:ext uri="{63B3BB69-23CF-44E3-9099-C40C66FF867C}">
                  <a14:compatExt spid="_x0000_s47242"/>
                </a:ext>
                <a:ext uri="{FF2B5EF4-FFF2-40B4-BE49-F238E27FC236}">
                  <a16:creationId xmlns:a16="http://schemas.microsoft.com/office/drawing/2014/main" id="{00000000-0008-0000-0D00-00008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742</xdr:row>
          <xdr:rowOff>0</xdr:rowOff>
        </xdr:from>
        <xdr:to>
          <xdr:col>11</xdr:col>
          <xdr:colOff>247650</xdr:colOff>
          <xdr:row>743</xdr:row>
          <xdr:rowOff>38100</xdr:rowOff>
        </xdr:to>
        <xdr:sp macro="" textlink="">
          <xdr:nvSpPr>
            <xdr:cNvPr id="47257" name="Check Box 153" hidden="1">
              <a:extLst>
                <a:ext uri="{63B3BB69-23CF-44E3-9099-C40C66FF867C}">
                  <a14:compatExt spid="_x0000_s47257"/>
                </a:ext>
                <a:ext uri="{FF2B5EF4-FFF2-40B4-BE49-F238E27FC236}">
                  <a16:creationId xmlns:a16="http://schemas.microsoft.com/office/drawing/2014/main" id="{00000000-0008-0000-0D00-00009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743</xdr:row>
          <xdr:rowOff>76200</xdr:rowOff>
        </xdr:from>
        <xdr:to>
          <xdr:col>11</xdr:col>
          <xdr:colOff>457200</xdr:colOff>
          <xdr:row>744</xdr:row>
          <xdr:rowOff>133350</xdr:rowOff>
        </xdr:to>
        <xdr:sp macro="" textlink="">
          <xdr:nvSpPr>
            <xdr:cNvPr id="47258" name="Check Box 154" hidden="1">
              <a:extLst>
                <a:ext uri="{63B3BB69-23CF-44E3-9099-C40C66FF867C}">
                  <a14:compatExt spid="_x0000_s47258"/>
                </a:ext>
                <a:ext uri="{FF2B5EF4-FFF2-40B4-BE49-F238E27FC236}">
                  <a16:creationId xmlns:a16="http://schemas.microsoft.com/office/drawing/2014/main" id="{00000000-0008-0000-0D00-00009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742</xdr:row>
          <xdr:rowOff>0</xdr:rowOff>
        </xdr:from>
        <xdr:to>
          <xdr:col>11</xdr:col>
          <xdr:colOff>247650</xdr:colOff>
          <xdr:row>743</xdr:row>
          <xdr:rowOff>38100</xdr:rowOff>
        </xdr:to>
        <xdr:sp macro="" textlink="">
          <xdr:nvSpPr>
            <xdr:cNvPr id="47259" name="Check Box 155" hidden="1">
              <a:extLst>
                <a:ext uri="{63B3BB69-23CF-44E3-9099-C40C66FF867C}">
                  <a14:compatExt spid="_x0000_s47259"/>
                </a:ext>
                <a:ext uri="{FF2B5EF4-FFF2-40B4-BE49-F238E27FC236}">
                  <a16:creationId xmlns:a16="http://schemas.microsoft.com/office/drawing/2014/main" id="{00000000-0008-0000-0D00-00009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743</xdr:row>
          <xdr:rowOff>76200</xdr:rowOff>
        </xdr:from>
        <xdr:to>
          <xdr:col>11</xdr:col>
          <xdr:colOff>457200</xdr:colOff>
          <xdr:row>744</xdr:row>
          <xdr:rowOff>133350</xdr:rowOff>
        </xdr:to>
        <xdr:sp macro="" textlink="">
          <xdr:nvSpPr>
            <xdr:cNvPr id="47260" name="Check Box 156" hidden="1">
              <a:extLst>
                <a:ext uri="{63B3BB69-23CF-44E3-9099-C40C66FF867C}">
                  <a14:compatExt spid="_x0000_s47260"/>
                </a:ext>
                <a:ext uri="{FF2B5EF4-FFF2-40B4-BE49-F238E27FC236}">
                  <a16:creationId xmlns:a16="http://schemas.microsoft.com/office/drawing/2014/main" id="{00000000-0008-0000-0D00-00009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848</xdr:row>
          <xdr:rowOff>0</xdr:rowOff>
        </xdr:from>
        <xdr:to>
          <xdr:col>11</xdr:col>
          <xdr:colOff>247650</xdr:colOff>
          <xdr:row>849</xdr:row>
          <xdr:rowOff>38100</xdr:rowOff>
        </xdr:to>
        <xdr:sp macro="" textlink="">
          <xdr:nvSpPr>
            <xdr:cNvPr id="47275" name="Check Box 171" hidden="1">
              <a:extLst>
                <a:ext uri="{63B3BB69-23CF-44E3-9099-C40C66FF867C}">
                  <a14:compatExt spid="_x0000_s47275"/>
                </a:ext>
                <a:ext uri="{FF2B5EF4-FFF2-40B4-BE49-F238E27FC236}">
                  <a16:creationId xmlns:a16="http://schemas.microsoft.com/office/drawing/2014/main" id="{00000000-0008-0000-0D00-0000A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849</xdr:row>
          <xdr:rowOff>76200</xdr:rowOff>
        </xdr:from>
        <xdr:to>
          <xdr:col>11</xdr:col>
          <xdr:colOff>457200</xdr:colOff>
          <xdr:row>850</xdr:row>
          <xdr:rowOff>133350</xdr:rowOff>
        </xdr:to>
        <xdr:sp macro="" textlink="">
          <xdr:nvSpPr>
            <xdr:cNvPr id="47276" name="Check Box 172" hidden="1">
              <a:extLst>
                <a:ext uri="{63B3BB69-23CF-44E3-9099-C40C66FF867C}">
                  <a14:compatExt spid="_x0000_s47276"/>
                </a:ext>
                <a:ext uri="{FF2B5EF4-FFF2-40B4-BE49-F238E27FC236}">
                  <a16:creationId xmlns:a16="http://schemas.microsoft.com/office/drawing/2014/main" id="{00000000-0008-0000-0D00-0000A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848</xdr:row>
          <xdr:rowOff>0</xdr:rowOff>
        </xdr:from>
        <xdr:to>
          <xdr:col>11</xdr:col>
          <xdr:colOff>247650</xdr:colOff>
          <xdr:row>849</xdr:row>
          <xdr:rowOff>38100</xdr:rowOff>
        </xdr:to>
        <xdr:sp macro="" textlink="">
          <xdr:nvSpPr>
            <xdr:cNvPr id="47277" name="Check Box 173" hidden="1">
              <a:extLst>
                <a:ext uri="{63B3BB69-23CF-44E3-9099-C40C66FF867C}">
                  <a14:compatExt spid="_x0000_s47277"/>
                </a:ext>
                <a:ext uri="{FF2B5EF4-FFF2-40B4-BE49-F238E27FC236}">
                  <a16:creationId xmlns:a16="http://schemas.microsoft.com/office/drawing/2014/main" id="{00000000-0008-0000-0D00-0000A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849</xdr:row>
          <xdr:rowOff>76200</xdr:rowOff>
        </xdr:from>
        <xdr:to>
          <xdr:col>11</xdr:col>
          <xdr:colOff>457200</xdr:colOff>
          <xdr:row>850</xdr:row>
          <xdr:rowOff>133350</xdr:rowOff>
        </xdr:to>
        <xdr:sp macro="" textlink="">
          <xdr:nvSpPr>
            <xdr:cNvPr id="47278" name="Check Box 174" hidden="1">
              <a:extLst>
                <a:ext uri="{63B3BB69-23CF-44E3-9099-C40C66FF867C}">
                  <a14:compatExt spid="_x0000_s47278"/>
                </a:ext>
                <a:ext uri="{FF2B5EF4-FFF2-40B4-BE49-F238E27FC236}">
                  <a16:creationId xmlns:a16="http://schemas.microsoft.com/office/drawing/2014/main" id="{00000000-0008-0000-0D00-0000A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954</xdr:row>
          <xdr:rowOff>0</xdr:rowOff>
        </xdr:from>
        <xdr:to>
          <xdr:col>11</xdr:col>
          <xdr:colOff>247650</xdr:colOff>
          <xdr:row>955</xdr:row>
          <xdr:rowOff>38100</xdr:rowOff>
        </xdr:to>
        <xdr:sp macro="" textlink="">
          <xdr:nvSpPr>
            <xdr:cNvPr id="47293" name="Check Box 189" hidden="1">
              <a:extLst>
                <a:ext uri="{63B3BB69-23CF-44E3-9099-C40C66FF867C}">
                  <a14:compatExt spid="_x0000_s47293"/>
                </a:ext>
                <a:ext uri="{FF2B5EF4-FFF2-40B4-BE49-F238E27FC236}">
                  <a16:creationId xmlns:a16="http://schemas.microsoft.com/office/drawing/2014/main" id="{00000000-0008-0000-0D00-0000B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955</xdr:row>
          <xdr:rowOff>76200</xdr:rowOff>
        </xdr:from>
        <xdr:to>
          <xdr:col>11</xdr:col>
          <xdr:colOff>457200</xdr:colOff>
          <xdr:row>956</xdr:row>
          <xdr:rowOff>133350</xdr:rowOff>
        </xdr:to>
        <xdr:sp macro="" textlink="">
          <xdr:nvSpPr>
            <xdr:cNvPr id="47294" name="Check Box 190" hidden="1">
              <a:extLst>
                <a:ext uri="{63B3BB69-23CF-44E3-9099-C40C66FF867C}">
                  <a14:compatExt spid="_x0000_s47294"/>
                </a:ext>
                <a:ext uri="{FF2B5EF4-FFF2-40B4-BE49-F238E27FC236}">
                  <a16:creationId xmlns:a16="http://schemas.microsoft.com/office/drawing/2014/main" id="{00000000-0008-0000-0D00-0000B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954</xdr:row>
          <xdr:rowOff>0</xdr:rowOff>
        </xdr:from>
        <xdr:to>
          <xdr:col>11</xdr:col>
          <xdr:colOff>247650</xdr:colOff>
          <xdr:row>955</xdr:row>
          <xdr:rowOff>38100</xdr:rowOff>
        </xdr:to>
        <xdr:sp macro="" textlink="">
          <xdr:nvSpPr>
            <xdr:cNvPr id="47295" name="Check Box 191" hidden="1">
              <a:extLst>
                <a:ext uri="{63B3BB69-23CF-44E3-9099-C40C66FF867C}">
                  <a14:compatExt spid="_x0000_s47295"/>
                </a:ext>
                <a:ext uri="{FF2B5EF4-FFF2-40B4-BE49-F238E27FC236}">
                  <a16:creationId xmlns:a16="http://schemas.microsoft.com/office/drawing/2014/main" id="{00000000-0008-0000-0D00-0000B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955</xdr:row>
          <xdr:rowOff>76200</xdr:rowOff>
        </xdr:from>
        <xdr:to>
          <xdr:col>11</xdr:col>
          <xdr:colOff>457200</xdr:colOff>
          <xdr:row>956</xdr:row>
          <xdr:rowOff>133350</xdr:rowOff>
        </xdr:to>
        <xdr:sp macro="" textlink="">
          <xdr:nvSpPr>
            <xdr:cNvPr id="47296" name="Check Box 192" hidden="1">
              <a:extLst>
                <a:ext uri="{63B3BB69-23CF-44E3-9099-C40C66FF867C}">
                  <a14:compatExt spid="_x0000_s47296"/>
                </a:ext>
                <a:ext uri="{FF2B5EF4-FFF2-40B4-BE49-F238E27FC236}">
                  <a16:creationId xmlns:a16="http://schemas.microsoft.com/office/drawing/2014/main" id="{00000000-0008-0000-0D00-0000C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1060</xdr:row>
          <xdr:rowOff>0</xdr:rowOff>
        </xdr:from>
        <xdr:to>
          <xdr:col>11</xdr:col>
          <xdr:colOff>247650</xdr:colOff>
          <xdr:row>1061</xdr:row>
          <xdr:rowOff>38100</xdr:rowOff>
        </xdr:to>
        <xdr:sp macro="" textlink="">
          <xdr:nvSpPr>
            <xdr:cNvPr id="47311" name="Check Box 207" hidden="1">
              <a:extLst>
                <a:ext uri="{63B3BB69-23CF-44E3-9099-C40C66FF867C}">
                  <a14:compatExt spid="_x0000_s47311"/>
                </a:ext>
                <a:ext uri="{FF2B5EF4-FFF2-40B4-BE49-F238E27FC236}">
                  <a16:creationId xmlns:a16="http://schemas.microsoft.com/office/drawing/2014/main" id="{00000000-0008-0000-0D00-0000C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1061</xdr:row>
          <xdr:rowOff>76200</xdr:rowOff>
        </xdr:from>
        <xdr:to>
          <xdr:col>11</xdr:col>
          <xdr:colOff>457200</xdr:colOff>
          <xdr:row>1062</xdr:row>
          <xdr:rowOff>133350</xdr:rowOff>
        </xdr:to>
        <xdr:sp macro="" textlink="">
          <xdr:nvSpPr>
            <xdr:cNvPr id="47312" name="Check Box 208" hidden="1">
              <a:extLst>
                <a:ext uri="{63B3BB69-23CF-44E3-9099-C40C66FF867C}">
                  <a14:compatExt spid="_x0000_s47312"/>
                </a:ext>
                <a:ext uri="{FF2B5EF4-FFF2-40B4-BE49-F238E27FC236}">
                  <a16:creationId xmlns:a16="http://schemas.microsoft.com/office/drawing/2014/main" id="{00000000-0008-0000-0D00-0000D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1060</xdr:row>
          <xdr:rowOff>0</xdr:rowOff>
        </xdr:from>
        <xdr:to>
          <xdr:col>11</xdr:col>
          <xdr:colOff>247650</xdr:colOff>
          <xdr:row>1061</xdr:row>
          <xdr:rowOff>38100</xdr:rowOff>
        </xdr:to>
        <xdr:sp macro="" textlink="">
          <xdr:nvSpPr>
            <xdr:cNvPr id="47313" name="Check Box 209" hidden="1">
              <a:extLst>
                <a:ext uri="{63B3BB69-23CF-44E3-9099-C40C66FF867C}">
                  <a14:compatExt spid="_x0000_s47313"/>
                </a:ext>
                <a:ext uri="{FF2B5EF4-FFF2-40B4-BE49-F238E27FC236}">
                  <a16:creationId xmlns:a16="http://schemas.microsoft.com/office/drawing/2014/main" id="{00000000-0008-0000-0D00-0000D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1061</xdr:row>
          <xdr:rowOff>76200</xdr:rowOff>
        </xdr:from>
        <xdr:to>
          <xdr:col>11</xdr:col>
          <xdr:colOff>457200</xdr:colOff>
          <xdr:row>1062</xdr:row>
          <xdr:rowOff>133350</xdr:rowOff>
        </xdr:to>
        <xdr:sp macro="" textlink="">
          <xdr:nvSpPr>
            <xdr:cNvPr id="47314" name="Check Box 210" hidden="1">
              <a:extLst>
                <a:ext uri="{63B3BB69-23CF-44E3-9099-C40C66FF867C}">
                  <a14:compatExt spid="_x0000_s47314"/>
                </a:ext>
                <a:ext uri="{FF2B5EF4-FFF2-40B4-BE49-F238E27FC236}">
                  <a16:creationId xmlns:a16="http://schemas.microsoft.com/office/drawing/2014/main" id="{00000000-0008-0000-0D00-0000D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1166</xdr:row>
          <xdr:rowOff>0</xdr:rowOff>
        </xdr:from>
        <xdr:to>
          <xdr:col>11</xdr:col>
          <xdr:colOff>247650</xdr:colOff>
          <xdr:row>1167</xdr:row>
          <xdr:rowOff>38100</xdr:rowOff>
        </xdr:to>
        <xdr:sp macro="" textlink="">
          <xdr:nvSpPr>
            <xdr:cNvPr id="47329" name="Check Box 225" hidden="1">
              <a:extLst>
                <a:ext uri="{63B3BB69-23CF-44E3-9099-C40C66FF867C}">
                  <a14:compatExt spid="_x0000_s47329"/>
                </a:ext>
                <a:ext uri="{FF2B5EF4-FFF2-40B4-BE49-F238E27FC236}">
                  <a16:creationId xmlns:a16="http://schemas.microsoft.com/office/drawing/2014/main" id="{00000000-0008-0000-0D00-0000E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1167</xdr:row>
          <xdr:rowOff>76200</xdr:rowOff>
        </xdr:from>
        <xdr:to>
          <xdr:col>11</xdr:col>
          <xdr:colOff>457200</xdr:colOff>
          <xdr:row>1168</xdr:row>
          <xdr:rowOff>133350</xdr:rowOff>
        </xdr:to>
        <xdr:sp macro="" textlink="">
          <xdr:nvSpPr>
            <xdr:cNvPr id="47330" name="Check Box 226" hidden="1">
              <a:extLst>
                <a:ext uri="{63B3BB69-23CF-44E3-9099-C40C66FF867C}">
                  <a14:compatExt spid="_x0000_s47330"/>
                </a:ext>
                <a:ext uri="{FF2B5EF4-FFF2-40B4-BE49-F238E27FC236}">
                  <a16:creationId xmlns:a16="http://schemas.microsoft.com/office/drawing/2014/main" id="{00000000-0008-0000-0D00-0000E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1166</xdr:row>
          <xdr:rowOff>0</xdr:rowOff>
        </xdr:from>
        <xdr:to>
          <xdr:col>11</xdr:col>
          <xdr:colOff>247650</xdr:colOff>
          <xdr:row>1167</xdr:row>
          <xdr:rowOff>38100</xdr:rowOff>
        </xdr:to>
        <xdr:sp macro="" textlink="">
          <xdr:nvSpPr>
            <xdr:cNvPr id="47331" name="Check Box 227" hidden="1">
              <a:extLst>
                <a:ext uri="{63B3BB69-23CF-44E3-9099-C40C66FF867C}">
                  <a14:compatExt spid="_x0000_s47331"/>
                </a:ext>
                <a:ext uri="{FF2B5EF4-FFF2-40B4-BE49-F238E27FC236}">
                  <a16:creationId xmlns:a16="http://schemas.microsoft.com/office/drawing/2014/main" id="{00000000-0008-0000-0D00-0000E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MHSA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276225</xdr:colOff>
          <xdr:row>1167</xdr:row>
          <xdr:rowOff>76200</xdr:rowOff>
        </xdr:from>
        <xdr:to>
          <xdr:col>11</xdr:col>
          <xdr:colOff>457200</xdr:colOff>
          <xdr:row>1168</xdr:row>
          <xdr:rowOff>133350</xdr:rowOff>
        </xdr:to>
        <xdr:sp macro="" textlink="">
          <xdr:nvSpPr>
            <xdr:cNvPr id="47332" name="Check Box 228" hidden="1">
              <a:extLst>
                <a:ext uri="{63B3BB69-23CF-44E3-9099-C40C66FF867C}">
                  <a14:compatExt spid="_x0000_s47332"/>
                </a:ext>
                <a:ext uri="{FF2B5EF4-FFF2-40B4-BE49-F238E27FC236}">
                  <a16:creationId xmlns:a16="http://schemas.microsoft.com/office/drawing/2014/main" id="{00000000-0008-0000-0D00-0000E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MS Shell Dlg"/>
                  <a:cs typeface="MS Shell Dlg"/>
                </a:rPr>
                <a:t>Non-MHSA</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00EC30-4806-4AA6-93F7-396978BE4C6E}" name="SUD_UOS2" displayName="SUD_UOS2" ref="A8:T209" totalsRowCount="1" headerRowDxfId="49" dataDxfId="48" totalsRowDxfId="47">
  <tableColumns count="20">
    <tableColumn id="1" xr3:uid="{E953B042-D395-4281-A7B0-F5E36D2438D4}" name="Line" totalsRowLabel="Total" dataDxfId="46" totalsRowDxfId="45"/>
    <tableColumn id="23" xr3:uid="{C34F52B9-785A-472E-8A7F-63E2845800F7}" name="Funding Source" dataDxfId="44" totalsRowDxfId="43" dataCellStyle="Normal 2"/>
    <tableColumn id="2" xr3:uid="{1F398874-9BA0-4AF9-B037-B6D01839302F}" name="Level of Care" dataDxfId="42" totalsRowDxfId="41" dataCellStyle="Normal 2"/>
    <tableColumn id="6" xr3:uid="{6036C23F-CCCF-40A9-8638-3B343A9A1A40}" name="Service" dataDxfId="40" totalsRowDxfId="39"/>
    <tableColumn id="11" xr3:uid="{149FD7CC-F949-4581-8FF0-76A92804EBE4}" name="Gross Cost $" totalsRowFunction="sum" dataDxfId="38" totalsRowDxfId="37" dataCellStyle="Normal 2"/>
    <tableColumn id="16" xr3:uid="{1888AEEC-2B94-4597-9C1A-61A86D7D23C4}" name="Other Revenues $" totalsRowFunction="sum" dataDxfId="36" totalsRowDxfId="35" dataCellStyle="Normal 2"/>
    <tableColumn id="17" xr3:uid="{4CE6E639-EAF0-474F-A121-2A292AE1DE2D}" name="Net Cost $" totalsRowFunction="sum" dataDxfId="34" totalsRowDxfId="33" dataCellStyle="Normal 2">
      <calculatedColumnFormula>IFERROR(SUD_UOS2[[#This Row],[Gross Cost $]]-SUD_UOS2[[#This Row],[Other Revenues $]],0)</calculatedColumnFormula>
    </tableColumn>
    <tableColumn id="8" xr3:uid="{DCF88075-9ACB-416F-880B-013514989CBD}" name="Proposed: Total Units of Service" totalsRowFunction="sum" dataDxfId="32" totalsRowDxfId="31" dataCellStyle="Normal 2"/>
    <tableColumn id="34" xr3:uid="{8B602F14-B829-4DD2-8CB7-C45CFE9D1326}" name="Proposed: DMC Units" totalsRowFunction="sum" dataDxfId="30" totalsRowDxfId="29" dataCellStyle="Normal 2"/>
    <tableColumn id="35" xr3:uid="{437DEA77-0243-4CCC-9523-5BEB509BC0FB}" name="Proposed: DMC %" totalsRowFunction="custom" dataDxfId="28" totalsRowDxfId="27" dataCellStyle="Percent">
      <calculatedColumnFormula>IFERROR(SUD_UOS2[[#This Row],[Proposed: DMC Units]]/SUD_UOS2[[#This Row],[Proposed: Total Units of Service]],"")</calculatedColumnFormula>
      <totalsRowFormula>IFERROR(SUD_UOS2[[#Totals],[Proposed: DMC Units]]/SUD_UOS2[[#Totals],[Proposed: Total Units of Service]],0)</totalsRowFormula>
    </tableColumn>
    <tableColumn id="42" xr3:uid="{CD83387E-010B-4E82-9BE8-A7D67C2CE433}" name="Interim Rate (Rate Cap) $" dataDxfId="26" totalsRowDxfId="25" dataCellStyle="Percent"/>
    <tableColumn id="18" xr3:uid="{14BE924F-878F-4A8C-8E37-63D19E377185}" name="Gross Cost per Unit $" dataDxfId="24" totalsRowDxfId="23" dataCellStyle="Normal 2">
      <calculatedColumnFormula>IFERROR(SUD_UOS2[[#This Row],[Gross Cost $]]/SUD_UOS2[[#This Row],[Proposed: Total Units of Service]],0)</calculatedColumnFormula>
    </tableColumn>
    <tableColumn id="41" xr3:uid="{E61EADA8-5082-4B8F-8DF9-7C113FC3244C}" name="Net Cost per Unit $" dataDxfId="22" totalsRowDxfId="21" dataCellStyle="Normal 2">
      <calculatedColumnFormula>IFERROR(SUD_UOS2[[#This Row],[Net Cost $]]/SUD_UOS2[[#This Row],[Proposed: Total Units of Service]],0)</calculatedColumnFormula>
    </tableColumn>
    <tableColumn id="38" xr3:uid="{C487A91F-D618-4515-AA6B-BD486A7AB41E}" name="DMC $" dataDxfId="20" totalsRowDxfId="19" dataCellStyle="Normal 2">
      <calculatedColumnFormula>IFERROR(MIN(SUD_UOS2[[#This Row],[Interim Rate (Rate Cap) $]:[Net Cost per Unit $]])*SUD_UOS2[[#This Row],[Proposed: DMC Units]],0)</calculatedColumnFormula>
    </tableColumn>
    <tableColumn id="39" xr3:uid="{AE12DEB9-11E3-4E19-926C-54FE9FE95777}" name="Non-DMC $" dataDxfId="18" totalsRowDxfId="17" dataCellStyle="Normal 2">
      <calculatedColumnFormula>IFERROR(MIN(SUD_UOS2[[#This Row],[Interim Rate (Rate Cap) $]:[Net Cost per Unit $]])*(SUD_UOS2[[#This Row],[Proposed: Total Units of Service]]-SUD_UOS2[[#This Row],[Proposed: DMC Units]]),0)</calculatedColumnFormula>
    </tableColumn>
    <tableColumn id="28" xr3:uid="{9342EE51-95E6-44E9-B34D-21928EC1751F}" name="Prior Approved: Total Units of Service" totalsRowFunction="sum" dataDxfId="16" totalsRowDxfId="15" dataCellStyle="Normal 2"/>
    <tableColumn id="21" xr3:uid="{3986AFF5-5F4F-4577-9384-541980456991}" name="Prior Approved: DMC Units" totalsRowFunction="sum" dataDxfId="14" totalsRowDxfId="13" dataCellStyle="Normal 2"/>
    <tableColumn id="29" xr3:uid="{950E94E1-26B8-42A6-BBB9-B440388738A0}" name="Prior Approved: Billing %" totalsRowFunction="custom" dataDxfId="12" totalsRowDxfId="11" dataCellStyle="Percent">
      <calculatedColumnFormula>IFERROR(SUD_UOS2[[#This Row],[Prior Approved: DMC Units]]/SUD_UOS2[[#This Row],[Prior Approved: Total Units of Service]],"")</calculatedColumnFormula>
      <totalsRowFormula>IFERROR(SUD_UOS2[[#Totals],[Prior Approved: DMC Units]]/SUD_UOS2[[#Totals],[Prior Approved: Total Units of Service]],0)</totalsRowFormula>
    </tableColumn>
    <tableColumn id="5" xr3:uid="{FA7045AC-5BE0-4E03-B3F8-D3E55F82FFE2}" name="Net Increase (Decrease): Total Units of Service" totalsRowFunction="sum" dataDxfId="10" totalsRowDxfId="9" dataCellStyle="Normal 2">
      <calculatedColumnFormula>IFERROR(SUD_UOS2[[#This Row],[Proposed: Total Units of Service]]-SUD_UOS2[[#This Row],[Prior Approved: Total Units of Service]],0)</calculatedColumnFormula>
    </tableColumn>
    <tableColumn id="37" xr3:uid="{074F6313-D520-4330-8994-434B4316C016}" name="Net Increase (Decrease): Billing Units" totalsRowFunction="sum" dataDxfId="8" totalsRowDxfId="7" dataCellStyle="Normal 2">
      <calculatedColumnFormula>IFERROR(SUD_UOS2[[#This Row],[Proposed: DMC Units]]-SUD_UOS2[[#This Row],[Prior Approved: DMC Units]],0)</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009C50F-083B-4759-AB75-F7C0F01993E1}" name="LOC" displayName="LOC" ref="A212:B219" totalsRowShown="0" headerRowDxfId="6" dataDxfId="5">
  <sortState xmlns:xlrd2="http://schemas.microsoft.com/office/spreadsheetml/2017/richdata2" ref="A213:B219">
    <sortCondition ref="B212:B219"/>
  </sortState>
  <tableColumns count="2">
    <tableColumn id="1" xr3:uid="{EFE52FF5-2B4E-45BB-AF4A-0DEE9CC2178D}" name="Sort" dataDxfId="4"/>
    <tableColumn id="2" xr3:uid="{1FB0E164-06FD-473C-B676-F2D4F18DD29A}" name="LOC" dataDxfId="3"/>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C0BB52-3495-4FA3-BF05-C0941B88AD73}" name="Service" displayName="Service" ref="D212:D223" totalsRowShown="0" headerRowDxfId="2" dataDxfId="1">
  <tableColumns count="1">
    <tableColumn id="1" xr3:uid="{DF21E625-C982-4BE0-97DA-C4C21B8ABF04}" name="Service" dataDxfId="0"/>
  </tableColumns>
  <tableStyleInfo name="TableStyleLight1"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3.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printerSettings" Target="../printerSettings/printerSettings10.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36.xml"/><Relationship Id="rId3" Type="http://schemas.openxmlformats.org/officeDocument/2006/relationships/vmlDrawing" Target="../drawings/vmlDrawing4.v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drawing" Target="../drawings/drawing4.xml"/><Relationship Id="rId1" Type="http://schemas.openxmlformats.org/officeDocument/2006/relationships/printerSettings" Target="../printerSettings/printerSettings11.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17" Type="http://schemas.openxmlformats.org/officeDocument/2006/relationships/ctrlProp" Target="../ctrlProps/ctrlProp154.xml"/><Relationship Id="rId21" Type="http://schemas.openxmlformats.org/officeDocument/2006/relationships/ctrlProp" Target="../ctrlProps/ctrlProp58.xml"/><Relationship Id="rId42" Type="http://schemas.openxmlformats.org/officeDocument/2006/relationships/ctrlProp" Target="../ctrlProps/ctrlProp79.xml"/><Relationship Id="rId63" Type="http://schemas.openxmlformats.org/officeDocument/2006/relationships/ctrlProp" Target="../ctrlProps/ctrlProp100.xml"/><Relationship Id="rId84" Type="http://schemas.openxmlformats.org/officeDocument/2006/relationships/ctrlProp" Target="../ctrlProps/ctrlProp121.xml"/><Relationship Id="rId138" Type="http://schemas.openxmlformats.org/officeDocument/2006/relationships/ctrlProp" Target="../ctrlProps/ctrlProp175.xml"/><Relationship Id="rId159" Type="http://schemas.openxmlformats.org/officeDocument/2006/relationships/ctrlProp" Target="../ctrlProps/ctrlProp196.xml"/><Relationship Id="rId170" Type="http://schemas.openxmlformats.org/officeDocument/2006/relationships/ctrlProp" Target="../ctrlProps/ctrlProp207.xml"/><Relationship Id="rId107" Type="http://schemas.openxmlformats.org/officeDocument/2006/relationships/ctrlProp" Target="../ctrlProps/ctrlProp144.xml"/><Relationship Id="rId11" Type="http://schemas.openxmlformats.org/officeDocument/2006/relationships/ctrlProp" Target="../ctrlProps/ctrlProp48.xml"/><Relationship Id="rId32" Type="http://schemas.openxmlformats.org/officeDocument/2006/relationships/ctrlProp" Target="../ctrlProps/ctrlProp69.xml"/><Relationship Id="rId53" Type="http://schemas.openxmlformats.org/officeDocument/2006/relationships/ctrlProp" Target="../ctrlProps/ctrlProp90.xml"/><Relationship Id="rId74" Type="http://schemas.openxmlformats.org/officeDocument/2006/relationships/ctrlProp" Target="../ctrlProps/ctrlProp111.xml"/><Relationship Id="rId128" Type="http://schemas.openxmlformats.org/officeDocument/2006/relationships/ctrlProp" Target="../ctrlProps/ctrlProp165.xml"/><Relationship Id="rId149" Type="http://schemas.openxmlformats.org/officeDocument/2006/relationships/ctrlProp" Target="../ctrlProps/ctrlProp186.xml"/><Relationship Id="rId5" Type="http://schemas.openxmlformats.org/officeDocument/2006/relationships/ctrlProp" Target="../ctrlProps/ctrlProp42.xml"/><Relationship Id="rId95" Type="http://schemas.openxmlformats.org/officeDocument/2006/relationships/ctrlProp" Target="../ctrlProps/ctrlProp132.xml"/><Relationship Id="rId160" Type="http://schemas.openxmlformats.org/officeDocument/2006/relationships/ctrlProp" Target="../ctrlProps/ctrlProp197.xml"/><Relationship Id="rId181" Type="http://schemas.openxmlformats.org/officeDocument/2006/relationships/ctrlProp" Target="../ctrlProps/ctrlProp218.xml"/><Relationship Id="rId22" Type="http://schemas.openxmlformats.org/officeDocument/2006/relationships/ctrlProp" Target="../ctrlProps/ctrlProp59.xml"/><Relationship Id="rId43" Type="http://schemas.openxmlformats.org/officeDocument/2006/relationships/ctrlProp" Target="../ctrlProps/ctrlProp80.xml"/><Relationship Id="rId64" Type="http://schemas.openxmlformats.org/officeDocument/2006/relationships/ctrlProp" Target="../ctrlProps/ctrlProp101.xml"/><Relationship Id="rId118" Type="http://schemas.openxmlformats.org/officeDocument/2006/relationships/ctrlProp" Target="../ctrlProps/ctrlProp155.xml"/><Relationship Id="rId139" Type="http://schemas.openxmlformats.org/officeDocument/2006/relationships/ctrlProp" Target="../ctrlProps/ctrlProp176.xml"/><Relationship Id="rId85" Type="http://schemas.openxmlformats.org/officeDocument/2006/relationships/ctrlProp" Target="../ctrlProps/ctrlProp122.xml"/><Relationship Id="rId150" Type="http://schemas.openxmlformats.org/officeDocument/2006/relationships/ctrlProp" Target="../ctrlProps/ctrlProp187.xml"/><Relationship Id="rId171" Type="http://schemas.openxmlformats.org/officeDocument/2006/relationships/ctrlProp" Target="../ctrlProps/ctrlProp208.xml"/><Relationship Id="rId12" Type="http://schemas.openxmlformats.org/officeDocument/2006/relationships/ctrlProp" Target="../ctrlProps/ctrlProp49.xml"/><Relationship Id="rId33" Type="http://schemas.openxmlformats.org/officeDocument/2006/relationships/ctrlProp" Target="../ctrlProps/ctrlProp70.xml"/><Relationship Id="rId108" Type="http://schemas.openxmlformats.org/officeDocument/2006/relationships/ctrlProp" Target="../ctrlProps/ctrlProp145.xml"/><Relationship Id="rId129" Type="http://schemas.openxmlformats.org/officeDocument/2006/relationships/ctrlProp" Target="../ctrlProps/ctrlProp166.xml"/><Relationship Id="rId54" Type="http://schemas.openxmlformats.org/officeDocument/2006/relationships/ctrlProp" Target="../ctrlProps/ctrlProp91.xml"/><Relationship Id="rId75" Type="http://schemas.openxmlformats.org/officeDocument/2006/relationships/ctrlProp" Target="../ctrlProps/ctrlProp112.xml"/><Relationship Id="rId96" Type="http://schemas.openxmlformats.org/officeDocument/2006/relationships/ctrlProp" Target="../ctrlProps/ctrlProp133.xml"/><Relationship Id="rId140" Type="http://schemas.openxmlformats.org/officeDocument/2006/relationships/ctrlProp" Target="../ctrlProps/ctrlProp177.xml"/><Relationship Id="rId161" Type="http://schemas.openxmlformats.org/officeDocument/2006/relationships/ctrlProp" Target="../ctrlProps/ctrlProp198.xml"/><Relationship Id="rId182" Type="http://schemas.openxmlformats.org/officeDocument/2006/relationships/ctrlProp" Target="../ctrlProps/ctrlProp219.xml"/><Relationship Id="rId6" Type="http://schemas.openxmlformats.org/officeDocument/2006/relationships/ctrlProp" Target="../ctrlProps/ctrlProp43.xml"/><Relationship Id="rId23" Type="http://schemas.openxmlformats.org/officeDocument/2006/relationships/ctrlProp" Target="../ctrlProps/ctrlProp60.xml"/><Relationship Id="rId119" Type="http://schemas.openxmlformats.org/officeDocument/2006/relationships/ctrlProp" Target="../ctrlProps/ctrlProp156.xml"/><Relationship Id="rId44" Type="http://schemas.openxmlformats.org/officeDocument/2006/relationships/ctrlProp" Target="../ctrlProps/ctrlProp81.xml"/><Relationship Id="rId60" Type="http://schemas.openxmlformats.org/officeDocument/2006/relationships/ctrlProp" Target="../ctrlProps/ctrlProp97.xml"/><Relationship Id="rId65" Type="http://schemas.openxmlformats.org/officeDocument/2006/relationships/ctrlProp" Target="../ctrlProps/ctrlProp102.xml"/><Relationship Id="rId81" Type="http://schemas.openxmlformats.org/officeDocument/2006/relationships/ctrlProp" Target="../ctrlProps/ctrlProp118.xml"/><Relationship Id="rId86" Type="http://schemas.openxmlformats.org/officeDocument/2006/relationships/ctrlProp" Target="../ctrlProps/ctrlProp123.xml"/><Relationship Id="rId130" Type="http://schemas.openxmlformats.org/officeDocument/2006/relationships/ctrlProp" Target="../ctrlProps/ctrlProp167.xml"/><Relationship Id="rId135" Type="http://schemas.openxmlformats.org/officeDocument/2006/relationships/ctrlProp" Target="../ctrlProps/ctrlProp172.xml"/><Relationship Id="rId151" Type="http://schemas.openxmlformats.org/officeDocument/2006/relationships/ctrlProp" Target="../ctrlProps/ctrlProp188.xml"/><Relationship Id="rId156" Type="http://schemas.openxmlformats.org/officeDocument/2006/relationships/ctrlProp" Target="../ctrlProps/ctrlProp193.xml"/><Relationship Id="rId177" Type="http://schemas.openxmlformats.org/officeDocument/2006/relationships/ctrlProp" Target="../ctrlProps/ctrlProp214.xml"/><Relationship Id="rId172" Type="http://schemas.openxmlformats.org/officeDocument/2006/relationships/ctrlProp" Target="../ctrlProps/ctrlProp209.xml"/><Relationship Id="rId13" Type="http://schemas.openxmlformats.org/officeDocument/2006/relationships/ctrlProp" Target="../ctrlProps/ctrlProp50.xml"/><Relationship Id="rId18" Type="http://schemas.openxmlformats.org/officeDocument/2006/relationships/ctrlProp" Target="../ctrlProps/ctrlProp55.xml"/><Relationship Id="rId39" Type="http://schemas.openxmlformats.org/officeDocument/2006/relationships/ctrlProp" Target="../ctrlProps/ctrlProp76.xml"/><Relationship Id="rId109" Type="http://schemas.openxmlformats.org/officeDocument/2006/relationships/ctrlProp" Target="../ctrlProps/ctrlProp146.xml"/><Relationship Id="rId34" Type="http://schemas.openxmlformats.org/officeDocument/2006/relationships/ctrlProp" Target="../ctrlProps/ctrlProp71.xml"/><Relationship Id="rId50" Type="http://schemas.openxmlformats.org/officeDocument/2006/relationships/ctrlProp" Target="../ctrlProps/ctrlProp87.xml"/><Relationship Id="rId55" Type="http://schemas.openxmlformats.org/officeDocument/2006/relationships/ctrlProp" Target="../ctrlProps/ctrlProp92.xml"/><Relationship Id="rId76" Type="http://schemas.openxmlformats.org/officeDocument/2006/relationships/ctrlProp" Target="../ctrlProps/ctrlProp113.xml"/><Relationship Id="rId97" Type="http://schemas.openxmlformats.org/officeDocument/2006/relationships/ctrlProp" Target="../ctrlProps/ctrlProp134.xml"/><Relationship Id="rId104" Type="http://schemas.openxmlformats.org/officeDocument/2006/relationships/ctrlProp" Target="../ctrlProps/ctrlProp141.xml"/><Relationship Id="rId120" Type="http://schemas.openxmlformats.org/officeDocument/2006/relationships/ctrlProp" Target="../ctrlProps/ctrlProp157.xml"/><Relationship Id="rId125" Type="http://schemas.openxmlformats.org/officeDocument/2006/relationships/ctrlProp" Target="../ctrlProps/ctrlProp162.xml"/><Relationship Id="rId141" Type="http://schemas.openxmlformats.org/officeDocument/2006/relationships/ctrlProp" Target="../ctrlProps/ctrlProp178.xml"/><Relationship Id="rId146" Type="http://schemas.openxmlformats.org/officeDocument/2006/relationships/ctrlProp" Target="../ctrlProps/ctrlProp183.xml"/><Relationship Id="rId167" Type="http://schemas.openxmlformats.org/officeDocument/2006/relationships/ctrlProp" Target="../ctrlProps/ctrlProp204.xml"/><Relationship Id="rId7" Type="http://schemas.openxmlformats.org/officeDocument/2006/relationships/ctrlProp" Target="../ctrlProps/ctrlProp44.xml"/><Relationship Id="rId71" Type="http://schemas.openxmlformats.org/officeDocument/2006/relationships/ctrlProp" Target="../ctrlProps/ctrlProp108.xml"/><Relationship Id="rId92" Type="http://schemas.openxmlformats.org/officeDocument/2006/relationships/ctrlProp" Target="../ctrlProps/ctrlProp129.xml"/><Relationship Id="rId162" Type="http://schemas.openxmlformats.org/officeDocument/2006/relationships/ctrlProp" Target="../ctrlProps/ctrlProp199.xml"/><Relationship Id="rId183" Type="http://schemas.openxmlformats.org/officeDocument/2006/relationships/ctrlProp" Target="../ctrlProps/ctrlProp220.xml"/><Relationship Id="rId2" Type="http://schemas.openxmlformats.org/officeDocument/2006/relationships/drawing" Target="../drawings/drawing5.xml"/><Relationship Id="rId29" Type="http://schemas.openxmlformats.org/officeDocument/2006/relationships/ctrlProp" Target="../ctrlProps/ctrlProp66.xml"/><Relationship Id="rId24" Type="http://schemas.openxmlformats.org/officeDocument/2006/relationships/ctrlProp" Target="../ctrlProps/ctrlProp61.xml"/><Relationship Id="rId40" Type="http://schemas.openxmlformats.org/officeDocument/2006/relationships/ctrlProp" Target="../ctrlProps/ctrlProp77.xml"/><Relationship Id="rId45" Type="http://schemas.openxmlformats.org/officeDocument/2006/relationships/ctrlProp" Target="../ctrlProps/ctrlProp82.xml"/><Relationship Id="rId66" Type="http://schemas.openxmlformats.org/officeDocument/2006/relationships/ctrlProp" Target="../ctrlProps/ctrlProp103.xml"/><Relationship Id="rId87" Type="http://schemas.openxmlformats.org/officeDocument/2006/relationships/ctrlProp" Target="../ctrlProps/ctrlProp124.xml"/><Relationship Id="rId110" Type="http://schemas.openxmlformats.org/officeDocument/2006/relationships/ctrlProp" Target="../ctrlProps/ctrlProp147.xml"/><Relationship Id="rId115" Type="http://schemas.openxmlformats.org/officeDocument/2006/relationships/ctrlProp" Target="../ctrlProps/ctrlProp152.xml"/><Relationship Id="rId131" Type="http://schemas.openxmlformats.org/officeDocument/2006/relationships/ctrlProp" Target="../ctrlProps/ctrlProp168.xml"/><Relationship Id="rId136" Type="http://schemas.openxmlformats.org/officeDocument/2006/relationships/ctrlProp" Target="../ctrlProps/ctrlProp173.xml"/><Relationship Id="rId157" Type="http://schemas.openxmlformats.org/officeDocument/2006/relationships/ctrlProp" Target="../ctrlProps/ctrlProp194.xml"/><Relationship Id="rId178" Type="http://schemas.openxmlformats.org/officeDocument/2006/relationships/ctrlProp" Target="../ctrlProps/ctrlProp215.xml"/><Relationship Id="rId61" Type="http://schemas.openxmlformats.org/officeDocument/2006/relationships/ctrlProp" Target="../ctrlProps/ctrlProp98.xml"/><Relationship Id="rId82" Type="http://schemas.openxmlformats.org/officeDocument/2006/relationships/ctrlProp" Target="../ctrlProps/ctrlProp119.xml"/><Relationship Id="rId152" Type="http://schemas.openxmlformats.org/officeDocument/2006/relationships/ctrlProp" Target="../ctrlProps/ctrlProp189.xml"/><Relationship Id="rId173" Type="http://schemas.openxmlformats.org/officeDocument/2006/relationships/ctrlProp" Target="../ctrlProps/ctrlProp210.xml"/><Relationship Id="rId19" Type="http://schemas.openxmlformats.org/officeDocument/2006/relationships/ctrlProp" Target="../ctrlProps/ctrlProp56.xml"/><Relationship Id="rId14" Type="http://schemas.openxmlformats.org/officeDocument/2006/relationships/ctrlProp" Target="../ctrlProps/ctrlProp51.xml"/><Relationship Id="rId30" Type="http://schemas.openxmlformats.org/officeDocument/2006/relationships/ctrlProp" Target="../ctrlProps/ctrlProp67.xml"/><Relationship Id="rId35" Type="http://schemas.openxmlformats.org/officeDocument/2006/relationships/ctrlProp" Target="../ctrlProps/ctrlProp72.xml"/><Relationship Id="rId56" Type="http://schemas.openxmlformats.org/officeDocument/2006/relationships/ctrlProp" Target="../ctrlProps/ctrlProp93.xml"/><Relationship Id="rId77" Type="http://schemas.openxmlformats.org/officeDocument/2006/relationships/ctrlProp" Target="../ctrlProps/ctrlProp114.xml"/><Relationship Id="rId100" Type="http://schemas.openxmlformats.org/officeDocument/2006/relationships/ctrlProp" Target="../ctrlProps/ctrlProp137.xml"/><Relationship Id="rId105" Type="http://schemas.openxmlformats.org/officeDocument/2006/relationships/ctrlProp" Target="../ctrlProps/ctrlProp142.xml"/><Relationship Id="rId126" Type="http://schemas.openxmlformats.org/officeDocument/2006/relationships/ctrlProp" Target="../ctrlProps/ctrlProp163.xml"/><Relationship Id="rId147" Type="http://schemas.openxmlformats.org/officeDocument/2006/relationships/ctrlProp" Target="../ctrlProps/ctrlProp184.xml"/><Relationship Id="rId168" Type="http://schemas.openxmlformats.org/officeDocument/2006/relationships/ctrlProp" Target="../ctrlProps/ctrlProp205.xml"/><Relationship Id="rId8" Type="http://schemas.openxmlformats.org/officeDocument/2006/relationships/ctrlProp" Target="../ctrlProps/ctrlProp45.xml"/><Relationship Id="rId51" Type="http://schemas.openxmlformats.org/officeDocument/2006/relationships/ctrlProp" Target="../ctrlProps/ctrlProp88.xml"/><Relationship Id="rId72" Type="http://schemas.openxmlformats.org/officeDocument/2006/relationships/ctrlProp" Target="../ctrlProps/ctrlProp109.xml"/><Relationship Id="rId93" Type="http://schemas.openxmlformats.org/officeDocument/2006/relationships/ctrlProp" Target="../ctrlProps/ctrlProp130.xml"/><Relationship Id="rId98" Type="http://schemas.openxmlformats.org/officeDocument/2006/relationships/ctrlProp" Target="../ctrlProps/ctrlProp135.xml"/><Relationship Id="rId121" Type="http://schemas.openxmlformats.org/officeDocument/2006/relationships/ctrlProp" Target="../ctrlProps/ctrlProp158.xml"/><Relationship Id="rId142" Type="http://schemas.openxmlformats.org/officeDocument/2006/relationships/ctrlProp" Target="../ctrlProps/ctrlProp179.xml"/><Relationship Id="rId163" Type="http://schemas.openxmlformats.org/officeDocument/2006/relationships/ctrlProp" Target="../ctrlProps/ctrlProp200.xml"/><Relationship Id="rId184" Type="http://schemas.openxmlformats.org/officeDocument/2006/relationships/comments" Target="../comments1.xml"/><Relationship Id="rId3" Type="http://schemas.openxmlformats.org/officeDocument/2006/relationships/vmlDrawing" Target="../drawings/vmlDrawing5.vml"/><Relationship Id="rId25" Type="http://schemas.openxmlformats.org/officeDocument/2006/relationships/ctrlProp" Target="../ctrlProps/ctrlProp62.xml"/><Relationship Id="rId46" Type="http://schemas.openxmlformats.org/officeDocument/2006/relationships/ctrlProp" Target="../ctrlProps/ctrlProp83.xml"/><Relationship Id="rId67" Type="http://schemas.openxmlformats.org/officeDocument/2006/relationships/ctrlProp" Target="../ctrlProps/ctrlProp104.xml"/><Relationship Id="rId116" Type="http://schemas.openxmlformats.org/officeDocument/2006/relationships/ctrlProp" Target="../ctrlProps/ctrlProp153.xml"/><Relationship Id="rId137" Type="http://schemas.openxmlformats.org/officeDocument/2006/relationships/ctrlProp" Target="../ctrlProps/ctrlProp174.xml"/><Relationship Id="rId158" Type="http://schemas.openxmlformats.org/officeDocument/2006/relationships/ctrlProp" Target="../ctrlProps/ctrlProp195.xml"/><Relationship Id="rId20" Type="http://schemas.openxmlformats.org/officeDocument/2006/relationships/ctrlProp" Target="../ctrlProps/ctrlProp57.xml"/><Relationship Id="rId41" Type="http://schemas.openxmlformats.org/officeDocument/2006/relationships/ctrlProp" Target="../ctrlProps/ctrlProp78.xml"/><Relationship Id="rId62" Type="http://schemas.openxmlformats.org/officeDocument/2006/relationships/ctrlProp" Target="../ctrlProps/ctrlProp99.xml"/><Relationship Id="rId83" Type="http://schemas.openxmlformats.org/officeDocument/2006/relationships/ctrlProp" Target="../ctrlProps/ctrlProp120.xml"/><Relationship Id="rId88" Type="http://schemas.openxmlformats.org/officeDocument/2006/relationships/ctrlProp" Target="../ctrlProps/ctrlProp125.xml"/><Relationship Id="rId111" Type="http://schemas.openxmlformats.org/officeDocument/2006/relationships/ctrlProp" Target="../ctrlProps/ctrlProp148.xml"/><Relationship Id="rId132" Type="http://schemas.openxmlformats.org/officeDocument/2006/relationships/ctrlProp" Target="../ctrlProps/ctrlProp169.xml"/><Relationship Id="rId153" Type="http://schemas.openxmlformats.org/officeDocument/2006/relationships/ctrlProp" Target="../ctrlProps/ctrlProp190.xml"/><Relationship Id="rId174" Type="http://schemas.openxmlformats.org/officeDocument/2006/relationships/ctrlProp" Target="../ctrlProps/ctrlProp211.xml"/><Relationship Id="rId179" Type="http://schemas.openxmlformats.org/officeDocument/2006/relationships/ctrlProp" Target="../ctrlProps/ctrlProp216.xml"/><Relationship Id="rId15" Type="http://schemas.openxmlformats.org/officeDocument/2006/relationships/ctrlProp" Target="../ctrlProps/ctrlProp52.xml"/><Relationship Id="rId36" Type="http://schemas.openxmlformats.org/officeDocument/2006/relationships/ctrlProp" Target="../ctrlProps/ctrlProp73.xml"/><Relationship Id="rId57" Type="http://schemas.openxmlformats.org/officeDocument/2006/relationships/ctrlProp" Target="../ctrlProps/ctrlProp94.xml"/><Relationship Id="rId106" Type="http://schemas.openxmlformats.org/officeDocument/2006/relationships/ctrlProp" Target="../ctrlProps/ctrlProp143.xml"/><Relationship Id="rId127" Type="http://schemas.openxmlformats.org/officeDocument/2006/relationships/ctrlProp" Target="../ctrlProps/ctrlProp164.xml"/><Relationship Id="rId10" Type="http://schemas.openxmlformats.org/officeDocument/2006/relationships/ctrlProp" Target="../ctrlProps/ctrlProp47.xml"/><Relationship Id="rId31" Type="http://schemas.openxmlformats.org/officeDocument/2006/relationships/ctrlProp" Target="../ctrlProps/ctrlProp68.xml"/><Relationship Id="rId52" Type="http://schemas.openxmlformats.org/officeDocument/2006/relationships/ctrlProp" Target="../ctrlProps/ctrlProp89.xml"/><Relationship Id="rId73" Type="http://schemas.openxmlformats.org/officeDocument/2006/relationships/ctrlProp" Target="../ctrlProps/ctrlProp110.xml"/><Relationship Id="rId78" Type="http://schemas.openxmlformats.org/officeDocument/2006/relationships/ctrlProp" Target="../ctrlProps/ctrlProp115.xml"/><Relationship Id="rId94" Type="http://schemas.openxmlformats.org/officeDocument/2006/relationships/ctrlProp" Target="../ctrlProps/ctrlProp131.xml"/><Relationship Id="rId99" Type="http://schemas.openxmlformats.org/officeDocument/2006/relationships/ctrlProp" Target="../ctrlProps/ctrlProp136.xml"/><Relationship Id="rId101" Type="http://schemas.openxmlformats.org/officeDocument/2006/relationships/ctrlProp" Target="../ctrlProps/ctrlProp138.xml"/><Relationship Id="rId122" Type="http://schemas.openxmlformats.org/officeDocument/2006/relationships/ctrlProp" Target="../ctrlProps/ctrlProp159.xml"/><Relationship Id="rId143" Type="http://schemas.openxmlformats.org/officeDocument/2006/relationships/ctrlProp" Target="../ctrlProps/ctrlProp180.xml"/><Relationship Id="rId148" Type="http://schemas.openxmlformats.org/officeDocument/2006/relationships/ctrlProp" Target="../ctrlProps/ctrlProp185.xml"/><Relationship Id="rId164" Type="http://schemas.openxmlformats.org/officeDocument/2006/relationships/ctrlProp" Target="../ctrlProps/ctrlProp201.xml"/><Relationship Id="rId169" Type="http://schemas.openxmlformats.org/officeDocument/2006/relationships/ctrlProp" Target="../ctrlProps/ctrlProp206.xml"/><Relationship Id="rId4" Type="http://schemas.openxmlformats.org/officeDocument/2006/relationships/ctrlProp" Target="../ctrlProps/ctrlProp41.xml"/><Relationship Id="rId9" Type="http://schemas.openxmlformats.org/officeDocument/2006/relationships/ctrlProp" Target="../ctrlProps/ctrlProp46.xml"/><Relationship Id="rId180" Type="http://schemas.openxmlformats.org/officeDocument/2006/relationships/ctrlProp" Target="../ctrlProps/ctrlProp217.xml"/><Relationship Id="rId26" Type="http://schemas.openxmlformats.org/officeDocument/2006/relationships/ctrlProp" Target="../ctrlProps/ctrlProp63.xml"/><Relationship Id="rId47" Type="http://schemas.openxmlformats.org/officeDocument/2006/relationships/ctrlProp" Target="../ctrlProps/ctrlProp84.xml"/><Relationship Id="rId68" Type="http://schemas.openxmlformats.org/officeDocument/2006/relationships/ctrlProp" Target="../ctrlProps/ctrlProp105.xml"/><Relationship Id="rId89" Type="http://schemas.openxmlformats.org/officeDocument/2006/relationships/ctrlProp" Target="../ctrlProps/ctrlProp126.xml"/><Relationship Id="rId112" Type="http://schemas.openxmlformats.org/officeDocument/2006/relationships/ctrlProp" Target="../ctrlProps/ctrlProp149.xml"/><Relationship Id="rId133" Type="http://schemas.openxmlformats.org/officeDocument/2006/relationships/ctrlProp" Target="../ctrlProps/ctrlProp170.xml"/><Relationship Id="rId154" Type="http://schemas.openxmlformats.org/officeDocument/2006/relationships/ctrlProp" Target="../ctrlProps/ctrlProp191.xml"/><Relationship Id="rId175" Type="http://schemas.openxmlformats.org/officeDocument/2006/relationships/ctrlProp" Target="../ctrlProps/ctrlProp212.xml"/><Relationship Id="rId16" Type="http://schemas.openxmlformats.org/officeDocument/2006/relationships/ctrlProp" Target="../ctrlProps/ctrlProp53.xml"/><Relationship Id="rId37" Type="http://schemas.openxmlformats.org/officeDocument/2006/relationships/ctrlProp" Target="../ctrlProps/ctrlProp74.xml"/><Relationship Id="rId58" Type="http://schemas.openxmlformats.org/officeDocument/2006/relationships/ctrlProp" Target="../ctrlProps/ctrlProp95.xml"/><Relationship Id="rId79" Type="http://schemas.openxmlformats.org/officeDocument/2006/relationships/ctrlProp" Target="../ctrlProps/ctrlProp116.xml"/><Relationship Id="rId102" Type="http://schemas.openxmlformats.org/officeDocument/2006/relationships/ctrlProp" Target="../ctrlProps/ctrlProp139.xml"/><Relationship Id="rId123" Type="http://schemas.openxmlformats.org/officeDocument/2006/relationships/ctrlProp" Target="../ctrlProps/ctrlProp160.xml"/><Relationship Id="rId144" Type="http://schemas.openxmlformats.org/officeDocument/2006/relationships/ctrlProp" Target="../ctrlProps/ctrlProp181.xml"/><Relationship Id="rId90" Type="http://schemas.openxmlformats.org/officeDocument/2006/relationships/ctrlProp" Target="../ctrlProps/ctrlProp127.xml"/><Relationship Id="rId165" Type="http://schemas.openxmlformats.org/officeDocument/2006/relationships/ctrlProp" Target="../ctrlProps/ctrlProp202.xml"/><Relationship Id="rId27" Type="http://schemas.openxmlformats.org/officeDocument/2006/relationships/ctrlProp" Target="../ctrlProps/ctrlProp64.xml"/><Relationship Id="rId48" Type="http://schemas.openxmlformats.org/officeDocument/2006/relationships/ctrlProp" Target="../ctrlProps/ctrlProp85.xml"/><Relationship Id="rId69" Type="http://schemas.openxmlformats.org/officeDocument/2006/relationships/ctrlProp" Target="../ctrlProps/ctrlProp106.xml"/><Relationship Id="rId113" Type="http://schemas.openxmlformats.org/officeDocument/2006/relationships/ctrlProp" Target="../ctrlProps/ctrlProp150.xml"/><Relationship Id="rId134" Type="http://schemas.openxmlformats.org/officeDocument/2006/relationships/ctrlProp" Target="../ctrlProps/ctrlProp171.xml"/><Relationship Id="rId80" Type="http://schemas.openxmlformats.org/officeDocument/2006/relationships/ctrlProp" Target="../ctrlProps/ctrlProp117.xml"/><Relationship Id="rId155" Type="http://schemas.openxmlformats.org/officeDocument/2006/relationships/ctrlProp" Target="../ctrlProps/ctrlProp192.xml"/><Relationship Id="rId176" Type="http://schemas.openxmlformats.org/officeDocument/2006/relationships/ctrlProp" Target="../ctrlProps/ctrlProp213.xml"/><Relationship Id="rId17" Type="http://schemas.openxmlformats.org/officeDocument/2006/relationships/ctrlProp" Target="../ctrlProps/ctrlProp54.xml"/><Relationship Id="rId38" Type="http://schemas.openxmlformats.org/officeDocument/2006/relationships/ctrlProp" Target="../ctrlProps/ctrlProp75.xml"/><Relationship Id="rId59" Type="http://schemas.openxmlformats.org/officeDocument/2006/relationships/ctrlProp" Target="../ctrlProps/ctrlProp96.xml"/><Relationship Id="rId103" Type="http://schemas.openxmlformats.org/officeDocument/2006/relationships/ctrlProp" Target="../ctrlProps/ctrlProp140.xml"/><Relationship Id="rId124" Type="http://schemas.openxmlformats.org/officeDocument/2006/relationships/ctrlProp" Target="../ctrlProps/ctrlProp161.xml"/><Relationship Id="rId70" Type="http://schemas.openxmlformats.org/officeDocument/2006/relationships/ctrlProp" Target="../ctrlProps/ctrlProp107.xml"/><Relationship Id="rId91" Type="http://schemas.openxmlformats.org/officeDocument/2006/relationships/ctrlProp" Target="../ctrlProps/ctrlProp128.xml"/><Relationship Id="rId145" Type="http://schemas.openxmlformats.org/officeDocument/2006/relationships/ctrlProp" Target="../ctrlProps/ctrlProp182.xml"/><Relationship Id="rId166" Type="http://schemas.openxmlformats.org/officeDocument/2006/relationships/ctrlProp" Target="../ctrlProps/ctrlProp203.xml"/><Relationship Id="rId1" Type="http://schemas.openxmlformats.org/officeDocument/2006/relationships/printerSettings" Target="../printerSettings/printerSettings13.bin"/><Relationship Id="rId28" Type="http://schemas.openxmlformats.org/officeDocument/2006/relationships/ctrlProp" Target="../ctrlProps/ctrlProp65.xml"/><Relationship Id="rId49" Type="http://schemas.openxmlformats.org/officeDocument/2006/relationships/ctrlProp" Target="../ctrlProps/ctrlProp86.xml"/><Relationship Id="rId114" Type="http://schemas.openxmlformats.org/officeDocument/2006/relationships/ctrlProp" Target="../ctrlProps/ctrlProp151.xml"/></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230.xml"/><Relationship Id="rId18" Type="http://schemas.openxmlformats.org/officeDocument/2006/relationships/ctrlProp" Target="../ctrlProps/ctrlProp235.xml"/><Relationship Id="rId26" Type="http://schemas.openxmlformats.org/officeDocument/2006/relationships/ctrlProp" Target="../ctrlProps/ctrlProp243.xml"/><Relationship Id="rId39" Type="http://schemas.openxmlformats.org/officeDocument/2006/relationships/ctrlProp" Target="../ctrlProps/ctrlProp256.xml"/><Relationship Id="rId21" Type="http://schemas.openxmlformats.org/officeDocument/2006/relationships/ctrlProp" Target="../ctrlProps/ctrlProp238.xml"/><Relationship Id="rId34" Type="http://schemas.openxmlformats.org/officeDocument/2006/relationships/ctrlProp" Target="../ctrlProps/ctrlProp251.xml"/><Relationship Id="rId42" Type="http://schemas.openxmlformats.org/officeDocument/2006/relationships/ctrlProp" Target="../ctrlProps/ctrlProp259.xml"/><Relationship Id="rId47" Type="http://schemas.openxmlformats.org/officeDocument/2006/relationships/ctrlProp" Target="../ctrlProps/ctrlProp264.xml"/><Relationship Id="rId50" Type="http://schemas.openxmlformats.org/officeDocument/2006/relationships/comments" Target="../comments2.xml"/><Relationship Id="rId7" Type="http://schemas.openxmlformats.org/officeDocument/2006/relationships/ctrlProp" Target="../ctrlProps/ctrlProp224.xml"/><Relationship Id="rId2" Type="http://schemas.openxmlformats.org/officeDocument/2006/relationships/drawing" Target="../drawings/drawing6.xml"/><Relationship Id="rId16" Type="http://schemas.openxmlformats.org/officeDocument/2006/relationships/ctrlProp" Target="../ctrlProps/ctrlProp233.xml"/><Relationship Id="rId29" Type="http://schemas.openxmlformats.org/officeDocument/2006/relationships/ctrlProp" Target="../ctrlProps/ctrlProp246.xml"/><Relationship Id="rId11" Type="http://schemas.openxmlformats.org/officeDocument/2006/relationships/ctrlProp" Target="../ctrlProps/ctrlProp228.xml"/><Relationship Id="rId24" Type="http://schemas.openxmlformats.org/officeDocument/2006/relationships/ctrlProp" Target="../ctrlProps/ctrlProp241.xml"/><Relationship Id="rId32" Type="http://schemas.openxmlformats.org/officeDocument/2006/relationships/ctrlProp" Target="../ctrlProps/ctrlProp249.xml"/><Relationship Id="rId37" Type="http://schemas.openxmlformats.org/officeDocument/2006/relationships/ctrlProp" Target="../ctrlProps/ctrlProp254.xml"/><Relationship Id="rId40" Type="http://schemas.openxmlformats.org/officeDocument/2006/relationships/ctrlProp" Target="../ctrlProps/ctrlProp257.xml"/><Relationship Id="rId45" Type="http://schemas.openxmlformats.org/officeDocument/2006/relationships/ctrlProp" Target="../ctrlProps/ctrlProp262.xml"/><Relationship Id="rId5" Type="http://schemas.openxmlformats.org/officeDocument/2006/relationships/ctrlProp" Target="../ctrlProps/ctrlProp222.xml"/><Relationship Id="rId15" Type="http://schemas.openxmlformats.org/officeDocument/2006/relationships/ctrlProp" Target="../ctrlProps/ctrlProp232.xml"/><Relationship Id="rId23" Type="http://schemas.openxmlformats.org/officeDocument/2006/relationships/ctrlProp" Target="../ctrlProps/ctrlProp240.xml"/><Relationship Id="rId28" Type="http://schemas.openxmlformats.org/officeDocument/2006/relationships/ctrlProp" Target="../ctrlProps/ctrlProp245.xml"/><Relationship Id="rId36" Type="http://schemas.openxmlformats.org/officeDocument/2006/relationships/ctrlProp" Target="../ctrlProps/ctrlProp253.xml"/><Relationship Id="rId49" Type="http://schemas.openxmlformats.org/officeDocument/2006/relationships/ctrlProp" Target="../ctrlProps/ctrlProp266.xml"/><Relationship Id="rId10" Type="http://schemas.openxmlformats.org/officeDocument/2006/relationships/ctrlProp" Target="../ctrlProps/ctrlProp227.xml"/><Relationship Id="rId19" Type="http://schemas.openxmlformats.org/officeDocument/2006/relationships/ctrlProp" Target="../ctrlProps/ctrlProp236.xml"/><Relationship Id="rId31" Type="http://schemas.openxmlformats.org/officeDocument/2006/relationships/ctrlProp" Target="../ctrlProps/ctrlProp248.xml"/><Relationship Id="rId44" Type="http://schemas.openxmlformats.org/officeDocument/2006/relationships/ctrlProp" Target="../ctrlProps/ctrlProp261.xml"/><Relationship Id="rId4" Type="http://schemas.openxmlformats.org/officeDocument/2006/relationships/ctrlProp" Target="../ctrlProps/ctrlProp221.xml"/><Relationship Id="rId9" Type="http://schemas.openxmlformats.org/officeDocument/2006/relationships/ctrlProp" Target="../ctrlProps/ctrlProp226.xml"/><Relationship Id="rId14" Type="http://schemas.openxmlformats.org/officeDocument/2006/relationships/ctrlProp" Target="../ctrlProps/ctrlProp231.xml"/><Relationship Id="rId22" Type="http://schemas.openxmlformats.org/officeDocument/2006/relationships/ctrlProp" Target="../ctrlProps/ctrlProp239.xml"/><Relationship Id="rId27" Type="http://schemas.openxmlformats.org/officeDocument/2006/relationships/ctrlProp" Target="../ctrlProps/ctrlProp244.xml"/><Relationship Id="rId30" Type="http://schemas.openxmlformats.org/officeDocument/2006/relationships/ctrlProp" Target="../ctrlProps/ctrlProp247.xml"/><Relationship Id="rId35" Type="http://schemas.openxmlformats.org/officeDocument/2006/relationships/ctrlProp" Target="../ctrlProps/ctrlProp252.xml"/><Relationship Id="rId43" Type="http://schemas.openxmlformats.org/officeDocument/2006/relationships/ctrlProp" Target="../ctrlProps/ctrlProp260.xml"/><Relationship Id="rId48" Type="http://schemas.openxmlformats.org/officeDocument/2006/relationships/ctrlProp" Target="../ctrlProps/ctrlProp265.xml"/><Relationship Id="rId8" Type="http://schemas.openxmlformats.org/officeDocument/2006/relationships/ctrlProp" Target="../ctrlProps/ctrlProp225.xml"/><Relationship Id="rId3" Type="http://schemas.openxmlformats.org/officeDocument/2006/relationships/vmlDrawing" Target="../drawings/vmlDrawing6.vml"/><Relationship Id="rId12" Type="http://schemas.openxmlformats.org/officeDocument/2006/relationships/ctrlProp" Target="../ctrlProps/ctrlProp229.xml"/><Relationship Id="rId17" Type="http://schemas.openxmlformats.org/officeDocument/2006/relationships/ctrlProp" Target="../ctrlProps/ctrlProp234.xml"/><Relationship Id="rId25" Type="http://schemas.openxmlformats.org/officeDocument/2006/relationships/ctrlProp" Target="../ctrlProps/ctrlProp242.xml"/><Relationship Id="rId33" Type="http://schemas.openxmlformats.org/officeDocument/2006/relationships/ctrlProp" Target="../ctrlProps/ctrlProp250.xml"/><Relationship Id="rId38" Type="http://schemas.openxmlformats.org/officeDocument/2006/relationships/ctrlProp" Target="../ctrlProps/ctrlProp255.xml"/><Relationship Id="rId46" Type="http://schemas.openxmlformats.org/officeDocument/2006/relationships/ctrlProp" Target="../ctrlProps/ctrlProp263.xml"/><Relationship Id="rId20" Type="http://schemas.openxmlformats.org/officeDocument/2006/relationships/ctrlProp" Target="../ctrlProps/ctrlProp237.xml"/><Relationship Id="rId41" Type="http://schemas.openxmlformats.org/officeDocument/2006/relationships/ctrlProp" Target="../ctrlProps/ctrlProp258.xml"/><Relationship Id="rId1" Type="http://schemas.openxmlformats.org/officeDocument/2006/relationships/printerSettings" Target="../printerSettings/printerSettings14.bin"/><Relationship Id="rId6" Type="http://schemas.openxmlformats.org/officeDocument/2006/relationships/ctrlProp" Target="../ctrlProps/ctrlProp22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XFD102"/>
  <sheetViews>
    <sheetView showGridLines="0" workbookViewId="0">
      <selection activeCell="F7" sqref="F7"/>
    </sheetView>
  </sheetViews>
  <sheetFormatPr defaultRowHeight="12.75"/>
  <cols>
    <col min="1" max="1" width="1.85546875" customWidth="1"/>
    <col min="2" max="2" width="107.5703125" style="640" customWidth="1"/>
  </cols>
  <sheetData>
    <row r="1" spans="1:2" ht="18">
      <c r="A1" s="926" t="s">
        <v>37</v>
      </c>
      <c r="B1" s="926"/>
    </row>
    <row r="2" spans="1:2" ht="15">
      <c r="A2" s="639" t="s">
        <v>321</v>
      </c>
    </row>
    <row r="3" spans="1:2" ht="38.25" customHeight="1"/>
    <row r="4" spans="1:2" ht="15">
      <c r="A4" s="637" t="s">
        <v>322</v>
      </c>
    </row>
    <row r="5" spans="1:2" s="166" customFormat="1">
      <c r="A5" s="641" t="s">
        <v>368</v>
      </c>
      <c r="B5" s="642"/>
    </row>
    <row r="6" spans="1:2" s="166" customFormat="1">
      <c r="B6" s="859" t="s">
        <v>398</v>
      </c>
    </row>
    <row r="7" spans="1:2" s="166" customFormat="1">
      <c r="B7" s="166" t="s">
        <v>326</v>
      </c>
    </row>
    <row r="8" spans="1:2" s="166" customFormat="1">
      <c r="B8" s="859" t="s">
        <v>400</v>
      </c>
    </row>
    <row r="9" spans="1:2" s="166" customFormat="1" ht="27.75" customHeight="1">
      <c r="A9" s="931" t="s">
        <v>474</v>
      </c>
      <c r="B9" s="932"/>
    </row>
    <row r="10" spans="1:2" s="166" customFormat="1">
      <c r="A10" s="704"/>
      <c r="B10" s="643"/>
    </row>
    <row r="11" spans="1:2" s="643" customFormat="1" ht="41.25" customHeight="1">
      <c r="A11" s="933" t="s">
        <v>475</v>
      </c>
      <c r="B11" s="933"/>
    </row>
    <row r="12" spans="1:2" s="643" customFormat="1">
      <c r="A12" s="703"/>
      <c r="B12" s="703"/>
    </row>
    <row r="13" spans="1:2" s="166" customFormat="1">
      <c r="A13" s="701" t="s">
        <v>325</v>
      </c>
      <c r="B13" s="702"/>
    </row>
    <row r="14" spans="1:2" s="166" customFormat="1" ht="11.25" customHeight="1">
      <c r="B14" s="642"/>
    </row>
    <row r="15" spans="1:2" ht="15">
      <c r="A15" s="637" t="s">
        <v>328</v>
      </c>
    </row>
    <row r="16" spans="1:2" ht="6.6" customHeight="1"/>
    <row r="17" spans="1:16384" s="166" customFormat="1" ht="28.9" customHeight="1">
      <c r="A17" s="931" t="s">
        <v>476</v>
      </c>
      <c r="B17" s="923"/>
    </row>
    <row r="18" spans="1:16384" s="166" customFormat="1" ht="49.15" customHeight="1">
      <c r="B18" s="845" t="s">
        <v>477</v>
      </c>
    </row>
    <row r="19" spans="1:16384" s="166" customFormat="1">
      <c r="B19" s="845" t="s">
        <v>478</v>
      </c>
    </row>
    <row r="20" spans="1:16384" s="166" customFormat="1" ht="8.25" customHeight="1">
      <c r="B20" s="642"/>
    </row>
    <row r="21" spans="1:16384" s="166" customFormat="1" ht="43.15" customHeight="1">
      <c r="A21" s="928" t="s">
        <v>333</v>
      </c>
      <c r="B21" s="934"/>
    </row>
    <row r="22" spans="1:16384" s="166" customFormat="1" ht="16.5">
      <c r="A22" s="644"/>
      <c r="B22" s="845" t="s">
        <v>479</v>
      </c>
    </row>
    <row r="23" spans="1:16384" s="166" customFormat="1" ht="31.15" customHeight="1">
      <c r="A23" s="643"/>
      <c r="B23" s="642" t="s">
        <v>334</v>
      </c>
    </row>
    <row r="24" spans="1:16384" s="166" customFormat="1" ht="19.899999999999999" customHeight="1">
      <c r="A24" s="644"/>
      <c r="B24" s="845" t="s">
        <v>480</v>
      </c>
    </row>
    <row r="25" spans="1:16384" s="919" customFormat="1" ht="16.149999999999999" customHeight="1">
      <c r="A25" s="644"/>
      <c r="B25" s="845"/>
    </row>
    <row r="26" spans="1:16384" s="166" customFormat="1" ht="15">
      <c r="A26" s="637" t="s">
        <v>327</v>
      </c>
      <c r="B26" s="642"/>
    </row>
    <row r="27" spans="1:16384" s="166" customFormat="1" ht="6.6" customHeight="1">
      <c r="A27" s="637"/>
      <c r="B27" s="642"/>
    </row>
    <row r="28" spans="1:16384" s="166" customFormat="1" ht="44.45" customHeight="1">
      <c r="A28" s="927" t="s">
        <v>481</v>
      </c>
      <c r="B28" s="934"/>
    </row>
    <row r="29" spans="1:16384" s="166" customFormat="1" ht="26.25">
      <c r="A29" s="637"/>
      <c r="B29" s="642" t="s">
        <v>343</v>
      </c>
    </row>
    <row r="30" spans="1:16384" s="166" customFormat="1" ht="26.25">
      <c r="A30" s="637"/>
      <c r="B30" s="845" t="s">
        <v>482</v>
      </c>
    </row>
    <row r="31" spans="1:16384" s="166" customFormat="1" ht="15">
      <c r="A31" s="637"/>
      <c r="B31" s="642" t="s">
        <v>329</v>
      </c>
    </row>
    <row r="32" spans="1:16384" s="166" customFormat="1" ht="9.75" customHeight="1">
      <c r="A32" s="638"/>
      <c r="B32" s="638"/>
      <c r="C32" s="638"/>
      <c r="D32" s="638"/>
      <c r="E32" s="638"/>
      <c r="F32" s="638"/>
      <c r="G32" s="638"/>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8"/>
      <c r="AI32" s="638"/>
      <c r="AJ32" s="638"/>
      <c r="AK32" s="638"/>
      <c r="AL32" s="638"/>
      <c r="AM32" s="638"/>
      <c r="AN32" s="638"/>
      <c r="AO32" s="638"/>
      <c r="AP32" s="638"/>
      <c r="AQ32" s="638"/>
      <c r="AR32" s="638"/>
      <c r="AS32" s="638"/>
      <c r="AT32" s="638"/>
      <c r="AU32" s="638"/>
      <c r="AV32" s="638"/>
      <c r="AW32" s="638"/>
      <c r="AX32" s="638"/>
      <c r="AY32" s="638"/>
      <c r="AZ32" s="638"/>
      <c r="BA32" s="638"/>
      <c r="BB32" s="638"/>
      <c r="BC32" s="638"/>
      <c r="BD32" s="638"/>
      <c r="BE32" s="638"/>
      <c r="BF32" s="638"/>
      <c r="BG32" s="638"/>
      <c r="BH32" s="638"/>
      <c r="BI32" s="638"/>
      <c r="BJ32" s="638"/>
      <c r="BK32" s="638"/>
      <c r="BL32" s="638"/>
      <c r="BM32" s="638"/>
      <c r="BN32" s="638"/>
      <c r="BO32" s="638"/>
      <c r="BP32" s="638"/>
      <c r="BQ32" s="638"/>
      <c r="BR32" s="638"/>
      <c r="BS32" s="638"/>
      <c r="BT32" s="638"/>
      <c r="BU32" s="638"/>
      <c r="BV32" s="638"/>
      <c r="BW32" s="638"/>
      <c r="BX32" s="638"/>
      <c r="BY32" s="638"/>
      <c r="BZ32" s="638"/>
      <c r="CA32" s="638"/>
      <c r="CB32" s="638"/>
      <c r="CC32" s="638"/>
      <c r="CD32" s="638"/>
      <c r="CE32" s="638"/>
      <c r="CF32" s="638"/>
      <c r="CG32" s="638"/>
      <c r="CH32" s="638"/>
      <c r="CI32" s="638"/>
      <c r="CJ32" s="638"/>
      <c r="CK32" s="638"/>
      <c r="CL32" s="638"/>
      <c r="CM32" s="638"/>
      <c r="CN32" s="638"/>
      <c r="CO32" s="638"/>
      <c r="CP32" s="638"/>
      <c r="CQ32" s="638"/>
      <c r="CR32" s="638"/>
      <c r="CS32" s="638"/>
      <c r="CT32" s="638"/>
      <c r="CU32" s="638"/>
      <c r="CV32" s="638"/>
      <c r="CW32" s="638"/>
      <c r="CX32" s="638"/>
      <c r="CY32" s="638"/>
      <c r="CZ32" s="638"/>
      <c r="DA32" s="638"/>
      <c r="DB32" s="638"/>
      <c r="DC32" s="638"/>
      <c r="DD32" s="638"/>
      <c r="DE32" s="638"/>
      <c r="DF32" s="638"/>
      <c r="DG32" s="638"/>
      <c r="DH32" s="638"/>
      <c r="DI32" s="638"/>
      <c r="DJ32" s="638"/>
      <c r="DK32" s="638"/>
      <c r="DL32" s="638"/>
      <c r="DM32" s="638"/>
      <c r="DN32" s="638"/>
      <c r="DO32" s="638"/>
      <c r="DP32" s="638"/>
      <c r="DQ32" s="638"/>
      <c r="DR32" s="638"/>
      <c r="DS32" s="638"/>
      <c r="DT32" s="638"/>
      <c r="DU32" s="638"/>
      <c r="DV32" s="638"/>
      <c r="DW32" s="638"/>
      <c r="DX32" s="638"/>
      <c r="DY32" s="638"/>
      <c r="DZ32" s="638"/>
      <c r="EA32" s="638"/>
      <c r="EB32" s="638"/>
      <c r="EC32" s="638"/>
      <c r="ED32" s="638"/>
      <c r="EE32" s="638"/>
      <c r="EF32" s="638"/>
      <c r="EG32" s="638"/>
      <c r="EH32" s="638"/>
      <c r="EI32" s="638"/>
      <c r="EJ32" s="638"/>
      <c r="EK32" s="638"/>
      <c r="EL32" s="638"/>
      <c r="EM32" s="638"/>
      <c r="EN32" s="638"/>
      <c r="EO32" s="638"/>
      <c r="EP32" s="638"/>
      <c r="EQ32" s="638"/>
      <c r="ER32" s="638"/>
      <c r="ES32" s="638"/>
      <c r="ET32" s="638"/>
      <c r="EU32" s="638"/>
      <c r="EV32" s="638"/>
      <c r="EW32" s="638"/>
      <c r="EX32" s="638"/>
      <c r="EY32" s="638"/>
      <c r="EZ32" s="638"/>
      <c r="FA32" s="638"/>
      <c r="FB32" s="638"/>
      <c r="FC32" s="638"/>
      <c r="FD32" s="638"/>
      <c r="FE32" s="638"/>
      <c r="FF32" s="638"/>
      <c r="FG32" s="638"/>
      <c r="FH32" s="638"/>
      <c r="FI32" s="638"/>
      <c r="FJ32" s="638"/>
      <c r="FK32" s="638"/>
      <c r="FL32" s="638"/>
      <c r="FM32" s="638"/>
      <c r="FN32" s="638"/>
      <c r="FO32" s="638"/>
      <c r="FP32" s="638"/>
      <c r="FQ32" s="638"/>
      <c r="FR32" s="638"/>
      <c r="FS32" s="638"/>
      <c r="FT32" s="638"/>
      <c r="FU32" s="638"/>
      <c r="FV32" s="638"/>
      <c r="FW32" s="638"/>
      <c r="FX32" s="638"/>
      <c r="FY32" s="638"/>
      <c r="FZ32" s="638"/>
      <c r="GA32" s="638"/>
      <c r="GB32" s="638"/>
      <c r="GC32" s="638"/>
      <c r="GD32" s="638"/>
      <c r="GE32" s="638"/>
      <c r="GF32" s="638"/>
      <c r="GG32" s="638"/>
      <c r="GH32" s="638"/>
      <c r="GI32" s="638"/>
      <c r="GJ32" s="638"/>
      <c r="GK32" s="638"/>
      <c r="GL32" s="638"/>
      <c r="GM32" s="638"/>
      <c r="GN32" s="638"/>
      <c r="GO32" s="638"/>
      <c r="GP32" s="638"/>
      <c r="GQ32" s="638"/>
      <c r="GR32" s="638"/>
      <c r="GS32" s="638"/>
      <c r="GT32" s="638"/>
      <c r="GU32" s="638"/>
      <c r="GV32" s="638"/>
      <c r="GW32" s="638"/>
      <c r="GX32" s="638"/>
      <c r="GY32" s="638"/>
      <c r="GZ32" s="638"/>
      <c r="HA32" s="638"/>
      <c r="HB32" s="638"/>
      <c r="HC32" s="638"/>
      <c r="HD32" s="638"/>
      <c r="HE32" s="638"/>
      <c r="HF32" s="638"/>
      <c r="HG32" s="638"/>
      <c r="HH32" s="638"/>
      <c r="HI32" s="638"/>
      <c r="HJ32" s="638"/>
      <c r="HK32" s="638"/>
      <c r="HL32" s="638"/>
      <c r="HM32" s="638"/>
      <c r="HN32" s="638"/>
      <c r="HO32" s="638"/>
      <c r="HP32" s="638"/>
      <c r="HQ32" s="638"/>
      <c r="HR32" s="638"/>
      <c r="HS32" s="638"/>
      <c r="HT32" s="638"/>
      <c r="HU32" s="638"/>
      <c r="HV32" s="638"/>
      <c r="HW32" s="638"/>
      <c r="HX32" s="638"/>
      <c r="HY32" s="638"/>
      <c r="HZ32" s="638"/>
      <c r="IA32" s="638"/>
      <c r="IB32" s="638"/>
      <c r="IC32" s="638"/>
      <c r="ID32" s="638"/>
      <c r="IE32" s="638"/>
      <c r="IF32" s="638"/>
      <c r="IG32" s="638"/>
      <c r="IH32" s="638"/>
      <c r="II32" s="638"/>
      <c r="IJ32" s="638"/>
      <c r="IK32" s="638"/>
      <c r="IL32" s="638"/>
      <c r="IM32" s="638"/>
      <c r="IN32" s="638"/>
      <c r="IO32" s="638"/>
      <c r="IP32" s="638"/>
      <c r="IQ32" s="638"/>
      <c r="IR32" s="638"/>
      <c r="IS32" s="638"/>
      <c r="IT32" s="638"/>
      <c r="IU32" s="638"/>
      <c r="IV32" s="638"/>
      <c r="IW32" s="638"/>
      <c r="IX32" s="638"/>
      <c r="IY32" s="638"/>
      <c r="IZ32" s="638"/>
      <c r="JA32" s="638"/>
      <c r="JB32" s="638"/>
      <c r="JC32" s="638"/>
      <c r="JD32" s="638"/>
      <c r="JE32" s="638"/>
      <c r="JF32" s="638"/>
      <c r="JG32" s="638"/>
      <c r="JH32" s="638"/>
      <c r="JI32" s="638"/>
      <c r="JJ32" s="638"/>
      <c r="JK32" s="638"/>
      <c r="JL32" s="638"/>
      <c r="JM32" s="638"/>
      <c r="JN32" s="638"/>
      <c r="JO32" s="638"/>
      <c r="JP32" s="638"/>
      <c r="JQ32" s="638"/>
      <c r="JR32" s="638"/>
      <c r="JS32" s="638"/>
      <c r="JT32" s="638"/>
      <c r="JU32" s="638"/>
      <c r="JV32" s="638"/>
      <c r="JW32" s="638"/>
      <c r="JX32" s="638"/>
      <c r="JY32" s="638"/>
      <c r="JZ32" s="638"/>
      <c r="KA32" s="638"/>
      <c r="KB32" s="638"/>
      <c r="KC32" s="638"/>
      <c r="KD32" s="638"/>
      <c r="KE32" s="638"/>
      <c r="KF32" s="638"/>
      <c r="KG32" s="638"/>
      <c r="KH32" s="638"/>
      <c r="KI32" s="638"/>
      <c r="KJ32" s="638"/>
      <c r="KK32" s="638"/>
      <c r="KL32" s="638"/>
      <c r="KM32" s="638"/>
      <c r="KN32" s="638"/>
      <c r="KO32" s="638"/>
      <c r="KP32" s="638"/>
      <c r="KQ32" s="638"/>
      <c r="KR32" s="638"/>
      <c r="KS32" s="638"/>
      <c r="KT32" s="638"/>
      <c r="KU32" s="638"/>
      <c r="KV32" s="638"/>
      <c r="KW32" s="638"/>
      <c r="KX32" s="638"/>
      <c r="KY32" s="638"/>
      <c r="KZ32" s="638"/>
      <c r="LA32" s="638"/>
      <c r="LB32" s="638"/>
      <c r="LC32" s="638"/>
      <c r="LD32" s="638"/>
      <c r="LE32" s="638"/>
      <c r="LF32" s="638"/>
      <c r="LG32" s="638"/>
      <c r="LH32" s="638"/>
      <c r="LI32" s="638"/>
      <c r="LJ32" s="638"/>
      <c r="LK32" s="638"/>
      <c r="LL32" s="638"/>
      <c r="LM32" s="638"/>
      <c r="LN32" s="638"/>
      <c r="LO32" s="638"/>
      <c r="LP32" s="638"/>
      <c r="LQ32" s="638"/>
      <c r="LR32" s="638"/>
      <c r="LS32" s="638"/>
      <c r="LT32" s="638"/>
      <c r="LU32" s="638"/>
      <c r="LV32" s="638"/>
      <c r="LW32" s="638"/>
      <c r="LX32" s="638"/>
      <c r="LY32" s="638"/>
      <c r="LZ32" s="638"/>
      <c r="MA32" s="638"/>
      <c r="MB32" s="638"/>
      <c r="MC32" s="638"/>
      <c r="MD32" s="638"/>
      <c r="ME32" s="638"/>
      <c r="MF32" s="638"/>
      <c r="MG32" s="638"/>
      <c r="MH32" s="638"/>
      <c r="MI32" s="638"/>
      <c r="MJ32" s="638"/>
      <c r="MK32" s="638"/>
      <c r="ML32" s="638"/>
      <c r="MM32" s="638"/>
      <c r="MN32" s="638"/>
      <c r="MO32" s="638"/>
      <c r="MP32" s="638"/>
      <c r="MQ32" s="638"/>
      <c r="MR32" s="638"/>
      <c r="MS32" s="638"/>
      <c r="MT32" s="638"/>
      <c r="MU32" s="638"/>
      <c r="MV32" s="638"/>
      <c r="MW32" s="638"/>
      <c r="MX32" s="638"/>
      <c r="MY32" s="638"/>
      <c r="MZ32" s="638"/>
      <c r="NA32" s="638"/>
      <c r="NB32" s="638"/>
      <c r="NC32" s="638"/>
      <c r="ND32" s="638"/>
      <c r="NE32" s="638"/>
      <c r="NF32" s="638"/>
      <c r="NG32" s="638"/>
      <c r="NH32" s="638"/>
      <c r="NI32" s="638"/>
      <c r="NJ32" s="638"/>
      <c r="NK32" s="638"/>
      <c r="NL32" s="638"/>
      <c r="NM32" s="638"/>
      <c r="NN32" s="638"/>
      <c r="NO32" s="638"/>
      <c r="NP32" s="638"/>
      <c r="NQ32" s="638"/>
      <c r="NR32" s="638"/>
      <c r="NS32" s="638"/>
      <c r="NT32" s="638"/>
      <c r="NU32" s="638"/>
      <c r="NV32" s="638"/>
      <c r="NW32" s="638"/>
      <c r="NX32" s="638"/>
      <c r="NY32" s="638"/>
      <c r="NZ32" s="638"/>
      <c r="OA32" s="638"/>
      <c r="OB32" s="638"/>
      <c r="OC32" s="638"/>
      <c r="OD32" s="638"/>
      <c r="OE32" s="638"/>
      <c r="OF32" s="638"/>
      <c r="OG32" s="638"/>
      <c r="OH32" s="638"/>
      <c r="OI32" s="638"/>
      <c r="OJ32" s="638"/>
      <c r="OK32" s="638"/>
      <c r="OL32" s="638"/>
      <c r="OM32" s="638"/>
      <c r="ON32" s="638"/>
      <c r="OO32" s="638"/>
      <c r="OP32" s="638"/>
      <c r="OQ32" s="638"/>
      <c r="OR32" s="638"/>
      <c r="OS32" s="638"/>
      <c r="OT32" s="638"/>
      <c r="OU32" s="638"/>
      <c r="OV32" s="638"/>
      <c r="OW32" s="638"/>
      <c r="OX32" s="638"/>
      <c r="OY32" s="638"/>
      <c r="OZ32" s="638"/>
      <c r="PA32" s="638"/>
      <c r="PB32" s="638"/>
      <c r="PC32" s="638"/>
      <c r="PD32" s="638"/>
      <c r="PE32" s="638"/>
      <c r="PF32" s="638"/>
      <c r="PG32" s="638"/>
      <c r="PH32" s="638"/>
      <c r="PI32" s="638"/>
      <c r="PJ32" s="638"/>
      <c r="PK32" s="638"/>
      <c r="PL32" s="638"/>
      <c r="PM32" s="638"/>
      <c r="PN32" s="638"/>
      <c r="PO32" s="638"/>
      <c r="PP32" s="638"/>
      <c r="PQ32" s="638"/>
      <c r="PR32" s="638"/>
      <c r="PS32" s="638"/>
      <c r="PT32" s="638"/>
      <c r="PU32" s="638"/>
      <c r="PV32" s="638"/>
      <c r="PW32" s="638"/>
      <c r="PX32" s="638"/>
      <c r="PY32" s="638"/>
      <c r="PZ32" s="638"/>
      <c r="QA32" s="638"/>
      <c r="QB32" s="638"/>
      <c r="QC32" s="638"/>
      <c r="QD32" s="638"/>
      <c r="QE32" s="638"/>
      <c r="QF32" s="638"/>
      <c r="QG32" s="638"/>
      <c r="QH32" s="638"/>
      <c r="QI32" s="638"/>
      <c r="QJ32" s="638"/>
      <c r="QK32" s="638"/>
      <c r="QL32" s="638"/>
      <c r="QM32" s="638"/>
      <c r="QN32" s="638"/>
      <c r="QO32" s="638"/>
      <c r="QP32" s="638"/>
      <c r="QQ32" s="638"/>
      <c r="QR32" s="638"/>
      <c r="QS32" s="638"/>
      <c r="QT32" s="638"/>
      <c r="QU32" s="638"/>
      <c r="QV32" s="638"/>
      <c r="QW32" s="638"/>
      <c r="QX32" s="638"/>
      <c r="QY32" s="638"/>
      <c r="QZ32" s="638"/>
      <c r="RA32" s="638"/>
      <c r="RB32" s="638"/>
      <c r="RC32" s="638"/>
      <c r="RD32" s="638"/>
      <c r="RE32" s="638"/>
      <c r="RF32" s="638"/>
      <c r="RG32" s="638"/>
      <c r="RH32" s="638"/>
      <c r="RI32" s="638"/>
      <c r="RJ32" s="638"/>
      <c r="RK32" s="638"/>
      <c r="RL32" s="638"/>
      <c r="RM32" s="638"/>
      <c r="RN32" s="638"/>
      <c r="RO32" s="638"/>
      <c r="RP32" s="638"/>
      <c r="RQ32" s="638"/>
      <c r="RR32" s="638"/>
      <c r="RS32" s="638"/>
      <c r="RT32" s="638"/>
      <c r="RU32" s="638"/>
      <c r="RV32" s="638"/>
      <c r="RW32" s="638"/>
      <c r="RX32" s="638"/>
      <c r="RY32" s="638"/>
      <c r="RZ32" s="638"/>
      <c r="SA32" s="638"/>
      <c r="SB32" s="638"/>
      <c r="SC32" s="638"/>
      <c r="SD32" s="638"/>
      <c r="SE32" s="638"/>
      <c r="SF32" s="638"/>
      <c r="SG32" s="638"/>
      <c r="SH32" s="638"/>
      <c r="SI32" s="638"/>
      <c r="SJ32" s="638"/>
      <c r="SK32" s="638"/>
      <c r="SL32" s="638"/>
      <c r="SM32" s="638"/>
      <c r="SN32" s="638"/>
      <c r="SO32" s="638"/>
      <c r="SP32" s="638"/>
      <c r="SQ32" s="638"/>
      <c r="SR32" s="638"/>
      <c r="SS32" s="638"/>
      <c r="ST32" s="638"/>
      <c r="SU32" s="638"/>
      <c r="SV32" s="638"/>
      <c r="SW32" s="638"/>
      <c r="SX32" s="638"/>
      <c r="SY32" s="638"/>
      <c r="SZ32" s="638"/>
      <c r="TA32" s="638"/>
      <c r="TB32" s="638"/>
      <c r="TC32" s="638"/>
      <c r="TD32" s="638"/>
      <c r="TE32" s="638"/>
      <c r="TF32" s="638"/>
      <c r="TG32" s="638"/>
      <c r="TH32" s="638"/>
      <c r="TI32" s="638"/>
      <c r="TJ32" s="638"/>
      <c r="TK32" s="638"/>
      <c r="TL32" s="638"/>
      <c r="TM32" s="638"/>
      <c r="TN32" s="638"/>
      <c r="TO32" s="638"/>
      <c r="TP32" s="638"/>
      <c r="TQ32" s="638"/>
      <c r="TR32" s="638"/>
      <c r="TS32" s="638"/>
      <c r="TT32" s="638"/>
      <c r="TU32" s="638"/>
      <c r="TV32" s="638"/>
      <c r="TW32" s="638"/>
      <c r="TX32" s="638"/>
      <c r="TY32" s="638"/>
      <c r="TZ32" s="638"/>
      <c r="UA32" s="638"/>
      <c r="UB32" s="638"/>
      <c r="UC32" s="638"/>
      <c r="UD32" s="638"/>
      <c r="UE32" s="638"/>
      <c r="UF32" s="638"/>
      <c r="UG32" s="638"/>
      <c r="UH32" s="638"/>
      <c r="UI32" s="638"/>
      <c r="UJ32" s="638"/>
      <c r="UK32" s="638"/>
      <c r="UL32" s="638"/>
      <c r="UM32" s="638"/>
      <c r="UN32" s="638"/>
      <c r="UO32" s="638"/>
      <c r="UP32" s="638"/>
      <c r="UQ32" s="638"/>
      <c r="UR32" s="638"/>
      <c r="US32" s="638"/>
      <c r="UT32" s="638"/>
      <c r="UU32" s="638"/>
      <c r="UV32" s="638"/>
      <c r="UW32" s="638"/>
      <c r="UX32" s="638"/>
      <c r="UY32" s="638"/>
      <c r="UZ32" s="638"/>
      <c r="VA32" s="638"/>
      <c r="VB32" s="638"/>
      <c r="VC32" s="638"/>
      <c r="VD32" s="638"/>
      <c r="VE32" s="638"/>
      <c r="VF32" s="638"/>
      <c r="VG32" s="638"/>
      <c r="VH32" s="638"/>
      <c r="VI32" s="638"/>
      <c r="VJ32" s="638"/>
      <c r="VK32" s="638"/>
      <c r="VL32" s="638"/>
      <c r="VM32" s="638"/>
      <c r="VN32" s="638"/>
      <c r="VO32" s="638"/>
      <c r="VP32" s="638"/>
      <c r="VQ32" s="638"/>
      <c r="VR32" s="638"/>
      <c r="VS32" s="638"/>
      <c r="VT32" s="638"/>
      <c r="VU32" s="638"/>
      <c r="VV32" s="638"/>
      <c r="VW32" s="638"/>
      <c r="VX32" s="638"/>
      <c r="VY32" s="638"/>
      <c r="VZ32" s="638"/>
      <c r="WA32" s="638"/>
      <c r="WB32" s="638"/>
      <c r="WC32" s="638"/>
      <c r="WD32" s="638"/>
      <c r="WE32" s="638"/>
      <c r="WF32" s="638"/>
      <c r="WG32" s="638"/>
      <c r="WH32" s="638"/>
      <c r="WI32" s="638"/>
      <c r="WJ32" s="638"/>
      <c r="WK32" s="638"/>
      <c r="WL32" s="638"/>
      <c r="WM32" s="638"/>
      <c r="WN32" s="638"/>
      <c r="WO32" s="638"/>
      <c r="WP32" s="638"/>
      <c r="WQ32" s="638"/>
      <c r="WR32" s="638"/>
      <c r="WS32" s="638"/>
      <c r="WT32" s="638"/>
      <c r="WU32" s="638"/>
      <c r="WV32" s="638"/>
      <c r="WW32" s="638"/>
      <c r="WX32" s="638"/>
      <c r="WY32" s="638"/>
      <c r="WZ32" s="638"/>
      <c r="XA32" s="638"/>
      <c r="XB32" s="638"/>
      <c r="XC32" s="638"/>
      <c r="XD32" s="638"/>
      <c r="XE32" s="638"/>
      <c r="XF32" s="638"/>
      <c r="XG32" s="638"/>
      <c r="XH32" s="638"/>
      <c r="XI32" s="638"/>
      <c r="XJ32" s="638"/>
      <c r="XK32" s="638"/>
      <c r="XL32" s="638"/>
      <c r="XM32" s="638"/>
      <c r="XN32" s="638"/>
      <c r="XO32" s="638"/>
      <c r="XP32" s="638"/>
      <c r="XQ32" s="638"/>
      <c r="XR32" s="638"/>
      <c r="XS32" s="638"/>
      <c r="XT32" s="638"/>
      <c r="XU32" s="638"/>
      <c r="XV32" s="638"/>
      <c r="XW32" s="638"/>
      <c r="XX32" s="638"/>
      <c r="XY32" s="638"/>
      <c r="XZ32" s="638"/>
      <c r="YA32" s="638"/>
      <c r="YB32" s="638"/>
      <c r="YC32" s="638"/>
      <c r="YD32" s="638"/>
      <c r="YE32" s="638"/>
      <c r="YF32" s="638"/>
      <c r="YG32" s="638"/>
      <c r="YH32" s="638"/>
      <c r="YI32" s="638"/>
      <c r="YJ32" s="638"/>
      <c r="YK32" s="638"/>
      <c r="YL32" s="638"/>
      <c r="YM32" s="638"/>
      <c r="YN32" s="638"/>
      <c r="YO32" s="638"/>
      <c r="YP32" s="638"/>
      <c r="YQ32" s="638"/>
      <c r="YR32" s="638"/>
      <c r="YS32" s="638"/>
      <c r="YT32" s="638"/>
      <c r="YU32" s="638"/>
      <c r="YV32" s="638"/>
      <c r="YW32" s="638"/>
      <c r="YX32" s="638"/>
      <c r="YY32" s="638"/>
      <c r="YZ32" s="638"/>
      <c r="ZA32" s="638"/>
      <c r="ZB32" s="638"/>
      <c r="ZC32" s="638"/>
      <c r="ZD32" s="638"/>
      <c r="ZE32" s="638"/>
      <c r="ZF32" s="638"/>
      <c r="ZG32" s="638"/>
      <c r="ZH32" s="638"/>
      <c r="ZI32" s="638"/>
      <c r="ZJ32" s="638"/>
      <c r="ZK32" s="638"/>
      <c r="ZL32" s="638"/>
      <c r="ZM32" s="638"/>
      <c r="ZN32" s="638"/>
      <c r="ZO32" s="638"/>
      <c r="ZP32" s="638"/>
      <c r="ZQ32" s="638"/>
      <c r="ZR32" s="638"/>
      <c r="ZS32" s="638"/>
      <c r="ZT32" s="638"/>
      <c r="ZU32" s="638"/>
      <c r="ZV32" s="638"/>
      <c r="ZW32" s="638"/>
      <c r="ZX32" s="638"/>
      <c r="ZY32" s="638"/>
      <c r="ZZ32" s="638"/>
      <c r="AAA32" s="638"/>
      <c r="AAB32" s="638"/>
      <c r="AAC32" s="638"/>
      <c r="AAD32" s="638"/>
      <c r="AAE32" s="638"/>
      <c r="AAF32" s="638"/>
      <c r="AAG32" s="638"/>
      <c r="AAH32" s="638"/>
      <c r="AAI32" s="638"/>
      <c r="AAJ32" s="638"/>
      <c r="AAK32" s="638"/>
      <c r="AAL32" s="638"/>
      <c r="AAM32" s="638"/>
      <c r="AAN32" s="638"/>
      <c r="AAO32" s="638"/>
      <c r="AAP32" s="638"/>
      <c r="AAQ32" s="638"/>
      <c r="AAR32" s="638"/>
      <c r="AAS32" s="638"/>
      <c r="AAT32" s="638"/>
      <c r="AAU32" s="638"/>
      <c r="AAV32" s="638"/>
      <c r="AAW32" s="638"/>
      <c r="AAX32" s="638"/>
      <c r="AAY32" s="638"/>
      <c r="AAZ32" s="638"/>
      <c r="ABA32" s="638"/>
      <c r="ABB32" s="638"/>
      <c r="ABC32" s="638"/>
      <c r="ABD32" s="638"/>
      <c r="ABE32" s="638"/>
      <c r="ABF32" s="638"/>
      <c r="ABG32" s="638"/>
      <c r="ABH32" s="638"/>
      <c r="ABI32" s="638"/>
      <c r="ABJ32" s="638"/>
      <c r="ABK32" s="638"/>
      <c r="ABL32" s="638"/>
      <c r="ABM32" s="638"/>
      <c r="ABN32" s="638"/>
      <c r="ABO32" s="638"/>
      <c r="ABP32" s="638"/>
      <c r="ABQ32" s="638"/>
      <c r="ABR32" s="638"/>
      <c r="ABS32" s="638"/>
      <c r="ABT32" s="638"/>
      <c r="ABU32" s="638"/>
      <c r="ABV32" s="638"/>
      <c r="ABW32" s="638"/>
      <c r="ABX32" s="638"/>
      <c r="ABY32" s="638"/>
      <c r="ABZ32" s="638"/>
      <c r="ACA32" s="638"/>
      <c r="ACB32" s="638"/>
      <c r="ACC32" s="638"/>
      <c r="ACD32" s="638"/>
      <c r="ACE32" s="638"/>
      <c r="ACF32" s="638"/>
      <c r="ACG32" s="638"/>
      <c r="ACH32" s="638"/>
      <c r="ACI32" s="638"/>
      <c r="ACJ32" s="638"/>
      <c r="ACK32" s="638"/>
      <c r="ACL32" s="638"/>
      <c r="ACM32" s="638"/>
      <c r="ACN32" s="638"/>
      <c r="ACO32" s="638"/>
      <c r="ACP32" s="638"/>
      <c r="ACQ32" s="638"/>
      <c r="ACR32" s="638"/>
      <c r="ACS32" s="638"/>
      <c r="ACT32" s="638"/>
      <c r="ACU32" s="638"/>
      <c r="ACV32" s="638"/>
      <c r="ACW32" s="638"/>
      <c r="ACX32" s="638"/>
      <c r="ACY32" s="638"/>
      <c r="ACZ32" s="638"/>
      <c r="ADA32" s="638"/>
      <c r="ADB32" s="638"/>
      <c r="ADC32" s="638"/>
      <c r="ADD32" s="638"/>
      <c r="ADE32" s="638"/>
      <c r="ADF32" s="638"/>
      <c r="ADG32" s="638"/>
      <c r="ADH32" s="638"/>
      <c r="ADI32" s="638"/>
      <c r="ADJ32" s="638"/>
      <c r="ADK32" s="638"/>
      <c r="ADL32" s="638"/>
      <c r="ADM32" s="638"/>
      <c r="ADN32" s="638"/>
      <c r="ADO32" s="638"/>
      <c r="ADP32" s="638"/>
      <c r="ADQ32" s="638"/>
      <c r="ADR32" s="638"/>
      <c r="ADS32" s="638"/>
      <c r="ADT32" s="638"/>
      <c r="ADU32" s="638"/>
      <c r="ADV32" s="638"/>
      <c r="ADW32" s="638"/>
      <c r="ADX32" s="638"/>
      <c r="ADY32" s="638"/>
      <c r="ADZ32" s="638"/>
      <c r="AEA32" s="638"/>
      <c r="AEB32" s="638"/>
      <c r="AEC32" s="638"/>
      <c r="AED32" s="638"/>
      <c r="AEE32" s="638"/>
      <c r="AEF32" s="638"/>
      <c r="AEG32" s="638"/>
      <c r="AEH32" s="638"/>
      <c r="AEI32" s="638"/>
      <c r="AEJ32" s="638"/>
      <c r="AEK32" s="638"/>
      <c r="AEL32" s="638"/>
      <c r="AEM32" s="638"/>
      <c r="AEN32" s="638"/>
      <c r="AEO32" s="638"/>
      <c r="AEP32" s="638"/>
      <c r="AEQ32" s="638"/>
      <c r="AER32" s="638"/>
      <c r="AES32" s="638"/>
      <c r="AET32" s="638"/>
      <c r="AEU32" s="638"/>
      <c r="AEV32" s="638"/>
      <c r="AEW32" s="638"/>
      <c r="AEX32" s="638"/>
      <c r="AEY32" s="638"/>
      <c r="AEZ32" s="638"/>
      <c r="AFA32" s="638"/>
      <c r="AFB32" s="638"/>
      <c r="AFC32" s="638"/>
      <c r="AFD32" s="638"/>
      <c r="AFE32" s="638"/>
      <c r="AFF32" s="638"/>
      <c r="AFG32" s="638"/>
      <c r="AFH32" s="638"/>
      <c r="AFI32" s="638"/>
      <c r="AFJ32" s="638"/>
      <c r="AFK32" s="638"/>
      <c r="AFL32" s="638"/>
      <c r="AFM32" s="638"/>
      <c r="AFN32" s="638"/>
      <c r="AFO32" s="638"/>
      <c r="AFP32" s="638"/>
      <c r="AFQ32" s="638"/>
      <c r="AFR32" s="638"/>
      <c r="AFS32" s="638"/>
      <c r="AFT32" s="638"/>
      <c r="AFU32" s="638"/>
      <c r="AFV32" s="638"/>
      <c r="AFW32" s="638"/>
      <c r="AFX32" s="638"/>
      <c r="AFY32" s="638"/>
      <c r="AFZ32" s="638"/>
      <c r="AGA32" s="638"/>
      <c r="AGB32" s="638"/>
      <c r="AGC32" s="638"/>
      <c r="AGD32" s="638"/>
      <c r="AGE32" s="638"/>
      <c r="AGF32" s="638"/>
      <c r="AGG32" s="638"/>
      <c r="AGH32" s="638"/>
      <c r="AGI32" s="638"/>
      <c r="AGJ32" s="638"/>
      <c r="AGK32" s="638"/>
      <c r="AGL32" s="638"/>
      <c r="AGM32" s="638"/>
      <c r="AGN32" s="638"/>
      <c r="AGO32" s="638"/>
      <c r="AGP32" s="638"/>
      <c r="AGQ32" s="638"/>
      <c r="AGR32" s="638"/>
      <c r="AGS32" s="638"/>
      <c r="AGT32" s="638"/>
      <c r="AGU32" s="638"/>
      <c r="AGV32" s="638"/>
      <c r="AGW32" s="638"/>
      <c r="AGX32" s="638"/>
      <c r="AGY32" s="638"/>
      <c r="AGZ32" s="638"/>
      <c r="AHA32" s="638"/>
      <c r="AHB32" s="638"/>
      <c r="AHC32" s="638"/>
      <c r="AHD32" s="638"/>
      <c r="AHE32" s="638"/>
      <c r="AHF32" s="638"/>
      <c r="AHG32" s="638"/>
      <c r="AHH32" s="638"/>
      <c r="AHI32" s="638"/>
      <c r="AHJ32" s="638"/>
      <c r="AHK32" s="638"/>
      <c r="AHL32" s="638"/>
      <c r="AHM32" s="638"/>
      <c r="AHN32" s="638"/>
      <c r="AHO32" s="638"/>
      <c r="AHP32" s="638"/>
      <c r="AHQ32" s="638"/>
      <c r="AHR32" s="638"/>
      <c r="AHS32" s="638"/>
      <c r="AHT32" s="638"/>
      <c r="AHU32" s="638"/>
      <c r="AHV32" s="638"/>
      <c r="AHW32" s="638"/>
      <c r="AHX32" s="638"/>
      <c r="AHY32" s="638"/>
      <c r="AHZ32" s="638"/>
      <c r="AIA32" s="638"/>
      <c r="AIB32" s="638"/>
      <c r="AIC32" s="638"/>
      <c r="AID32" s="638"/>
      <c r="AIE32" s="638"/>
      <c r="AIF32" s="638"/>
      <c r="AIG32" s="638"/>
      <c r="AIH32" s="638"/>
      <c r="AII32" s="638"/>
      <c r="AIJ32" s="638"/>
      <c r="AIK32" s="638"/>
      <c r="AIL32" s="638"/>
      <c r="AIM32" s="638"/>
      <c r="AIN32" s="638"/>
      <c r="AIO32" s="638"/>
      <c r="AIP32" s="638"/>
      <c r="AIQ32" s="638"/>
      <c r="AIR32" s="638"/>
      <c r="AIS32" s="638"/>
      <c r="AIT32" s="638"/>
      <c r="AIU32" s="638"/>
      <c r="AIV32" s="638"/>
      <c r="AIW32" s="638"/>
      <c r="AIX32" s="638"/>
      <c r="AIY32" s="638"/>
      <c r="AIZ32" s="638"/>
      <c r="AJA32" s="638"/>
      <c r="AJB32" s="638"/>
      <c r="AJC32" s="638"/>
      <c r="AJD32" s="638"/>
      <c r="AJE32" s="638"/>
      <c r="AJF32" s="638"/>
      <c r="AJG32" s="638"/>
      <c r="AJH32" s="638"/>
      <c r="AJI32" s="638"/>
      <c r="AJJ32" s="638"/>
      <c r="AJK32" s="638"/>
      <c r="AJL32" s="638"/>
      <c r="AJM32" s="638"/>
      <c r="AJN32" s="638"/>
      <c r="AJO32" s="638"/>
      <c r="AJP32" s="638"/>
      <c r="AJQ32" s="638"/>
      <c r="AJR32" s="638"/>
      <c r="AJS32" s="638"/>
      <c r="AJT32" s="638"/>
      <c r="AJU32" s="638"/>
      <c r="AJV32" s="638"/>
      <c r="AJW32" s="638"/>
      <c r="AJX32" s="638"/>
      <c r="AJY32" s="638"/>
      <c r="AJZ32" s="638"/>
      <c r="AKA32" s="638"/>
      <c r="AKB32" s="638"/>
      <c r="AKC32" s="638"/>
      <c r="AKD32" s="638"/>
      <c r="AKE32" s="638"/>
      <c r="AKF32" s="638"/>
      <c r="AKG32" s="638"/>
      <c r="AKH32" s="638"/>
      <c r="AKI32" s="638"/>
      <c r="AKJ32" s="638"/>
      <c r="AKK32" s="638"/>
      <c r="AKL32" s="638"/>
      <c r="AKM32" s="638"/>
      <c r="AKN32" s="638"/>
      <c r="AKO32" s="638"/>
      <c r="AKP32" s="638"/>
      <c r="AKQ32" s="638"/>
      <c r="AKR32" s="638"/>
      <c r="AKS32" s="638"/>
      <c r="AKT32" s="638"/>
      <c r="AKU32" s="638"/>
      <c r="AKV32" s="638"/>
      <c r="AKW32" s="638"/>
      <c r="AKX32" s="638"/>
      <c r="AKY32" s="638"/>
      <c r="AKZ32" s="638"/>
      <c r="ALA32" s="638"/>
      <c r="ALB32" s="638"/>
      <c r="ALC32" s="638"/>
      <c r="ALD32" s="638"/>
      <c r="ALE32" s="638"/>
      <c r="ALF32" s="638"/>
      <c r="ALG32" s="638"/>
      <c r="ALH32" s="638"/>
      <c r="ALI32" s="638"/>
      <c r="ALJ32" s="638"/>
      <c r="ALK32" s="638"/>
      <c r="ALL32" s="638"/>
      <c r="ALM32" s="638"/>
      <c r="ALN32" s="638"/>
      <c r="ALO32" s="638"/>
      <c r="ALP32" s="638"/>
      <c r="ALQ32" s="638"/>
      <c r="ALR32" s="638"/>
      <c r="ALS32" s="638"/>
      <c r="ALT32" s="638"/>
      <c r="ALU32" s="638"/>
      <c r="ALV32" s="638"/>
      <c r="ALW32" s="638"/>
      <c r="ALX32" s="638"/>
      <c r="ALY32" s="638"/>
      <c r="ALZ32" s="638"/>
      <c r="AMA32" s="638"/>
      <c r="AMB32" s="638"/>
      <c r="AMC32" s="638"/>
      <c r="AMD32" s="638"/>
      <c r="AME32" s="638"/>
      <c r="AMF32" s="638"/>
      <c r="AMG32" s="638"/>
      <c r="AMH32" s="638"/>
      <c r="AMI32" s="638"/>
      <c r="AMJ32" s="638"/>
      <c r="AMK32" s="638"/>
      <c r="AML32" s="638"/>
      <c r="AMM32" s="638"/>
      <c r="AMN32" s="638"/>
      <c r="AMO32" s="638"/>
      <c r="AMP32" s="638"/>
      <c r="AMQ32" s="638"/>
      <c r="AMR32" s="638"/>
      <c r="AMS32" s="638"/>
      <c r="AMT32" s="638"/>
      <c r="AMU32" s="638"/>
      <c r="AMV32" s="638"/>
      <c r="AMW32" s="638"/>
      <c r="AMX32" s="638"/>
      <c r="AMY32" s="638"/>
      <c r="AMZ32" s="638"/>
      <c r="ANA32" s="638"/>
      <c r="ANB32" s="638"/>
      <c r="ANC32" s="638"/>
      <c r="AND32" s="638"/>
      <c r="ANE32" s="638"/>
      <c r="ANF32" s="638"/>
      <c r="ANG32" s="638"/>
      <c r="ANH32" s="638"/>
      <c r="ANI32" s="638"/>
      <c r="ANJ32" s="638"/>
      <c r="ANK32" s="638"/>
      <c r="ANL32" s="638"/>
      <c r="ANM32" s="638"/>
      <c r="ANN32" s="638"/>
      <c r="ANO32" s="638"/>
      <c r="ANP32" s="638"/>
      <c r="ANQ32" s="638"/>
      <c r="ANR32" s="638"/>
      <c r="ANS32" s="638"/>
      <c r="ANT32" s="638"/>
      <c r="ANU32" s="638"/>
      <c r="ANV32" s="638"/>
      <c r="ANW32" s="638"/>
      <c r="ANX32" s="638"/>
      <c r="ANY32" s="638"/>
      <c r="ANZ32" s="638"/>
      <c r="AOA32" s="638"/>
      <c r="AOB32" s="638"/>
      <c r="AOC32" s="638"/>
      <c r="AOD32" s="638"/>
      <c r="AOE32" s="638"/>
      <c r="AOF32" s="638"/>
      <c r="AOG32" s="638"/>
      <c r="AOH32" s="638"/>
      <c r="AOI32" s="638"/>
      <c r="AOJ32" s="638"/>
      <c r="AOK32" s="638"/>
      <c r="AOL32" s="638"/>
      <c r="AOM32" s="638"/>
      <c r="AON32" s="638"/>
      <c r="AOO32" s="638"/>
      <c r="AOP32" s="638"/>
      <c r="AOQ32" s="638"/>
      <c r="AOR32" s="638"/>
      <c r="AOS32" s="638"/>
      <c r="AOT32" s="638"/>
      <c r="AOU32" s="638"/>
      <c r="AOV32" s="638"/>
      <c r="AOW32" s="638"/>
      <c r="AOX32" s="638"/>
      <c r="AOY32" s="638"/>
      <c r="AOZ32" s="638"/>
      <c r="APA32" s="638"/>
      <c r="APB32" s="638"/>
      <c r="APC32" s="638"/>
      <c r="APD32" s="638"/>
      <c r="APE32" s="638"/>
      <c r="APF32" s="638"/>
      <c r="APG32" s="638"/>
      <c r="APH32" s="638"/>
      <c r="API32" s="638"/>
      <c r="APJ32" s="638"/>
      <c r="APK32" s="638"/>
      <c r="APL32" s="638"/>
      <c r="APM32" s="638"/>
      <c r="APN32" s="638"/>
      <c r="APO32" s="638"/>
      <c r="APP32" s="638"/>
      <c r="APQ32" s="638"/>
      <c r="APR32" s="638"/>
      <c r="APS32" s="638"/>
      <c r="APT32" s="638"/>
      <c r="APU32" s="638"/>
      <c r="APV32" s="638"/>
      <c r="APW32" s="638"/>
      <c r="APX32" s="638"/>
      <c r="APY32" s="638"/>
      <c r="APZ32" s="638"/>
      <c r="AQA32" s="638"/>
      <c r="AQB32" s="638"/>
      <c r="AQC32" s="638"/>
      <c r="AQD32" s="638"/>
      <c r="AQE32" s="638"/>
      <c r="AQF32" s="638"/>
      <c r="AQG32" s="638"/>
      <c r="AQH32" s="638"/>
      <c r="AQI32" s="638"/>
      <c r="AQJ32" s="638"/>
      <c r="AQK32" s="638"/>
      <c r="AQL32" s="638"/>
      <c r="AQM32" s="638"/>
      <c r="AQN32" s="638"/>
      <c r="AQO32" s="638"/>
      <c r="AQP32" s="638"/>
      <c r="AQQ32" s="638"/>
      <c r="AQR32" s="638"/>
      <c r="AQS32" s="638"/>
      <c r="AQT32" s="638"/>
      <c r="AQU32" s="638"/>
      <c r="AQV32" s="638"/>
      <c r="AQW32" s="638"/>
      <c r="AQX32" s="638"/>
      <c r="AQY32" s="638"/>
      <c r="AQZ32" s="638"/>
      <c r="ARA32" s="638"/>
      <c r="ARB32" s="638"/>
      <c r="ARC32" s="638"/>
      <c r="ARD32" s="638"/>
      <c r="ARE32" s="638"/>
      <c r="ARF32" s="638"/>
      <c r="ARG32" s="638"/>
      <c r="ARH32" s="638"/>
      <c r="ARI32" s="638"/>
      <c r="ARJ32" s="638"/>
      <c r="ARK32" s="638"/>
      <c r="ARL32" s="638"/>
      <c r="ARM32" s="638"/>
      <c r="ARN32" s="638"/>
      <c r="ARO32" s="638"/>
      <c r="ARP32" s="638"/>
      <c r="ARQ32" s="638"/>
      <c r="ARR32" s="638"/>
      <c r="ARS32" s="638"/>
      <c r="ART32" s="638"/>
      <c r="ARU32" s="638"/>
      <c r="ARV32" s="638"/>
      <c r="ARW32" s="638"/>
      <c r="ARX32" s="638"/>
      <c r="ARY32" s="638"/>
      <c r="ARZ32" s="638"/>
      <c r="ASA32" s="638"/>
      <c r="ASB32" s="638"/>
      <c r="ASC32" s="638"/>
      <c r="ASD32" s="638"/>
      <c r="ASE32" s="638"/>
      <c r="ASF32" s="638"/>
      <c r="ASG32" s="638"/>
      <c r="ASH32" s="638"/>
      <c r="ASI32" s="638"/>
      <c r="ASJ32" s="638"/>
      <c r="ASK32" s="638"/>
      <c r="ASL32" s="638"/>
      <c r="ASM32" s="638"/>
      <c r="ASN32" s="638"/>
      <c r="ASO32" s="638"/>
      <c r="ASP32" s="638"/>
      <c r="ASQ32" s="638"/>
      <c r="ASR32" s="638"/>
      <c r="ASS32" s="638"/>
      <c r="AST32" s="638"/>
      <c r="ASU32" s="638"/>
      <c r="ASV32" s="638"/>
      <c r="ASW32" s="638"/>
      <c r="ASX32" s="638"/>
      <c r="ASY32" s="638"/>
      <c r="ASZ32" s="638"/>
      <c r="ATA32" s="638"/>
      <c r="ATB32" s="638"/>
      <c r="ATC32" s="638"/>
      <c r="ATD32" s="638"/>
      <c r="ATE32" s="638"/>
      <c r="ATF32" s="638"/>
      <c r="ATG32" s="638"/>
      <c r="ATH32" s="638"/>
      <c r="ATI32" s="638"/>
      <c r="ATJ32" s="638"/>
      <c r="ATK32" s="638"/>
      <c r="ATL32" s="638"/>
      <c r="ATM32" s="638"/>
      <c r="ATN32" s="638"/>
      <c r="ATO32" s="638"/>
      <c r="ATP32" s="638"/>
      <c r="ATQ32" s="638"/>
      <c r="ATR32" s="638"/>
      <c r="ATS32" s="638"/>
      <c r="ATT32" s="638"/>
      <c r="ATU32" s="638"/>
      <c r="ATV32" s="638"/>
      <c r="ATW32" s="638"/>
      <c r="ATX32" s="638"/>
      <c r="ATY32" s="638"/>
      <c r="ATZ32" s="638"/>
      <c r="AUA32" s="638"/>
      <c r="AUB32" s="638"/>
      <c r="AUC32" s="638"/>
      <c r="AUD32" s="638"/>
      <c r="AUE32" s="638"/>
      <c r="AUF32" s="638"/>
      <c r="AUG32" s="638"/>
      <c r="AUH32" s="638"/>
      <c r="AUI32" s="638"/>
      <c r="AUJ32" s="638"/>
      <c r="AUK32" s="638"/>
      <c r="AUL32" s="638"/>
      <c r="AUM32" s="638"/>
      <c r="AUN32" s="638"/>
      <c r="AUO32" s="638"/>
      <c r="AUP32" s="638"/>
      <c r="AUQ32" s="638"/>
      <c r="AUR32" s="638"/>
      <c r="AUS32" s="638"/>
      <c r="AUT32" s="638"/>
      <c r="AUU32" s="638"/>
      <c r="AUV32" s="638"/>
      <c r="AUW32" s="638"/>
      <c r="AUX32" s="638"/>
      <c r="AUY32" s="638"/>
      <c r="AUZ32" s="638"/>
      <c r="AVA32" s="638"/>
      <c r="AVB32" s="638"/>
      <c r="AVC32" s="638"/>
      <c r="AVD32" s="638"/>
      <c r="AVE32" s="638"/>
      <c r="AVF32" s="638"/>
      <c r="AVG32" s="638"/>
      <c r="AVH32" s="638"/>
      <c r="AVI32" s="638"/>
      <c r="AVJ32" s="638"/>
      <c r="AVK32" s="638"/>
      <c r="AVL32" s="638"/>
      <c r="AVM32" s="638"/>
      <c r="AVN32" s="638"/>
      <c r="AVO32" s="638"/>
      <c r="AVP32" s="638"/>
      <c r="AVQ32" s="638"/>
      <c r="AVR32" s="638"/>
      <c r="AVS32" s="638"/>
      <c r="AVT32" s="638"/>
      <c r="AVU32" s="638"/>
      <c r="AVV32" s="638"/>
      <c r="AVW32" s="638"/>
      <c r="AVX32" s="638"/>
      <c r="AVY32" s="638"/>
      <c r="AVZ32" s="638"/>
      <c r="AWA32" s="638"/>
      <c r="AWB32" s="638"/>
      <c r="AWC32" s="638"/>
      <c r="AWD32" s="638"/>
      <c r="AWE32" s="638"/>
      <c r="AWF32" s="638"/>
      <c r="AWG32" s="638"/>
      <c r="AWH32" s="638"/>
      <c r="AWI32" s="638"/>
      <c r="AWJ32" s="638"/>
      <c r="AWK32" s="638"/>
      <c r="AWL32" s="638"/>
      <c r="AWM32" s="638"/>
      <c r="AWN32" s="638"/>
      <c r="AWO32" s="638"/>
      <c r="AWP32" s="638"/>
      <c r="AWQ32" s="638"/>
      <c r="AWR32" s="638"/>
      <c r="AWS32" s="638"/>
      <c r="AWT32" s="638"/>
      <c r="AWU32" s="638"/>
      <c r="AWV32" s="638"/>
      <c r="AWW32" s="638"/>
      <c r="AWX32" s="638"/>
      <c r="AWY32" s="638"/>
      <c r="AWZ32" s="638"/>
      <c r="AXA32" s="638"/>
      <c r="AXB32" s="638"/>
      <c r="AXC32" s="638"/>
      <c r="AXD32" s="638"/>
      <c r="AXE32" s="638"/>
      <c r="AXF32" s="638"/>
      <c r="AXG32" s="638"/>
      <c r="AXH32" s="638"/>
      <c r="AXI32" s="638"/>
      <c r="AXJ32" s="638"/>
      <c r="AXK32" s="638"/>
      <c r="AXL32" s="638"/>
      <c r="AXM32" s="638"/>
      <c r="AXN32" s="638"/>
      <c r="AXO32" s="638"/>
      <c r="AXP32" s="638"/>
      <c r="AXQ32" s="638"/>
      <c r="AXR32" s="638"/>
      <c r="AXS32" s="638"/>
      <c r="AXT32" s="638"/>
      <c r="AXU32" s="638"/>
      <c r="AXV32" s="638"/>
      <c r="AXW32" s="638"/>
      <c r="AXX32" s="638"/>
      <c r="AXY32" s="638"/>
      <c r="AXZ32" s="638"/>
      <c r="AYA32" s="638"/>
      <c r="AYB32" s="638"/>
      <c r="AYC32" s="638"/>
      <c r="AYD32" s="638"/>
      <c r="AYE32" s="638"/>
      <c r="AYF32" s="638"/>
      <c r="AYG32" s="638"/>
      <c r="AYH32" s="638"/>
      <c r="AYI32" s="638"/>
      <c r="AYJ32" s="638"/>
      <c r="AYK32" s="638"/>
      <c r="AYL32" s="638"/>
      <c r="AYM32" s="638"/>
      <c r="AYN32" s="638"/>
      <c r="AYO32" s="638"/>
      <c r="AYP32" s="638"/>
      <c r="AYQ32" s="638"/>
      <c r="AYR32" s="638"/>
      <c r="AYS32" s="638"/>
      <c r="AYT32" s="638"/>
      <c r="AYU32" s="638"/>
      <c r="AYV32" s="638"/>
      <c r="AYW32" s="638"/>
      <c r="AYX32" s="638"/>
      <c r="AYY32" s="638"/>
      <c r="AYZ32" s="638"/>
      <c r="AZA32" s="638"/>
      <c r="AZB32" s="638"/>
      <c r="AZC32" s="638"/>
      <c r="AZD32" s="638"/>
      <c r="AZE32" s="638"/>
      <c r="AZF32" s="638"/>
      <c r="AZG32" s="638"/>
      <c r="AZH32" s="638"/>
      <c r="AZI32" s="638"/>
      <c r="AZJ32" s="638"/>
      <c r="AZK32" s="638"/>
      <c r="AZL32" s="638"/>
      <c r="AZM32" s="638"/>
      <c r="AZN32" s="638"/>
      <c r="AZO32" s="638"/>
      <c r="AZP32" s="638"/>
      <c r="AZQ32" s="638"/>
      <c r="AZR32" s="638"/>
      <c r="AZS32" s="638"/>
      <c r="AZT32" s="638"/>
      <c r="AZU32" s="638"/>
      <c r="AZV32" s="638"/>
      <c r="AZW32" s="638"/>
      <c r="AZX32" s="638"/>
      <c r="AZY32" s="638"/>
      <c r="AZZ32" s="638"/>
      <c r="BAA32" s="638"/>
      <c r="BAB32" s="638"/>
      <c r="BAC32" s="638"/>
      <c r="BAD32" s="638"/>
      <c r="BAE32" s="638"/>
      <c r="BAF32" s="638"/>
      <c r="BAG32" s="638"/>
      <c r="BAH32" s="638"/>
      <c r="BAI32" s="638"/>
      <c r="BAJ32" s="638"/>
      <c r="BAK32" s="638"/>
      <c r="BAL32" s="638"/>
      <c r="BAM32" s="638"/>
      <c r="BAN32" s="638"/>
      <c r="BAO32" s="638"/>
      <c r="BAP32" s="638"/>
      <c r="BAQ32" s="638"/>
      <c r="BAR32" s="638"/>
      <c r="BAS32" s="638"/>
      <c r="BAT32" s="638"/>
      <c r="BAU32" s="638"/>
      <c r="BAV32" s="638"/>
      <c r="BAW32" s="638"/>
      <c r="BAX32" s="638"/>
      <c r="BAY32" s="638"/>
      <c r="BAZ32" s="638"/>
      <c r="BBA32" s="638"/>
      <c r="BBB32" s="638"/>
      <c r="BBC32" s="638"/>
      <c r="BBD32" s="638"/>
      <c r="BBE32" s="638"/>
      <c r="BBF32" s="638"/>
      <c r="BBG32" s="638"/>
      <c r="BBH32" s="638"/>
      <c r="BBI32" s="638"/>
      <c r="BBJ32" s="638"/>
      <c r="BBK32" s="638"/>
      <c r="BBL32" s="638"/>
      <c r="BBM32" s="638"/>
      <c r="BBN32" s="638"/>
      <c r="BBO32" s="638"/>
      <c r="BBP32" s="638"/>
      <c r="BBQ32" s="638"/>
      <c r="BBR32" s="638"/>
      <c r="BBS32" s="638"/>
      <c r="BBT32" s="638"/>
      <c r="BBU32" s="638"/>
      <c r="BBV32" s="638"/>
      <c r="BBW32" s="638"/>
      <c r="BBX32" s="638"/>
      <c r="BBY32" s="638"/>
      <c r="BBZ32" s="638"/>
      <c r="BCA32" s="638"/>
      <c r="BCB32" s="638"/>
      <c r="BCC32" s="638"/>
      <c r="BCD32" s="638"/>
      <c r="BCE32" s="638"/>
      <c r="BCF32" s="638"/>
      <c r="BCG32" s="638"/>
      <c r="BCH32" s="638"/>
      <c r="BCI32" s="638"/>
      <c r="BCJ32" s="638"/>
      <c r="BCK32" s="638"/>
      <c r="BCL32" s="638"/>
      <c r="BCM32" s="638"/>
      <c r="BCN32" s="638"/>
      <c r="BCO32" s="638"/>
      <c r="BCP32" s="638"/>
      <c r="BCQ32" s="638"/>
      <c r="BCR32" s="638"/>
      <c r="BCS32" s="638"/>
      <c r="BCT32" s="638"/>
      <c r="BCU32" s="638"/>
      <c r="BCV32" s="638"/>
      <c r="BCW32" s="638"/>
      <c r="BCX32" s="638"/>
      <c r="BCY32" s="638"/>
      <c r="BCZ32" s="638"/>
      <c r="BDA32" s="638"/>
      <c r="BDB32" s="638"/>
      <c r="BDC32" s="638"/>
      <c r="BDD32" s="638"/>
      <c r="BDE32" s="638"/>
      <c r="BDF32" s="638"/>
      <c r="BDG32" s="638"/>
      <c r="BDH32" s="638"/>
      <c r="BDI32" s="638"/>
      <c r="BDJ32" s="638"/>
      <c r="BDK32" s="638"/>
      <c r="BDL32" s="638"/>
      <c r="BDM32" s="638"/>
      <c r="BDN32" s="638"/>
      <c r="BDO32" s="638"/>
      <c r="BDP32" s="638"/>
      <c r="BDQ32" s="638"/>
      <c r="BDR32" s="638"/>
      <c r="BDS32" s="638"/>
      <c r="BDT32" s="638"/>
      <c r="BDU32" s="638"/>
      <c r="BDV32" s="638"/>
      <c r="BDW32" s="638"/>
      <c r="BDX32" s="638"/>
      <c r="BDY32" s="638"/>
      <c r="BDZ32" s="638"/>
      <c r="BEA32" s="638"/>
      <c r="BEB32" s="638"/>
      <c r="BEC32" s="638"/>
      <c r="BED32" s="638"/>
      <c r="BEE32" s="638"/>
      <c r="BEF32" s="638"/>
      <c r="BEG32" s="638"/>
      <c r="BEH32" s="638"/>
      <c r="BEI32" s="638"/>
      <c r="BEJ32" s="638"/>
      <c r="BEK32" s="638"/>
      <c r="BEL32" s="638"/>
      <c r="BEM32" s="638"/>
      <c r="BEN32" s="638"/>
      <c r="BEO32" s="638"/>
      <c r="BEP32" s="638"/>
      <c r="BEQ32" s="638"/>
      <c r="BER32" s="638"/>
      <c r="BES32" s="638"/>
      <c r="BET32" s="638"/>
      <c r="BEU32" s="638"/>
      <c r="BEV32" s="638"/>
      <c r="BEW32" s="638"/>
      <c r="BEX32" s="638"/>
      <c r="BEY32" s="638"/>
      <c r="BEZ32" s="638"/>
      <c r="BFA32" s="638"/>
      <c r="BFB32" s="638"/>
      <c r="BFC32" s="638"/>
      <c r="BFD32" s="638"/>
      <c r="BFE32" s="638"/>
      <c r="BFF32" s="638"/>
      <c r="BFG32" s="638"/>
      <c r="BFH32" s="638"/>
      <c r="BFI32" s="638"/>
      <c r="BFJ32" s="638"/>
      <c r="BFK32" s="638"/>
      <c r="BFL32" s="638"/>
      <c r="BFM32" s="638"/>
      <c r="BFN32" s="638"/>
      <c r="BFO32" s="638"/>
      <c r="BFP32" s="638"/>
      <c r="BFQ32" s="638"/>
      <c r="BFR32" s="638"/>
      <c r="BFS32" s="638"/>
      <c r="BFT32" s="638"/>
      <c r="BFU32" s="638"/>
      <c r="BFV32" s="638"/>
      <c r="BFW32" s="638"/>
      <c r="BFX32" s="638"/>
      <c r="BFY32" s="638"/>
      <c r="BFZ32" s="638"/>
      <c r="BGA32" s="638"/>
      <c r="BGB32" s="638"/>
      <c r="BGC32" s="638"/>
      <c r="BGD32" s="638"/>
      <c r="BGE32" s="638"/>
      <c r="BGF32" s="638"/>
      <c r="BGG32" s="638"/>
      <c r="BGH32" s="638"/>
      <c r="BGI32" s="638"/>
      <c r="BGJ32" s="638"/>
      <c r="BGK32" s="638"/>
      <c r="BGL32" s="638"/>
      <c r="BGM32" s="638"/>
      <c r="BGN32" s="638"/>
      <c r="BGO32" s="638"/>
      <c r="BGP32" s="638"/>
      <c r="BGQ32" s="638"/>
      <c r="BGR32" s="638"/>
      <c r="BGS32" s="638"/>
      <c r="BGT32" s="638"/>
      <c r="BGU32" s="638"/>
      <c r="BGV32" s="638"/>
      <c r="BGW32" s="638"/>
      <c r="BGX32" s="638"/>
      <c r="BGY32" s="638"/>
      <c r="BGZ32" s="638"/>
      <c r="BHA32" s="638"/>
      <c r="BHB32" s="638"/>
      <c r="BHC32" s="638"/>
      <c r="BHD32" s="638"/>
      <c r="BHE32" s="638"/>
      <c r="BHF32" s="638"/>
      <c r="BHG32" s="638"/>
      <c r="BHH32" s="638"/>
      <c r="BHI32" s="638"/>
      <c r="BHJ32" s="638"/>
      <c r="BHK32" s="638"/>
      <c r="BHL32" s="638"/>
      <c r="BHM32" s="638"/>
      <c r="BHN32" s="638"/>
      <c r="BHO32" s="638"/>
      <c r="BHP32" s="638"/>
      <c r="BHQ32" s="638"/>
      <c r="BHR32" s="638"/>
      <c r="BHS32" s="638"/>
      <c r="BHT32" s="638"/>
      <c r="BHU32" s="638"/>
      <c r="BHV32" s="638"/>
      <c r="BHW32" s="638"/>
      <c r="BHX32" s="638"/>
      <c r="BHY32" s="638"/>
      <c r="BHZ32" s="638"/>
      <c r="BIA32" s="638"/>
      <c r="BIB32" s="638"/>
      <c r="BIC32" s="638"/>
      <c r="BID32" s="638"/>
      <c r="BIE32" s="638"/>
      <c r="BIF32" s="638"/>
      <c r="BIG32" s="638"/>
      <c r="BIH32" s="638"/>
      <c r="BII32" s="638"/>
      <c r="BIJ32" s="638"/>
      <c r="BIK32" s="638"/>
      <c r="BIL32" s="638"/>
      <c r="BIM32" s="638"/>
      <c r="BIN32" s="638"/>
      <c r="BIO32" s="638"/>
      <c r="BIP32" s="638"/>
      <c r="BIQ32" s="638"/>
      <c r="BIR32" s="638"/>
      <c r="BIS32" s="638"/>
      <c r="BIT32" s="638"/>
      <c r="BIU32" s="638"/>
      <c r="BIV32" s="638"/>
      <c r="BIW32" s="638"/>
      <c r="BIX32" s="638"/>
      <c r="BIY32" s="638"/>
      <c r="BIZ32" s="638"/>
      <c r="BJA32" s="638"/>
      <c r="BJB32" s="638"/>
      <c r="BJC32" s="638"/>
      <c r="BJD32" s="638"/>
      <c r="BJE32" s="638"/>
      <c r="BJF32" s="638"/>
      <c r="BJG32" s="638"/>
      <c r="BJH32" s="638"/>
      <c r="BJI32" s="638"/>
      <c r="BJJ32" s="638"/>
      <c r="BJK32" s="638"/>
      <c r="BJL32" s="638"/>
      <c r="BJM32" s="638"/>
      <c r="BJN32" s="638"/>
      <c r="BJO32" s="638"/>
      <c r="BJP32" s="638"/>
      <c r="BJQ32" s="638"/>
      <c r="BJR32" s="638"/>
      <c r="BJS32" s="638"/>
      <c r="BJT32" s="638"/>
      <c r="BJU32" s="638"/>
      <c r="BJV32" s="638"/>
      <c r="BJW32" s="638"/>
      <c r="BJX32" s="638"/>
      <c r="BJY32" s="638"/>
      <c r="BJZ32" s="638"/>
      <c r="BKA32" s="638"/>
      <c r="BKB32" s="638"/>
      <c r="BKC32" s="638"/>
      <c r="BKD32" s="638"/>
      <c r="BKE32" s="638"/>
      <c r="BKF32" s="638"/>
      <c r="BKG32" s="638"/>
      <c r="BKH32" s="638"/>
      <c r="BKI32" s="638"/>
      <c r="BKJ32" s="638"/>
      <c r="BKK32" s="638"/>
      <c r="BKL32" s="638"/>
      <c r="BKM32" s="638"/>
      <c r="BKN32" s="638"/>
      <c r="BKO32" s="638"/>
      <c r="BKP32" s="638"/>
      <c r="BKQ32" s="638"/>
      <c r="BKR32" s="638"/>
      <c r="BKS32" s="638"/>
      <c r="BKT32" s="638"/>
      <c r="BKU32" s="638"/>
      <c r="BKV32" s="638"/>
      <c r="BKW32" s="638"/>
      <c r="BKX32" s="638"/>
      <c r="BKY32" s="638"/>
      <c r="BKZ32" s="638"/>
      <c r="BLA32" s="638"/>
      <c r="BLB32" s="638"/>
      <c r="BLC32" s="638"/>
      <c r="BLD32" s="638"/>
      <c r="BLE32" s="638"/>
      <c r="BLF32" s="638"/>
      <c r="BLG32" s="638"/>
      <c r="BLH32" s="638"/>
      <c r="BLI32" s="638"/>
      <c r="BLJ32" s="638"/>
      <c r="BLK32" s="638"/>
      <c r="BLL32" s="638"/>
      <c r="BLM32" s="638"/>
      <c r="BLN32" s="638"/>
      <c r="BLO32" s="638"/>
      <c r="BLP32" s="638"/>
      <c r="BLQ32" s="638"/>
      <c r="BLR32" s="638"/>
      <c r="BLS32" s="638"/>
      <c r="BLT32" s="638"/>
      <c r="BLU32" s="638"/>
      <c r="BLV32" s="638"/>
      <c r="BLW32" s="638"/>
      <c r="BLX32" s="638"/>
      <c r="BLY32" s="638"/>
      <c r="BLZ32" s="638"/>
      <c r="BMA32" s="638"/>
      <c r="BMB32" s="638"/>
      <c r="BMC32" s="638"/>
      <c r="BMD32" s="638"/>
      <c r="BME32" s="638"/>
      <c r="BMF32" s="638"/>
      <c r="BMG32" s="638"/>
      <c r="BMH32" s="638"/>
      <c r="BMI32" s="638"/>
      <c r="BMJ32" s="638"/>
      <c r="BMK32" s="638"/>
      <c r="BML32" s="638"/>
      <c r="BMM32" s="638"/>
      <c r="BMN32" s="638"/>
      <c r="BMO32" s="638"/>
      <c r="BMP32" s="638"/>
      <c r="BMQ32" s="638"/>
      <c r="BMR32" s="638"/>
      <c r="BMS32" s="638"/>
      <c r="BMT32" s="638"/>
      <c r="BMU32" s="638"/>
      <c r="BMV32" s="638"/>
      <c r="BMW32" s="638"/>
      <c r="BMX32" s="638"/>
      <c r="BMY32" s="638"/>
      <c r="BMZ32" s="638"/>
      <c r="BNA32" s="638"/>
      <c r="BNB32" s="638"/>
      <c r="BNC32" s="638"/>
      <c r="BND32" s="638"/>
      <c r="BNE32" s="638"/>
      <c r="BNF32" s="638"/>
      <c r="BNG32" s="638"/>
      <c r="BNH32" s="638"/>
      <c r="BNI32" s="638"/>
      <c r="BNJ32" s="638"/>
      <c r="BNK32" s="638"/>
      <c r="BNL32" s="638"/>
      <c r="BNM32" s="638"/>
      <c r="BNN32" s="638"/>
      <c r="BNO32" s="638"/>
      <c r="BNP32" s="638"/>
      <c r="BNQ32" s="638"/>
      <c r="BNR32" s="638"/>
      <c r="BNS32" s="638"/>
      <c r="BNT32" s="638"/>
      <c r="BNU32" s="638"/>
      <c r="BNV32" s="638"/>
      <c r="BNW32" s="638"/>
      <c r="BNX32" s="638"/>
      <c r="BNY32" s="638"/>
      <c r="BNZ32" s="638"/>
      <c r="BOA32" s="638"/>
      <c r="BOB32" s="638"/>
      <c r="BOC32" s="638"/>
      <c r="BOD32" s="638"/>
      <c r="BOE32" s="638"/>
      <c r="BOF32" s="638"/>
      <c r="BOG32" s="638"/>
      <c r="BOH32" s="638"/>
      <c r="BOI32" s="638"/>
      <c r="BOJ32" s="638"/>
      <c r="BOK32" s="638"/>
      <c r="BOL32" s="638"/>
      <c r="BOM32" s="638"/>
      <c r="BON32" s="638"/>
      <c r="BOO32" s="638"/>
      <c r="BOP32" s="638"/>
      <c r="BOQ32" s="638"/>
      <c r="BOR32" s="638"/>
      <c r="BOS32" s="638"/>
      <c r="BOT32" s="638"/>
      <c r="BOU32" s="638"/>
      <c r="BOV32" s="638"/>
      <c r="BOW32" s="638"/>
      <c r="BOX32" s="638"/>
      <c r="BOY32" s="638"/>
      <c r="BOZ32" s="638"/>
      <c r="BPA32" s="638"/>
      <c r="BPB32" s="638"/>
      <c r="BPC32" s="638"/>
      <c r="BPD32" s="638"/>
      <c r="BPE32" s="638"/>
      <c r="BPF32" s="638"/>
      <c r="BPG32" s="638"/>
      <c r="BPH32" s="638"/>
      <c r="BPI32" s="638"/>
      <c r="BPJ32" s="638"/>
      <c r="BPK32" s="638"/>
      <c r="BPL32" s="638"/>
      <c r="BPM32" s="638"/>
      <c r="BPN32" s="638"/>
      <c r="BPO32" s="638"/>
      <c r="BPP32" s="638"/>
      <c r="BPQ32" s="638"/>
      <c r="BPR32" s="638"/>
      <c r="BPS32" s="638"/>
      <c r="BPT32" s="638"/>
      <c r="BPU32" s="638"/>
      <c r="BPV32" s="638"/>
      <c r="BPW32" s="638"/>
      <c r="BPX32" s="638"/>
      <c r="BPY32" s="638"/>
      <c r="BPZ32" s="638"/>
      <c r="BQA32" s="638"/>
      <c r="BQB32" s="638"/>
      <c r="BQC32" s="638"/>
      <c r="BQD32" s="638"/>
      <c r="BQE32" s="638"/>
      <c r="BQF32" s="638"/>
      <c r="BQG32" s="638"/>
      <c r="BQH32" s="638"/>
      <c r="BQI32" s="638"/>
      <c r="BQJ32" s="638"/>
      <c r="BQK32" s="638"/>
      <c r="BQL32" s="638"/>
      <c r="BQM32" s="638"/>
      <c r="BQN32" s="638"/>
      <c r="BQO32" s="638"/>
      <c r="BQP32" s="638"/>
      <c r="BQQ32" s="638"/>
      <c r="BQR32" s="638"/>
      <c r="BQS32" s="638"/>
      <c r="BQT32" s="638"/>
      <c r="BQU32" s="638"/>
      <c r="BQV32" s="638"/>
      <c r="BQW32" s="638"/>
      <c r="BQX32" s="638"/>
      <c r="BQY32" s="638"/>
      <c r="BQZ32" s="638"/>
      <c r="BRA32" s="638"/>
      <c r="BRB32" s="638"/>
      <c r="BRC32" s="638"/>
      <c r="BRD32" s="638"/>
      <c r="BRE32" s="638"/>
      <c r="BRF32" s="638"/>
      <c r="BRG32" s="638"/>
      <c r="BRH32" s="638"/>
      <c r="BRI32" s="638"/>
      <c r="BRJ32" s="638"/>
      <c r="BRK32" s="638"/>
      <c r="BRL32" s="638"/>
      <c r="BRM32" s="638"/>
      <c r="BRN32" s="638"/>
      <c r="BRO32" s="638"/>
      <c r="BRP32" s="638"/>
      <c r="BRQ32" s="638"/>
      <c r="BRR32" s="638"/>
      <c r="BRS32" s="638"/>
      <c r="BRT32" s="638"/>
      <c r="BRU32" s="638"/>
      <c r="BRV32" s="638"/>
      <c r="BRW32" s="638"/>
      <c r="BRX32" s="638"/>
      <c r="BRY32" s="638"/>
      <c r="BRZ32" s="638"/>
      <c r="BSA32" s="638"/>
      <c r="BSB32" s="638"/>
      <c r="BSC32" s="638"/>
      <c r="BSD32" s="638"/>
      <c r="BSE32" s="638"/>
      <c r="BSF32" s="638"/>
      <c r="BSG32" s="638"/>
      <c r="BSH32" s="638"/>
      <c r="BSI32" s="638"/>
      <c r="BSJ32" s="638"/>
      <c r="BSK32" s="638"/>
      <c r="BSL32" s="638"/>
      <c r="BSM32" s="638"/>
      <c r="BSN32" s="638"/>
      <c r="BSO32" s="638"/>
      <c r="BSP32" s="638"/>
      <c r="BSQ32" s="638"/>
      <c r="BSR32" s="638"/>
      <c r="BSS32" s="638"/>
      <c r="BST32" s="638"/>
      <c r="BSU32" s="638"/>
      <c r="BSV32" s="638"/>
      <c r="BSW32" s="638"/>
      <c r="BSX32" s="638"/>
      <c r="BSY32" s="638"/>
      <c r="BSZ32" s="638"/>
      <c r="BTA32" s="638"/>
      <c r="BTB32" s="638"/>
      <c r="BTC32" s="638"/>
      <c r="BTD32" s="638"/>
      <c r="BTE32" s="638"/>
      <c r="BTF32" s="638"/>
      <c r="BTG32" s="638"/>
      <c r="BTH32" s="638"/>
      <c r="BTI32" s="638"/>
      <c r="BTJ32" s="638"/>
      <c r="BTK32" s="638"/>
      <c r="BTL32" s="638"/>
      <c r="BTM32" s="638"/>
      <c r="BTN32" s="638"/>
      <c r="BTO32" s="638"/>
      <c r="BTP32" s="638"/>
      <c r="BTQ32" s="638"/>
      <c r="BTR32" s="638"/>
      <c r="BTS32" s="638"/>
      <c r="BTT32" s="638"/>
      <c r="BTU32" s="638"/>
      <c r="BTV32" s="638"/>
      <c r="BTW32" s="638"/>
      <c r="BTX32" s="638"/>
      <c r="BTY32" s="638"/>
      <c r="BTZ32" s="638"/>
      <c r="BUA32" s="638"/>
      <c r="BUB32" s="638"/>
      <c r="BUC32" s="638"/>
      <c r="BUD32" s="638"/>
      <c r="BUE32" s="638"/>
      <c r="BUF32" s="638"/>
      <c r="BUG32" s="638"/>
      <c r="BUH32" s="638"/>
      <c r="BUI32" s="638"/>
      <c r="BUJ32" s="638"/>
      <c r="BUK32" s="638"/>
      <c r="BUL32" s="638"/>
      <c r="BUM32" s="638"/>
      <c r="BUN32" s="638"/>
      <c r="BUO32" s="638"/>
      <c r="BUP32" s="638"/>
      <c r="BUQ32" s="638"/>
      <c r="BUR32" s="638"/>
      <c r="BUS32" s="638"/>
      <c r="BUT32" s="638"/>
      <c r="BUU32" s="638"/>
      <c r="BUV32" s="638"/>
      <c r="BUW32" s="638"/>
      <c r="BUX32" s="638"/>
      <c r="BUY32" s="638"/>
      <c r="BUZ32" s="638"/>
      <c r="BVA32" s="638"/>
      <c r="BVB32" s="638"/>
      <c r="BVC32" s="638"/>
      <c r="BVD32" s="638"/>
      <c r="BVE32" s="638"/>
      <c r="BVF32" s="638"/>
      <c r="BVG32" s="638"/>
      <c r="BVH32" s="638"/>
      <c r="BVI32" s="638"/>
      <c r="BVJ32" s="638"/>
      <c r="BVK32" s="638"/>
      <c r="BVL32" s="638"/>
      <c r="BVM32" s="638"/>
      <c r="BVN32" s="638"/>
      <c r="BVO32" s="638"/>
      <c r="BVP32" s="638"/>
      <c r="BVQ32" s="638"/>
      <c r="BVR32" s="638"/>
      <c r="BVS32" s="638"/>
      <c r="BVT32" s="638"/>
      <c r="BVU32" s="638"/>
      <c r="BVV32" s="638"/>
      <c r="BVW32" s="638"/>
      <c r="BVX32" s="638"/>
      <c r="BVY32" s="638"/>
      <c r="BVZ32" s="638"/>
      <c r="BWA32" s="638"/>
      <c r="BWB32" s="638"/>
      <c r="BWC32" s="638"/>
      <c r="BWD32" s="638"/>
      <c r="BWE32" s="638"/>
      <c r="BWF32" s="638"/>
      <c r="BWG32" s="638"/>
      <c r="BWH32" s="638"/>
      <c r="BWI32" s="638"/>
      <c r="BWJ32" s="638"/>
      <c r="BWK32" s="638"/>
      <c r="BWL32" s="638"/>
      <c r="BWM32" s="638"/>
      <c r="BWN32" s="638"/>
      <c r="BWO32" s="638"/>
      <c r="BWP32" s="638"/>
      <c r="BWQ32" s="638"/>
      <c r="BWR32" s="638"/>
      <c r="BWS32" s="638"/>
      <c r="BWT32" s="638"/>
      <c r="BWU32" s="638"/>
      <c r="BWV32" s="638"/>
      <c r="BWW32" s="638"/>
      <c r="BWX32" s="638"/>
      <c r="BWY32" s="638"/>
      <c r="BWZ32" s="638"/>
      <c r="BXA32" s="638"/>
      <c r="BXB32" s="638"/>
      <c r="BXC32" s="638"/>
      <c r="BXD32" s="638"/>
      <c r="BXE32" s="638"/>
      <c r="BXF32" s="638"/>
      <c r="BXG32" s="638"/>
      <c r="BXH32" s="638"/>
      <c r="BXI32" s="638"/>
      <c r="BXJ32" s="638"/>
      <c r="BXK32" s="638"/>
      <c r="BXL32" s="638"/>
      <c r="BXM32" s="638"/>
      <c r="BXN32" s="638"/>
      <c r="BXO32" s="638"/>
      <c r="BXP32" s="638"/>
      <c r="BXQ32" s="638"/>
      <c r="BXR32" s="638"/>
      <c r="BXS32" s="638"/>
      <c r="BXT32" s="638"/>
      <c r="BXU32" s="638"/>
      <c r="BXV32" s="638"/>
      <c r="BXW32" s="638"/>
      <c r="BXX32" s="638"/>
      <c r="BXY32" s="638"/>
      <c r="BXZ32" s="638"/>
      <c r="BYA32" s="638"/>
      <c r="BYB32" s="638"/>
      <c r="BYC32" s="638"/>
      <c r="BYD32" s="638"/>
      <c r="BYE32" s="638"/>
      <c r="BYF32" s="638"/>
      <c r="BYG32" s="638"/>
      <c r="BYH32" s="638"/>
      <c r="BYI32" s="638"/>
      <c r="BYJ32" s="638"/>
      <c r="BYK32" s="638"/>
      <c r="BYL32" s="638"/>
      <c r="BYM32" s="638"/>
      <c r="BYN32" s="638"/>
      <c r="BYO32" s="638"/>
      <c r="BYP32" s="638"/>
      <c r="BYQ32" s="638"/>
      <c r="BYR32" s="638"/>
      <c r="BYS32" s="638"/>
      <c r="BYT32" s="638"/>
      <c r="BYU32" s="638"/>
      <c r="BYV32" s="638"/>
      <c r="BYW32" s="638"/>
      <c r="BYX32" s="638"/>
      <c r="BYY32" s="638"/>
      <c r="BYZ32" s="638"/>
      <c r="BZA32" s="638"/>
      <c r="BZB32" s="638"/>
      <c r="BZC32" s="638"/>
      <c r="BZD32" s="638"/>
      <c r="BZE32" s="638"/>
      <c r="BZF32" s="638"/>
      <c r="BZG32" s="638"/>
      <c r="BZH32" s="638"/>
      <c r="BZI32" s="638"/>
      <c r="BZJ32" s="638"/>
      <c r="BZK32" s="638"/>
      <c r="BZL32" s="638"/>
      <c r="BZM32" s="638"/>
      <c r="BZN32" s="638"/>
      <c r="BZO32" s="638"/>
      <c r="BZP32" s="638"/>
      <c r="BZQ32" s="638"/>
      <c r="BZR32" s="638"/>
      <c r="BZS32" s="638"/>
      <c r="BZT32" s="638"/>
      <c r="BZU32" s="638"/>
      <c r="BZV32" s="638"/>
      <c r="BZW32" s="638"/>
      <c r="BZX32" s="638"/>
      <c r="BZY32" s="638"/>
      <c r="BZZ32" s="638"/>
      <c r="CAA32" s="638"/>
      <c r="CAB32" s="638"/>
      <c r="CAC32" s="638"/>
      <c r="CAD32" s="638"/>
      <c r="CAE32" s="638"/>
      <c r="CAF32" s="638"/>
      <c r="CAG32" s="638"/>
      <c r="CAH32" s="638"/>
      <c r="CAI32" s="638"/>
      <c r="CAJ32" s="638"/>
      <c r="CAK32" s="638"/>
      <c r="CAL32" s="638"/>
      <c r="CAM32" s="638"/>
      <c r="CAN32" s="638"/>
      <c r="CAO32" s="638"/>
      <c r="CAP32" s="638"/>
      <c r="CAQ32" s="638"/>
      <c r="CAR32" s="638"/>
      <c r="CAS32" s="638"/>
      <c r="CAT32" s="638"/>
      <c r="CAU32" s="638"/>
      <c r="CAV32" s="638"/>
      <c r="CAW32" s="638"/>
      <c r="CAX32" s="638"/>
      <c r="CAY32" s="638"/>
      <c r="CAZ32" s="638"/>
      <c r="CBA32" s="638"/>
      <c r="CBB32" s="638"/>
      <c r="CBC32" s="638"/>
      <c r="CBD32" s="638"/>
      <c r="CBE32" s="638"/>
      <c r="CBF32" s="638"/>
      <c r="CBG32" s="638"/>
      <c r="CBH32" s="638"/>
      <c r="CBI32" s="638"/>
      <c r="CBJ32" s="638"/>
      <c r="CBK32" s="638"/>
      <c r="CBL32" s="638"/>
      <c r="CBM32" s="638"/>
      <c r="CBN32" s="638"/>
      <c r="CBO32" s="638"/>
      <c r="CBP32" s="638"/>
      <c r="CBQ32" s="638"/>
      <c r="CBR32" s="638"/>
      <c r="CBS32" s="638"/>
      <c r="CBT32" s="638"/>
      <c r="CBU32" s="638"/>
      <c r="CBV32" s="638"/>
      <c r="CBW32" s="638"/>
      <c r="CBX32" s="638"/>
      <c r="CBY32" s="638"/>
      <c r="CBZ32" s="638"/>
      <c r="CCA32" s="638"/>
      <c r="CCB32" s="638"/>
      <c r="CCC32" s="638"/>
      <c r="CCD32" s="638"/>
      <c r="CCE32" s="638"/>
      <c r="CCF32" s="638"/>
      <c r="CCG32" s="638"/>
      <c r="CCH32" s="638"/>
      <c r="CCI32" s="638"/>
      <c r="CCJ32" s="638"/>
      <c r="CCK32" s="638"/>
      <c r="CCL32" s="638"/>
      <c r="CCM32" s="638"/>
      <c r="CCN32" s="638"/>
      <c r="CCO32" s="638"/>
      <c r="CCP32" s="638"/>
      <c r="CCQ32" s="638"/>
      <c r="CCR32" s="638"/>
      <c r="CCS32" s="638"/>
      <c r="CCT32" s="638"/>
      <c r="CCU32" s="638"/>
      <c r="CCV32" s="638"/>
      <c r="CCW32" s="638"/>
      <c r="CCX32" s="638"/>
      <c r="CCY32" s="638"/>
      <c r="CCZ32" s="638"/>
      <c r="CDA32" s="638"/>
      <c r="CDB32" s="638"/>
      <c r="CDC32" s="638"/>
      <c r="CDD32" s="638"/>
      <c r="CDE32" s="638"/>
      <c r="CDF32" s="638"/>
      <c r="CDG32" s="638"/>
      <c r="CDH32" s="638"/>
      <c r="CDI32" s="638"/>
      <c r="CDJ32" s="638"/>
      <c r="CDK32" s="638"/>
      <c r="CDL32" s="638"/>
      <c r="CDM32" s="638"/>
      <c r="CDN32" s="638"/>
      <c r="CDO32" s="638"/>
      <c r="CDP32" s="638"/>
      <c r="CDQ32" s="638"/>
      <c r="CDR32" s="638"/>
      <c r="CDS32" s="638"/>
      <c r="CDT32" s="638"/>
      <c r="CDU32" s="638"/>
      <c r="CDV32" s="638"/>
      <c r="CDW32" s="638"/>
      <c r="CDX32" s="638"/>
      <c r="CDY32" s="638"/>
      <c r="CDZ32" s="638"/>
      <c r="CEA32" s="638"/>
      <c r="CEB32" s="638"/>
      <c r="CEC32" s="638"/>
      <c r="CED32" s="638"/>
      <c r="CEE32" s="638"/>
      <c r="CEF32" s="638"/>
      <c r="CEG32" s="638"/>
      <c r="CEH32" s="638"/>
      <c r="CEI32" s="638"/>
      <c r="CEJ32" s="638"/>
      <c r="CEK32" s="638"/>
      <c r="CEL32" s="638"/>
      <c r="CEM32" s="638"/>
      <c r="CEN32" s="638"/>
      <c r="CEO32" s="638"/>
      <c r="CEP32" s="638"/>
      <c r="CEQ32" s="638"/>
      <c r="CER32" s="638"/>
      <c r="CES32" s="638"/>
      <c r="CET32" s="638"/>
      <c r="CEU32" s="638"/>
      <c r="CEV32" s="638"/>
      <c r="CEW32" s="638"/>
      <c r="CEX32" s="638"/>
      <c r="CEY32" s="638"/>
      <c r="CEZ32" s="638"/>
      <c r="CFA32" s="638"/>
      <c r="CFB32" s="638"/>
      <c r="CFC32" s="638"/>
      <c r="CFD32" s="638"/>
      <c r="CFE32" s="638"/>
      <c r="CFF32" s="638"/>
      <c r="CFG32" s="638"/>
      <c r="CFH32" s="638"/>
      <c r="CFI32" s="638"/>
      <c r="CFJ32" s="638"/>
      <c r="CFK32" s="638"/>
      <c r="CFL32" s="638"/>
      <c r="CFM32" s="638"/>
      <c r="CFN32" s="638"/>
      <c r="CFO32" s="638"/>
      <c r="CFP32" s="638"/>
      <c r="CFQ32" s="638"/>
      <c r="CFR32" s="638"/>
      <c r="CFS32" s="638"/>
      <c r="CFT32" s="638"/>
      <c r="CFU32" s="638"/>
      <c r="CFV32" s="638"/>
      <c r="CFW32" s="638"/>
      <c r="CFX32" s="638"/>
      <c r="CFY32" s="638"/>
      <c r="CFZ32" s="638"/>
      <c r="CGA32" s="638"/>
      <c r="CGB32" s="638"/>
      <c r="CGC32" s="638"/>
      <c r="CGD32" s="638"/>
      <c r="CGE32" s="638"/>
      <c r="CGF32" s="638"/>
      <c r="CGG32" s="638"/>
      <c r="CGH32" s="638"/>
      <c r="CGI32" s="638"/>
      <c r="CGJ32" s="638"/>
      <c r="CGK32" s="638"/>
      <c r="CGL32" s="638"/>
      <c r="CGM32" s="638"/>
      <c r="CGN32" s="638"/>
      <c r="CGO32" s="638"/>
      <c r="CGP32" s="638"/>
      <c r="CGQ32" s="638"/>
      <c r="CGR32" s="638"/>
      <c r="CGS32" s="638"/>
      <c r="CGT32" s="638"/>
      <c r="CGU32" s="638"/>
      <c r="CGV32" s="638"/>
      <c r="CGW32" s="638"/>
      <c r="CGX32" s="638"/>
      <c r="CGY32" s="638"/>
      <c r="CGZ32" s="638"/>
      <c r="CHA32" s="638"/>
      <c r="CHB32" s="638"/>
      <c r="CHC32" s="638"/>
      <c r="CHD32" s="638"/>
      <c r="CHE32" s="638"/>
      <c r="CHF32" s="638"/>
      <c r="CHG32" s="638"/>
      <c r="CHH32" s="638"/>
      <c r="CHI32" s="638"/>
      <c r="CHJ32" s="638"/>
      <c r="CHK32" s="638"/>
      <c r="CHL32" s="638"/>
      <c r="CHM32" s="638"/>
      <c r="CHN32" s="638"/>
      <c r="CHO32" s="638"/>
      <c r="CHP32" s="638"/>
      <c r="CHQ32" s="638"/>
      <c r="CHR32" s="638"/>
      <c r="CHS32" s="638"/>
      <c r="CHT32" s="638"/>
      <c r="CHU32" s="638"/>
      <c r="CHV32" s="638"/>
      <c r="CHW32" s="638"/>
      <c r="CHX32" s="638"/>
      <c r="CHY32" s="638"/>
      <c r="CHZ32" s="638"/>
      <c r="CIA32" s="638"/>
      <c r="CIB32" s="638"/>
      <c r="CIC32" s="638"/>
      <c r="CID32" s="638"/>
      <c r="CIE32" s="638"/>
      <c r="CIF32" s="638"/>
      <c r="CIG32" s="638"/>
      <c r="CIH32" s="638"/>
      <c r="CII32" s="638"/>
      <c r="CIJ32" s="638"/>
      <c r="CIK32" s="638"/>
      <c r="CIL32" s="638"/>
      <c r="CIM32" s="638"/>
      <c r="CIN32" s="638"/>
      <c r="CIO32" s="638"/>
      <c r="CIP32" s="638"/>
      <c r="CIQ32" s="638"/>
      <c r="CIR32" s="638"/>
      <c r="CIS32" s="638"/>
      <c r="CIT32" s="638"/>
      <c r="CIU32" s="638"/>
      <c r="CIV32" s="638"/>
      <c r="CIW32" s="638"/>
      <c r="CIX32" s="638"/>
      <c r="CIY32" s="638"/>
      <c r="CIZ32" s="638"/>
      <c r="CJA32" s="638"/>
      <c r="CJB32" s="638"/>
      <c r="CJC32" s="638"/>
      <c r="CJD32" s="638"/>
      <c r="CJE32" s="638"/>
      <c r="CJF32" s="638"/>
      <c r="CJG32" s="638"/>
      <c r="CJH32" s="638"/>
      <c r="CJI32" s="638"/>
      <c r="CJJ32" s="638"/>
      <c r="CJK32" s="638"/>
      <c r="CJL32" s="638"/>
      <c r="CJM32" s="638"/>
      <c r="CJN32" s="638"/>
      <c r="CJO32" s="638"/>
      <c r="CJP32" s="638"/>
      <c r="CJQ32" s="638"/>
      <c r="CJR32" s="638"/>
      <c r="CJS32" s="638"/>
      <c r="CJT32" s="638"/>
      <c r="CJU32" s="638"/>
      <c r="CJV32" s="638"/>
      <c r="CJW32" s="638"/>
      <c r="CJX32" s="638"/>
      <c r="CJY32" s="638"/>
      <c r="CJZ32" s="638"/>
      <c r="CKA32" s="638"/>
      <c r="CKB32" s="638"/>
      <c r="CKC32" s="638"/>
      <c r="CKD32" s="638"/>
      <c r="CKE32" s="638"/>
      <c r="CKF32" s="638"/>
      <c r="CKG32" s="638"/>
      <c r="CKH32" s="638"/>
      <c r="CKI32" s="638"/>
      <c r="CKJ32" s="638"/>
      <c r="CKK32" s="638"/>
      <c r="CKL32" s="638"/>
      <c r="CKM32" s="638"/>
      <c r="CKN32" s="638"/>
      <c r="CKO32" s="638"/>
      <c r="CKP32" s="638"/>
      <c r="CKQ32" s="638"/>
      <c r="CKR32" s="638"/>
      <c r="CKS32" s="638"/>
      <c r="CKT32" s="638"/>
      <c r="CKU32" s="638"/>
      <c r="CKV32" s="638"/>
      <c r="CKW32" s="638"/>
      <c r="CKX32" s="638"/>
      <c r="CKY32" s="638"/>
      <c r="CKZ32" s="638"/>
      <c r="CLA32" s="638"/>
      <c r="CLB32" s="638"/>
      <c r="CLC32" s="638"/>
      <c r="CLD32" s="638"/>
      <c r="CLE32" s="638"/>
      <c r="CLF32" s="638"/>
      <c r="CLG32" s="638"/>
      <c r="CLH32" s="638"/>
      <c r="CLI32" s="638"/>
      <c r="CLJ32" s="638"/>
      <c r="CLK32" s="638"/>
      <c r="CLL32" s="638"/>
      <c r="CLM32" s="638"/>
      <c r="CLN32" s="638"/>
      <c r="CLO32" s="638"/>
      <c r="CLP32" s="638"/>
      <c r="CLQ32" s="638"/>
      <c r="CLR32" s="638"/>
      <c r="CLS32" s="638"/>
      <c r="CLT32" s="638"/>
      <c r="CLU32" s="638"/>
      <c r="CLV32" s="638"/>
      <c r="CLW32" s="638"/>
      <c r="CLX32" s="638"/>
      <c r="CLY32" s="638"/>
      <c r="CLZ32" s="638"/>
      <c r="CMA32" s="638"/>
      <c r="CMB32" s="638"/>
      <c r="CMC32" s="638"/>
      <c r="CMD32" s="638"/>
      <c r="CME32" s="638"/>
      <c r="CMF32" s="638"/>
      <c r="CMG32" s="638"/>
      <c r="CMH32" s="638"/>
      <c r="CMI32" s="638"/>
      <c r="CMJ32" s="638"/>
      <c r="CMK32" s="638"/>
      <c r="CML32" s="638"/>
      <c r="CMM32" s="638"/>
      <c r="CMN32" s="638"/>
      <c r="CMO32" s="638"/>
      <c r="CMP32" s="638"/>
      <c r="CMQ32" s="638"/>
      <c r="CMR32" s="638"/>
      <c r="CMS32" s="638"/>
      <c r="CMT32" s="638"/>
      <c r="CMU32" s="638"/>
      <c r="CMV32" s="638"/>
      <c r="CMW32" s="638"/>
      <c r="CMX32" s="638"/>
      <c r="CMY32" s="638"/>
      <c r="CMZ32" s="638"/>
      <c r="CNA32" s="638"/>
      <c r="CNB32" s="638"/>
      <c r="CNC32" s="638"/>
      <c r="CND32" s="638"/>
      <c r="CNE32" s="638"/>
      <c r="CNF32" s="638"/>
      <c r="CNG32" s="638"/>
      <c r="CNH32" s="638"/>
      <c r="CNI32" s="638"/>
      <c r="CNJ32" s="638"/>
      <c r="CNK32" s="638"/>
      <c r="CNL32" s="638"/>
      <c r="CNM32" s="638"/>
      <c r="CNN32" s="638"/>
      <c r="CNO32" s="638"/>
      <c r="CNP32" s="638"/>
      <c r="CNQ32" s="638"/>
      <c r="CNR32" s="638"/>
      <c r="CNS32" s="638"/>
      <c r="CNT32" s="638"/>
      <c r="CNU32" s="638"/>
      <c r="CNV32" s="638"/>
      <c r="CNW32" s="638"/>
      <c r="CNX32" s="638"/>
      <c r="CNY32" s="638"/>
      <c r="CNZ32" s="638"/>
      <c r="COA32" s="638"/>
      <c r="COB32" s="638"/>
      <c r="COC32" s="638"/>
      <c r="COD32" s="638"/>
      <c r="COE32" s="638"/>
      <c r="COF32" s="638"/>
      <c r="COG32" s="638"/>
      <c r="COH32" s="638"/>
      <c r="COI32" s="638"/>
      <c r="COJ32" s="638"/>
      <c r="COK32" s="638"/>
      <c r="COL32" s="638"/>
      <c r="COM32" s="638"/>
      <c r="CON32" s="638"/>
      <c r="COO32" s="638"/>
      <c r="COP32" s="638"/>
      <c r="COQ32" s="638"/>
      <c r="COR32" s="638"/>
      <c r="COS32" s="638"/>
      <c r="COT32" s="638"/>
      <c r="COU32" s="638"/>
      <c r="COV32" s="638"/>
      <c r="COW32" s="638"/>
      <c r="COX32" s="638"/>
      <c r="COY32" s="638"/>
      <c r="COZ32" s="638"/>
      <c r="CPA32" s="638"/>
      <c r="CPB32" s="638"/>
      <c r="CPC32" s="638"/>
      <c r="CPD32" s="638"/>
      <c r="CPE32" s="638"/>
      <c r="CPF32" s="638"/>
      <c r="CPG32" s="638"/>
      <c r="CPH32" s="638"/>
      <c r="CPI32" s="638"/>
      <c r="CPJ32" s="638"/>
      <c r="CPK32" s="638"/>
      <c r="CPL32" s="638"/>
      <c r="CPM32" s="638"/>
      <c r="CPN32" s="638"/>
      <c r="CPO32" s="638"/>
      <c r="CPP32" s="638"/>
      <c r="CPQ32" s="638"/>
      <c r="CPR32" s="638"/>
      <c r="CPS32" s="638"/>
      <c r="CPT32" s="638"/>
      <c r="CPU32" s="638"/>
      <c r="CPV32" s="638"/>
      <c r="CPW32" s="638"/>
      <c r="CPX32" s="638"/>
      <c r="CPY32" s="638"/>
      <c r="CPZ32" s="638"/>
      <c r="CQA32" s="638"/>
      <c r="CQB32" s="638"/>
      <c r="CQC32" s="638"/>
      <c r="CQD32" s="638"/>
      <c r="CQE32" s="638"/>
      <c r="CQF32" s="638"/>
      <c r="CQG32" s="638"/>
      <c r="CQH32" s="638"/>
      <c r="CQI32" s="638"/>
      <c r="CQJ32" s="638"/>
      <c r="CQK32" s="638"/>
      <c r="CQL32" s="638"/>
      <c r="CQM32" s="638"/>
      <c r="CQN32" s="638"/>
      <c r="CQO32" s="638"/>
      <c r="CQP32" s="638"/>
      <c r="CQQ32" s="638"/>
      <c r="CQR32" s="638"/>
      <c r="CQS32" s="638"/>
      <c r="CQT32" s="638"/>
      <c r="CQU32" s="638"/>
      <c r="CQV32" s="638"/>
      <c r="CQW32" s="638"/>
      <c r="CQX32" s="638"/>
      <c r="CQY32" s="638"/>
      <c r="CQZ32" s="638"/>
      <c r="CRA32" s="638"/>
      <c r="CRB32" s="638"/>
      <c r="CRC32" s="638"/>
      <c r="CRD32" s="638"/>
      <c r="CRE32" s="638"/>
      <c r="CRF32" s="638"/>
      <c r="CRG32" s="638"/>
      <c r="CRH32" s="638"/>
      <c r="CRI32" s="638"/>
      <c r="CRJ32" s="638"/>
      <c r="CRK32" s="638"/>
      <c r="CRL32" s="638"/>
      <c r="CRM32" s="638"/>
      <c r="CRN32" s="638"/>
      <c r="CRO32" s="638"/>
      <c r="CRP32" s="638"/>
      <c r="CRQ32" s="638"/>
      <c r="CRR32" s="638"/>
      <c r="CRS32" s="638"/>
      <c r="CRT32" s="638"/>
      <c r="CRU32" s="638"/>
      <c r="CRV32" s="638"/>
      <c r="CRW32" s="638"/>
      <c r="CRX32" s="638"/>
      <c r="CRY32" s="638"/>
      <c r="CRZ32" s="638"/>
      <c r="CSA32" s="638"/>
      <c r="CSB32" s="638"/>
      <c r="CSC32" s="638"/>
      <c r="CSD32" s="638"/>
      <c r="CSE32" s="638"/>
      <c r="CSF32" s="638"/>
      <c r="CSG32" s="638"/>
      <c r="CSH32" s="638"/>
      <c r="CSI32" s="638"/>
      <c r="CSJ32" s="638"/>
      <c r="CSK32" s="638"/>
      <c r="CSL32" s="638"/>
      <c r="CSM32" s="638"/>
      <c r="CSN32" s="638"/>
      <c r="CSO32" s="638"/>
      <c r="CSP32" s="638"/>
      <c r="CSQ32" s="638"/>
      <c r="CSR32" s="638"/>
      <c r="CSS32" s="638"/>
      <c r="CST32" s="638"/>
      <c r="CSU32" s="638"/>
      <c r="CSV32" s="638"/>
      <c r="CSW32" s="638"/>
      <c r="CSX32" s="638"/>
      <c r="CSY32" s="638"/>
      <c r="CSZ32" s="638"/>
      <c r="CTA32" s="638"/>
      <c r="CTB32" s="638"/>
      <c r="CTC32" s="638"/>
      <c r="CTD32" s="638"/>
      <c r="CTE32" s="638"/>
      <c r="CTF32" s="638"/>
      <c r="CTG32" s="638"/>
      <c r="CTH32" s="638"/>
      <c r="CTI32" s="638"/>
      <c r="CTJ32" s="638"/>
      <c r="CTK32" s="638"/>
      <c r="CTL32" s="638"/>
      <c r="CTM32" s="638"/>
      <c r="CTN32" s="638"/>
      <c r="CTO32" s="638"/>
      <c r="CTP32" s="638"/>
      <c r="CTQ32" s="638"/>
      <c r="CTR32" s="638"/>
      <c r="CTS32" s="638"/>
      <c r="CTT32" s="638"/>
      <c r="CTU32" s="638"/>
      <c r="CTV32" s="638"/>
      <c r="CTW32" s="638"/>
      <c r="CTX32" s="638"/>
      <c r="CTY32" s="638"/>
      <c r="CTZ32" s="638"/>
      <c r="CUA32" s="638"/>
      <c r="CUB32" s="638"/>
      <c r="CUC32" s="638"/>
      <c r="CUD32" s="638"/>
      <c r="CUE32" s="638"/>
      <c r="CUF32" s="638"/>
      <c r="CUG32" s="638"/>
      <c r="CUH32" s="638"/>
      <c r="CUI32" s="638"/>
      <c r="CUJ32" s="638"/>
      <c r="CUK32" s="638"/>
      <c r="CUL32" s="638"/>
      <c r="CUM32" s="638"/>
      <c r="CUN32" s="638"/>
      <c r="CUO32" s="638"/>
      <c r="CUP32" s="638"/>
      <c r="CUQ32" s="638"/>
      <c r="CUR32" s="638"/>
      <c r="CUS32" s="638"/>
      <c r="CUT32" s="638"/>
      <c r="CUU32" s="638"/>
      <c r="CUV32" s="638"/>
      <c r="CUW32" s="638"/>
      <c r="CUX32" s="638"/>
      <c r="CUY32" s="638"/>
      <c r="CUZ32" s="638"/>
      <c r="CVA32" s="638"/>
      <c r="CVB32" s="638"/>
      <c r="CVC32" s="638"/>
      <c r="CVD32" s="638"/>
      <c r="CVE32" s="638"/>
      <c r="CVF32" s="638"/>
      <c r="CVG32" s="638"/>
      <c r="CVH32" s="638"/>
      <c r="CVI32" s="638"/>
      <c r="CVJ32" s="638"/>
      <c r="CVK32" s="638"/>
      <c r="CVL32" s="638"/>
      <c r="CVM32" s="638"/>
      <c r="CVN32" s="638"/>
      <c r="CVO32" s="638"/>
      <c r="CVP32" s="638"/>
      <c r="CVQ32" s="638"/>
      <c r="CVR32" s="638"/>
      <c r="CVS32" s="638"/>
      <c r="CVT32" s="638"/>
      <c r="CVU32" s="638"/>
      <c r="CVV32" s="638"/>
      <c r="CVW32" s="638"/>
      <c r="CVX32" s="638"/>
      <c r="CVY32" s="638"/>
      <c r="CVZ32" s="638"/>
      <c r="CWA32" s="638"/>
      <c r="CWB32" s="638"/>
      <c r="CWC32" s="638"/>
      <c r="CWD32" s="638"/>
      <c r="CWE32" s="638"/>
      <c r="CWF32" s="638"/>
      <c r="CWG32" s="638"/>
      <c r="CWH32" s="638"/>
      <c r="CWI32" s="638"/>
      <c r="CWJ32" s="638"/>
      <c r="CWK32" s="638"/>
      <c r="CWL32" s="638"/>
      <c r="CWM32" s="638"/>
      <c r="CWN32" s="638"/>
      <c r="CWO32" s="638"/>
      <c r="CWP32" s="638"/>
      <c r="CWQ32" s="638"/>
      <c r="CWR32" s="638"/>
      <c r="CWS32" s="638"/>
      <c r="CWT32" s="638"/>
      <c r="CWU32" s="638"/>
      <c r="CWV32" s="638"/>
      <c r="CWW32" s="638"/>
      <c r="CWX32" s="638"/>
      <c r="CWY32" s="638"/>
      <c r="CWZ32" s="638"/>
      <c r="CXA32" s="638"/>
      <c r="CXB32" s="638"/>
      <c r="CXC32" s="638"/>
      <c r="CXD32" s="638"/>
      <c r="CXE32" s="638"/>
      <c r="CXF32" s="638"/>
      <c r="CXG32" s="638"/>
      <c r="CXH32" s="638"/>
      <c r="CXI32" s="638"/>
      <c r="CXJ32" s="638"/>
      <c r="CXK32" s="638"/>
      <c r="CXL32" s="638"/>
      <c r="CXM32" s="638"/>
      <c r="CXN32" s="638"/>
      <c r="CXO32" s="638"/>
      <c r="CXP32" s="638"/>
      <c r="CXQ32" s="638"/>
      <c r="CXR32" s="638"/>
      <c r="CXS32" s="638"/>
      <c r="CXT32" s="638"/>
      <c r="CXU32" s="638"/>
      <c r="CXV32" s="638"/>
      <c r="CXW32" s="638"/>
      <c r="CXX32" s="638"/>
      <c r="CXY32" s="638"/>
      <c r="CXZ32" s="638"/>
      <c r="CYA32" s="638"/>
      <c r="CYB32" s="638"/>
      <c r="CYC32" s="638"/>
      <c r="CYD32" s="638"/>
      <c r="CYE32" s="638"/>
      <c r="CYF32" s="638"/>
      <c r="CYG32" s="638"/>
      <c r="CYH32" s="638"/>
      <c r="CYI32" s="638"/>
      <c r="CYJ32" s="638"/>
      <c r="CYK32" s="638"/>
      <c r="CYL32" s="638"/>
      <c r="CYM32" s="638"/>
      <c r="CYN32" s="638"/>
      <c r="CYO32" s="638"/>
      <c r="CYP32" s="638"/>
      <c r="CYQ32" s="638"/>
      <c r="CYR32" s="638"/>
      <c r="CYS32" s="638"/>
      <c r="CYT32" s="638"/>
      <c r="CYU32" s="638"/>
      <c r="CYV32" s="638"/>
      <c r="CYW32" s="638"/>
      <c r="CYX32" s="638"/>
      <c r="CYY32" s="638"/>
      <c r="CYZ32" s="638"/>
      <c r="CZA32" s="638"/>
      <c r="CZB32" s="638"/>
      <c r="CZC32" s="638"/>
      <c r="CZD32" s="638"/>
      <c r="CZE32" s="638"/>
      <c r="CZF32" s="638"/>
      <c r="CZG32" s="638"/>
      <c r="CZH32" s="638"/>
      <c r="CZI32" s="638"/>
      <c r="CZJ32" s="638"/>
      <c r="CZK32" s="638"/>
      <c r="CZL32" s="638"/>
      <c r="CZM32" s="638"/>
      <c r="CZN32" s="638"/>
      <c r="CZO32" s="638"/>
      <c r="CZP32" s="638"/>
      <c r="CZQ32" s="638"/>
      <c r="CZR32" s="638"/>
      <c r="CZS32" s="638"/>
      <c r="CZT32" s="638"/>
      <c r="CZU32" s="638"/>
      <c r="CZV32" s="638"/>
      <c r="CZW32" s="638"/>
      <c r="CZX32" s="638"/>
      <c r="CZY32" s="638"/>
      <c r="CZZ32" s="638"/>
      <c r="DAA32" s="638"/>
      <c r="DAB32" s="638"/>
      <c r="DAC32" s="638"/>
      <c r="DAD32" s="638"/>
      <c r="DAE32" s="638"/>
      <c r="DAF32" s="638"/>
      <c r="DAG32" s="638"/>
      <c r="DAH32" s="638"/>
      <c r="DAI32" s="638"/>
      <c r="DAJ32" s="638"/>
      <c r="DAK32" s="638"/>
      <c r="DAL32" s="638"/>
      <c r="DAM32" s="638"/>
      <c r="DAN32" s="638"/>
      <c r="DAO32" s="638"/>
      <c r="DAP32" s="638"/>
      <c r="DAQ32" s="638"/>
      <c r="DAR32" s="638"/>
      <c r="DAS32" s="638"/>
      <c r="DAT32" s="638"/>
      <c r="DAU32" s="638"/>
      <c r="DAV32" s="638"/>
      <c r="DAW32" s="638"/>
      <c r="DAX32" s="638"/>
      <c r="DAY32" s="638"/>
      <c r="DAZ32" s="638"/>
      <c r="DBA32" s="638"/>
      <c r="DBB32" s="638"/>
      <c r="DBC32" s="638"/>
      <c r="DBD32" s="638"/>
      <c r="DBE32" s="638"/>
      <c r="DBF32" s="638"/>
      <c r="DBG32" s="638"/>
      <c r="DBH32" s="638"/>
      <c r="DBI32" s="638"/>
      <c r="DBJ32" s="638"/>
      <c r="DBK32" s="638"/>
      <c r="DBL32" s="638"/>
      <c r="DBM32" s="638"/>
      <c r="DBN32" s="638"/>
      <c r="DBO32" s="638"/>
      <c r="DBP32" s="638"/>
      <c r="DBQ32" s="638"/>
      <c r="DBR32" s="638"/>
      <c r="DBS32" s="638"/>
      <c r="DBT32" s="638"/>
      <c r="DBU32" s="638"/>
      <c r="DBV32" s="638"/>
      <c r="DBW32" s="638"/>
      <c r="DBX32" s="638"/>
      <c r="DBY32" s="638"/>
      <c r="DBZ32" s="638"/>
      <c r="DCA32" s="638"/>
      <c r="DCB32" s="638"/>
      <c r="DCC32" s="638"/>
      <c r="DCD32" s="638"/>
      <c r="DCE32" s="638"/>
      <c r="DCF32" s="638"/>
      <c r="DCG32" s="638"/>
      <c r="DCH32" s="638"/>
      <c r="DCI32" s="638"/>
      <c r="DCJ32" s="638"/>
      <c r="DCK32" s="638"/>
      <c r="DCL32" s="638"/>
      <c r="DCM32" s="638"/>
      <c r="DCN32" s="638"/>
      <c r="DCO32" s="638"/>
      <c r="DCP32" s="638"/>
      <c r="DCQ32" s="638"/>
      <c r="DCR32" s="638"/>
      <c r="DCS32" s="638"/>
      <c r="DCT32" s="638"/>
      <c r="DCU32" s="638"/>
      <c r="DCV32" s="638"/>
      <c r="DCW32" s="638"/>
      <c r="DCX32" s="638"/>
      <c r="DCY32" s="638"/>
      <c r="DCZ32" s="638"/>
      <c r="DDA32" s="638"/>
      <c r="DDB32" s="638"/>
      <c r="DDC32" s="638"/>
      <c r="DDD32" s="638"/>
      <c r="DDE32" s="638"/>
      <c r="DDF32" s="638"/>
      <c r="DDG32" s="638"/>
      <c r="DDH32" s="638"/>
      <c r="DDI32" s="638"/>
      <c r="DDJ32" s="638"/>
      <c r="DDK32" s="638"/>
      <c r="DDL32" s="638"/>
      <c r="DDM32" s="638"/>
      <c r="DDN32" s="638"/>
      <c r="DDO32" s="638"/>
      <c r="DDP32" s="638"/>
      <c r="DDQ32" s="638"/>
      <c r="DDR32" s="638"/>
      <c r="DDS32" s="638"/>
      <c r="DDT32" s="638"/>
      <c r="DDU32" s="638"/>
      <c r="DDV32" s="638"/>
      <c r="DDW32" s="638"/>
      <c r="DDX32" s="638"/>
      <c r="DDY32" s="638"/>
      <c r="DDZ32" s="638"/>
      <c r="DEA32" s="638"/>
      <c r="DEB32" s="638"/>
      <c r="DEC32" s="638"/>
      <c r="DED32" s="638"/>
      <c r="DEE32" s="638"/>
      <c r="DEF32" s="638"/>
      <c r="DEG32" s="638"/>
      <c r="DEH32" s="638"/>
      <c r="DEI32" s="638"/>
      <c r="DEJ32" s="638"/>
      <c r="DEK32" s="638"/>
      <c r="DEL32" s="638"/>
      <c r="DEM32" s="638"/>
      <c r="DEN32" s="638"/>
      <c r="DEO32" s="638"/>
      <c r="DEP32" s="638"/>
      <c r="DEQ32" s="638"/>
      <c r="DER32" s="638"/>
      <c r="DES32" s="638"/>
      <c r="DET32" s="638"/>
      <c r="DEU32" s="638"/>
      <c r="DEV32" s="638"/>
      <c r="DEW32" s="638"/>
      <c r="DEX32" s="638"/>
      <c r="DEY32" s="638"/>
      <c r="DEZ32" s="638"/>
      <c r="DFA32" s="638"/>
      <c r="DFB32" s="638"/>
      <c r="DFC32" s="638"/>
      <c r="DFD32" s="638"/>
      <c r="DFE32" s="638"/>
      <c r="DFF32" s="638"/>
      <c r="DFG32" s="638"/>
      <c r="DFH32" s="638"/>
      <c r="DFI32" s="638"/>
      <c r="DFJ32" s="638"/>
      <c r="DFK32" s="638"/>
      <c r="DFL32" s="638"/>
      <c r="DFM32" s="638"/>
      <c r="DFN32" s="638"/>
      <c r="DFO32" s="638"/>
      <c r="DFP32" s="638"/>
      <c r="DFQ32" s="638"/>
      <c r="DFR32" s="638"/>
      <c r="DFS32" s="638"/>
      <c r="DFT32" s="638"/>
      <c r="DFU32" s="638"/>
      <c r="DFV32" s="638"/>
      <c r="DFW32" s="638"/>
      <c r="DFX32" s="638"/>
      <c r="DFY32" s="638"/>
      <c r="DFZ32" s="638"/>
      <c r="DGA32" s="638"/>
      <c r="DGB32" s="638"/>
      <c r="DGC32" s="638"/>
      <c r="DGD32" s="638"/>
      <c r="DGE32" s="638"/>
      <c r="DGF32" s="638"/>
      <c r="DGG32" s="638"/>
      <c r="DGH32" s="638"/>
      <c r="DGI32" s="638"/>
      <c r="DGJ32" s="638"/>
      <c r="DGK32" s="638"/>
      <c r="DGL32" s="638"/>
      <c r="DGM32" s="638"/>
      <c r="DGN32" s="638"/>
      <c r="DGO32" s="638"/>
      <c r="DGP32" s="638"/>
      <c r="DGQ32" s="638"/>
      <c r="DGR32" s="638"/>
      <c r="DGS32" s="638"/>
      <c r="DGT32" s="638"/>
      <c r="DGU32" s="638"/>
      <c r="DGV32" s="638"/>
      <c r="DGW32" s="638"/>
      <c r="DGX32" s="638"/>
      <c r="DGY32" s="638"/>
      <c r="DGZ32" s="638"/>
      <c r="DHA32" s="638"/>
      <c r="DHB32" s="638"/>
      <c r="DHC32" s="638"/>
      <c r="DHD32" s="638"/>
      <c r="DHE32" s="638"/>
      <c r="DHF32" s="638"/>
      <c r="DHG32" s="638"/>
      <c r="DHH32" s="638"/>
      <c r="DHI32" s="638"/>
      <c r="DHJ32" s="638"/>
      <c r="DHK32" s="638"/>
      <c r="DHL32" s="638"/>
      <c r="DHM32" s="638"/>
      <c r="DHN32" s="638"/>
      <c r="DHO32" s="638"/>
      <c r="DHP32" s="638"/>
      <c r="DHQ32" s="638"/>
      <c r="DHR32" s="638"/>
      <c r="DHS32" s="638"/>
      <c r="DHT32" s="638"/>
      <c r="DHU32" s="638"/>
      <c r="DHV32" s="638"/>
      <c r="DHW32" s="638"/>
      <c r="DHX32" s="638"/>
      <c r="DHY32" s="638"/>
      <c r="DHZ32" s="638"/>
      <c r="DIA32" s="638"/>
      <c r="DIB32" s="638"/>
      <c r="DIC32" s="638"/>
      <c r="DID32" s="638"/>
      <c r="DIE32" s="638"/>
      <c r="DIF32" s="638"/>
      <c r="DIG32" s="638"/>
      <c r="DIH32" s="638"/>
      <c r="DII32" s="638"/>
      <c r="DIJ32" s="638"/>
      <c r="DIK32" s="638"/>
      <c r="DIL32" s="638"/>
      <c r="DIM32" s="638"/>
      <c r="DIN32" s="638"/>
      <c r="DIO32" s="638"/>
      <c r="DIP32" s="638"/>
      <c r="DIQ32" s="638"/>
      <c r="DIR32" s="638"/>
      <c r="DIS32" s="638"/>
      <c r="DIT32" s="638"/>
      <c r="DIU32" s="638"/>
      <c r="DIV32" s="638"/>
      <c r="DIW32" s="638"/>
      <c r="DIX32" s="638"/>
      <c r="DIY32" s="638"/>
      <c r="DIZ32" s="638"/>
      <c r="DJA32" s="638"/>
      <c r="DJB32" s="638"/>
      <c r="DJC32" s="638"/>
      <c r="DJD32" s="638"/>
      <c r="DJE32" s="638"/>
      <c r="DJF32" s="638"/>
      <c r="DJG32" s="638"/>
      <c r="DJH32" s="638"/>
      <c r="DJI32" s="638"/>
      <c r="DJJ32" s="638"/>
      <c r="DJK32" s="638"/>
      <c r="DJL32" s="638"/>
      <c r="DJM32" s="638"/>
      <c r="DJN32" s="638"/>
      <c r="DJO32" s="638"/>
      <c r="DJP32" s="638"/>
      <c r="DJQ32" s="638"/>
      <c r="DJR32" s="638"/>
      <c r="DJS32" s="638"/>
      <c r="DJT32" s="638"/>
      <c r="DJU32" s="638"/>
      <c r="DJV32" s="638"/>
      <c r="DJW32" s="638"/>
      <c r="DJX32" s="638"/>
      <c r="DJY32" s="638"/>
      <c r="DJZ32" s="638"/>
      <c r="DKA32" s="638"/>
      <c r="DKB32" s="638"/>
      <c r="DKC32" s="638"/>
      <c r="DKD32" s="638"/>
      <c r="DKE32" s="638"/>
      <c r="DKF32" s="638"/>
      <c r="DKG32" s="638"/>
      <c r="DKH32" s="638"/>
      <c r="DKI32" s="638"/>
      <c r="DKJ32" s="638"/>
      <c r="DKK32" s="638"/>
      <c r="DKL32" s="638"/>
      <c r="DKM32" s="638"/>
      <c r="DKN32" s="638"/>
      <c r="DKO32" s="638"/>
      <c r="DKP32" s="638"/>
      <c r="DKQ32" s="638"/>
      <c r="DKR32" s="638"/>
      <c r="DKS32" s="638"/>
      <c r="DKT32" s="638"/>
      <c r="DKU32" s="638"/>
      <c r="DKV32" s="638"/>
      <c r="DKW32" s="638"/>
      <c r="DKX32" s="638"/>
      <c r="DKY32" s="638"/>
      <c r="DKZ32" s="638"/>
      <c r="DLA32" s="638"/>
      <c r="DLB32" s="638"/>
      <c r="DLC32" s="638"/>
      <c r="DLD32" s="638"/>
      <c r="DLE32" s="638"/>
      <c r="DLF32" s="638"/>
      <c r="DLG32" s="638"/>
      <c r="DLH32" s="638"/>
      <c r="DLI32" s="638"/>
      <c r="DLJ32" s="638"/>
      <c r="DLK32" s="638"/>
      <c r="DLL32" s="638"/>
      <c r="DLM32" s="638"/>
      <c r="DLN32" s="638"/>
      <c r="DLO32" s="638"/>
      <c r="DLP32" s="638"/>
      <c r="DLQ32" s="638"/>
      <c r="DLR32" s="638"/>
      <c r="DLS32" s="638"/>
      <c r="DLT32" s="638"/>
      <c r="DLU32" s="638"/>
      <c r="DLV32" s="638"/>
      <c r="DLW32" s="638"/>
      <c r="DLX32" s="638"/>
      <c r="DLY32" s="638"/>
      <c r="DLZ32" s="638"/>
      <c r="DMA32" s="638"/>
      <c r="DMB32" s="638"/>
      <c r="DMC32" s="638"/>
      <c r="DMD32" s="638"/>
      <c r="DME32" s="638"/>
      <c r="DMF32" s="638"/>
      <c r="DMG32" s="638"/>
      <c r="DMH32" s="638"/>
      <c r="DMI32" s="638"/>
      <c r="DMJ32" s="638"/>
      <c r="DMK32" s="638"/>
      <c r="DML32" s="638"/>
      <c r="DMM32" s="638"/>
      <c r="DMN32" s="638"/>
      <c r="DMO32" s="638"/>
      <c r="DMP32" s="638"/>
      <c r="DMQ32" s="638"/>
      <c r="DMR32" s="638"/>
      <c r="DMS32" s="638"/>
      <c r="DMT32" s="638"/>
      <c r="DMU32" s="638"/>
      <c r="DMV32" s="638"/>
      <c r="DMW32" s="638"/>
      <c r="DMX32" s="638"/>
      <c r="DMY32" s="638"/>
      <c r="DMZ32" s="638"/>
      <c r="DNA32" s="638"/>
      <c r="DNB32" s="638"/>
      <c r="DNC32" s="638"/>
      <c r="DND32" s="638"/>
      <c r="DNE32" s="638"/>
      <c r="DNF32" s="638"/>
      <c r="DNG32" s="638"/>
      <c r="DNH32" s="638"/>
      <c r="DNI32" s="638"/>
      <c r="DNJ32" s="638"/>
      <c r="DNK32" s="638"/>
      <c r="DNL32" s="638"/>
      <c r="DNM32" s="638"/>
      <c r="DNN32" s="638"/>
      <c r="DNO32" s="638"/>
      <c r="DNP32" s="638"/>
      <c r="DNQ32" s="638"/>
      <c r="DNR32" s="638"/>
      <c r="DNS32" s="638"/>
      <c r="DNT32" s="638"/>
      <c r="DNU32" s="638"/>
      <c r="DNV32" s="638"/>
      <c r="DNW32" s="638"/>
      <c r="DNX32" s="638"/>
      <c r="DNY32" s="638"/>
      <c r="DNZ32" s="638"/>
      <c r="DOA32" s="638"/>
      <c r="DOB32" s="638"/>
      <c r="DOC32" s="638"/>
      <c r="DOD32" s="638"/>
      <c r="DOE32" s="638"/>
      <c r="DOF32" s="638"/>
      <c r="DOG32" s="638"/>
      <c r="DOH32" s="638"/>
      <c r="DOI32" s="638"/>
      <c r="DOJ32" s="638"/>
      <c r="DOK32" s="638"/>
      <c r="DOL32" s="638"/>
      <c r="DOM32" s="638"/>
      <c r="DON32" s="638"/>
      <c r="DOO32" s="638"/>
      <c r="DOP32" s="638"/>
      <c r="DOQ32" s="638"/>
      <c r="DOR32" s="638"/>
      <c r="DOS32" s="638"/>
      <c r="DOT32" s="638"/>
      <c r="DOU32" s="638"/>
      <c r="DOV32" s="638"/>
      <c r="DOW32" s="638"/>
      <c r="DOX32" s="638"/>
      <c r="DOY32" s="638"/>
      <c r="DOZ32" s="638"/>
      <c r="DPA32" s="638"/>
      <c r="DPB32" s="638"/>
      <c r="DPC32" s="638"/>
      <c r="DPD32" s="638"/>
      <c r="DPE32" s="638"/>
      <c r="DPF32" s="638"/>
      <c r="DPG32" s="638"/>
      <c r="DPH32" s="638"/>
      <c r="DPI32" s="638"/>
      <c r="DPJ32" s="638"/>
      <c r="DPK32" s="638"/>
      <c r="DPL32" s="638"/>
      <c r="DPM32" s="638"/>
      <c r="DPN32" s="638"/>
      <c r="DPO32" s="638"/>
      <c r="DPP32" s="638"/>
      <c r="DPQ32" s="638"/>
      <c r="DPR32" s="638"/>
      <c r="DPS32" s="638"/>
      <c r="DPT32" s="638"/>
      <c r="DPU32" s="638"/>
      <c r="DPV32" s="638"/>
      <c r="DPW32" s="638"/>
      <c r="DPX32" s="638"/>
      <c r="DPY32" s="638"/>
      <c r="DPZ32" s="638"/>
      <c r="DQA32" s="638"/>
      <c r="DQB32" s="638"/>
      <c r="DQC32" s="638"/>
      <c r="DQD32" s="638"/>
      <c r="DQE32" s="638"/>
      <c r="DQF32" s="638"/>
      <c r="DQG32" s="638"/>
      <c r="DQH32" s="638"/>
      <c r="DQI32" s="638"/>
      <c r="DQJ32" s="638"/>
      <c r="DQK32" s="638"/>
      <c r="DQL32" s="638"/>
      <c r="DQM32" s="638"/>
      <c r="DQN32" s="638"/>
      <c r="DQO32" s="638"/>
      <c r="DQP32" s="638"/>
      <c r="DQQ32" s="638"/>
      <c r="DQR32" s="638"/>
      <c r="DQS32" s="638"/>
      <c r="DQT32" s="638"/>
      <c r="DQU32" s="638"/>
      <c r="DQV32" s="638"/>
      <c r="DQW32" s="638"/>
      <c r="DQX32" s="638"/>
      <c r="DQY32" s="638"/>
      <c r="DQZ32" s="638"/>
      <c r="DRA32" s="638"/>
      <c r="DRB32" s="638"/>
      <c r="DRC32" s="638"/>
      <c r="DRD32" s="638"/>
      <c r="DRE32" s="638"/>
      <c r="DRF32" s="638"/>
      <c r="DRG32" s="638"/>
      <c r="DRH32" s="638"/>
      <c r="DRI32" s="638"/>
      <c r="DRJ32" s="638"/>
      <c r="DRK32" s="638"/>
      <c r="DRL32" s="638"/>
      <c r="DRM32" s="638"/>
      <c r="DRN32" s="638"/>
      <c r="DRO32" s="638"/>
      <c r="DRP32" s="638"/>
      <c r="DRQ32" s="638"/>
      <c r="DRR32" s="638"/>
      <c r="DRS32" s="638"/>
      <c r="DRT32" s="638"/>
      <c r="DRU32" s="638"/>
      <c r="DRV32" s="638"/>
      <c r="DRW32" s="638"/>
      <c r="DRX32" s="638"/>
      <c r="DRY32" s="638"/>
      <c r="DRZ32" s="638"/>
      <c r="DSA32" s="638"/>
      <c r="DSB32" s="638"/>
      <c r="DSC32" s="638"/>
      <c r="DSD32" s="638"/>
      <c r="DSE32" s="638"/>
      <c r="DSF32" s="638"/>
      <c r="DSG32" s="638"/>
      <c r="DSH32" s="638"/>
      <c r="DSI32" s="638"/>
      <c r="DSJ32" s="638"/>
      <c r="DSK32" s="638"/>
      <c r="DSL32" s="638"/>
      <c r="DSM32" s="638"/>
      <c r="DSN32" s="638"/>
      <c r="DSO32" s="638"/>
      <c r="DSP32" s="638"/>
      <c r="DSQ32" s="638"/>
      <c r="DSR32" s="638"/>
      <c r="DSS32" s="638"/>
      <c r="DST32" s="638"/>
      <c r="DSU32" s="638"/>
      <c r="DSV32" s="638"/>
      <c r="DSW32" s="638"/>
      <c r="DSX32" s="638"/>
      <c r="DSY32" s="638"/>
      <c r="DSZ32" s="638"/>
      <c r="DTA32" s="638"/>
      <c r="DTB32" s="638"/>
      <c r="DTC32" s="638"/>
      <c r="DTD32" s="638"/>
      <c r="DTE32" s="638"/>
      <c r="DTF32" s="638"/>
      <c r="DTG32" s="638"/>
      <c r="DTH32" s="638"/>
      <c r="DTI32" s="638"/>
      <c r="DTJ32" s="638"/>
      <c r="DTK32" s="638"/>
      <c r="DTL32" s="638"/>
      <c r="DTM32" s="638"/>
      <c r="DTN32" s="638"/>
      <c r="DTO32" s="638"/>
      <c r="DTP32" s="638"/>
      <c r="DTQ32" s="638"/>
      <c r="DTR32" s="638"/>
      <c r="DTS32" s="638"/>
      <c r="DTT32" s="638"/>
      <c r="DTU32" s="638"/>
      <c r="DTV32" s="638"/>
      <c r="DTW32" s="638"/>
      <c r="DTX32" s="638"/>
      <c r="DTY32" s="638"/>
      <c r="DTZ32" s="638"/>
      <c r="DUA32" s="638"/>
      <c r="DUB32" s="638"/>
      <c r="DUC32" s="638"/>
      <c r="DUD32" s="638"/>
      <c r="DUE32" s="638"/>
      <c r="DUF32" s="638"/>
      <c r="DUG32" s="638"/>
      <c r="DUH32" s="638"/>
      <c r="DUI32" s="638"/>
      <c r="DUJ32" s="638"/>
      <c r="DUK32" s="638"/>
      <c r="DUL32" s="638"/>
      <c r="DUM32" s="638"/>
      <c r="DUN32" s="638"/>
      <c r="DUO32" s="638"/>
      <c r="DUP32" s="638"/>
      <c r="DUQ32" s="638"/>
      <c r="DUR32" s="638"/>
      <c r="DUS32" s="638"/>
      <c r="DUT32" s="638"/>
      <c r="DUU32" s="638"/>
      <c r="DUV32" s="638"/>
      <c r="DUW32" s="638"/>
      <c r="DUX32" s="638"/>
      <c r="DUY32" s="638"/>
      <c r="DUZ32" s="638"/>
      <c r="DVA32" s="638"/>
      <c r="DVB32" s="638"/>
      <c r="DVC32" s="638"/>
      <c r="DVD32" s="638"/>
      <c r="DVE32" s="638"/>
      <c r="DVF32" s="638"/>
      <c r="DVG32" s="638"/>
      <c r="DVH32" s="638"/>
      <c r="DVI32" s="638"/>
      <c r="DVJ32" s="638"/>
      <c r="DVK32" s="638"/>
      <c r="DVL32" s="638"/>
      <c r="DVM32" s="638"/>
      <c r="DVN32" s="638"/>
      <c r="DVO32" s="638"/>
      <c r="DVP32" s="638"/>
      <c r="DVQ32" s="638"/>
      <c r="DVR32" s="638"/>
      <c r="DVS32" s="638"/>
      <c r="DVT32" s="638"/>
      <c r="DVU32" s="638"/>
      <c r="DVV32" s="638"/>
      <c r="DVW32" s="638"/>
      <c r="DVX32" s="638"/>
      <c r="DVY32" s="638"/>
      <c r="DVZ32" s="638"/>
      <c r="DWA32" s="638"/>
      <c r="DWB32" s="638"/>
      <c r="DWC32" s="638"/>
      <c r="DWD32" s="638"/>
      <c r="DWE32" s="638"/>
      <c r="DWF32" s="638"/>
      <c r="DWG32" s="638"/>
      <c r="DWH32" s="638"/>
      <c r="DWI32" s="638"/>
      <c r="DWJ32" s="638"/>
      <c r="DWK32" s="638"/>
      <c r="DWL32" s="638"/>
      <c r="DWM32" s="638"/>
      <c r="DWN32" s="638"/>
      <c r="DWO32" s="638"/>
      <c r="DWP32" s="638"/>
      <c r="DWQ32" s="638"/>
      <c r="DWR32" s="638"/>
      <c r="DWS32" s="638"/>
      <c r="DWT32" s="638"/>
      <c r="DWU32" s="638"/>
      <c r="DWV32" s="638"/>
      <c r="DWW32" s="638"/>
      <c r="DWX32" s="638"/>
      <c r="DWY32" s="638"/>
      <c r="DWZ32" s="638"/>
      <c r="DXA32" s="638"/>
      <c r="DXB32" s="638"/>
      <c r="DXC32" s="638"/>
      <c r="DXD32" s="638"/>
      <c r="DXE32" s="638"/>
      <c r="DXF32" s="638"/>
      <c r="DXG32" s="638"/>
      <c r="DXH32" s="638"/>
      <c r="DXI32" s="638"/>
      <c r="DXJ32" s="638"/>
      <c r="DXK32" s="638"/>
      <c r="DXL32" s="638"/>
      <c r="DXM32" s="638"/>
      <c r="DXN32" s="638"/>
      <c r="DXO32" s="638"/>
      <c r="DXP32" s="638"/>
      <c r="DXQ32" s="638"/>
      <c r="DXR32" s="638"/>
      <c r="DXS32" s="638"/>
      <c r="DXT32" s="638"/>
      <c r="DXU32" s="638"/>
      <c r="DXV32" s="638"/>
      <c r="DXW32" s="638"/>
      <c r="DXX32" s="638"/>
      <c r="DXY32" s="638"/>
      <c r="DXZ32" s="638"/>
      <c r="DYA32" s="638"/>
      <c r="DYB32" s="638"/>
      <c r="DYC32" s="638"/>
      <c r="DYD32" s="638"/>
      <c r="DYE32" s="638"/>
      <c r="DYF32" s="638"/>
      <c r="DYG32" s="638"/>
      <c r="DYH32" s="638"/>
      <c r="DYI32" s="638"/>
      <c r="DYJ32" s="638"/>
      <c r="DYK32" s="638"/>
      <c r="DYL32" s="638"/>
      <c r="DYM32" s="638"/>
      <c r="DYN32" s="638"/>
      <c r="DYO32" s="638"/>
      <c r="DYP32" s="638"/>
      <c r="DYQ32" s="638"/>
      <c r="DYR32" s="638"/>
      <c r="DYS32" s="638"/>
      <c r="DYT32" s="638"/>
      <c r="DYU32" s="638"/>
      <c r="DYV32" s="638"/>
      <c r="DYW32" s="638"/>
      <c r="DYX32" s="638"/>
      <c r="DYY32" s="638"/>
      <c r="DYZ32" s="638"/>
      <c r="DZA32" s="638"/>
      <c r="DZB32" s="638"/>
      <c r="DZC32" s="638"/>
      <c r="DZD32" s="638"/>
      <c r="DZE32" s="638"/>
      <c r="DZF32" s="638"/>
      <c r="DZG32" s="638"/>
      <c r="DZH32" s="638"/>
      <c r="DZI32" s="638"/>
      <c r="DZJ32" s="638"/>
      <c r="DZK32" s="638"/>
      <c r="DZL32" s="638"/>
      <c r="DZM32" s="638"/>
      <c r="DZN32" s="638"/>
      <c r="DZO32" s="638"/>
      <c r="DZP32" s="638"/>
      <c r="DZQ32" s="638"/>
      <c r="DZR32" s="638"/>
      <c r="DZS32" s="638"/>
      <c r="DZT32" s="638"/>
      <c r="DZU32" s="638"/>
      <c r="DZV32" s="638"/>
      <c r="DZW32" s="638"/>
      <c r="DZX32" s="638"/>
      <c r="DZY32" s="638"/>
      <c r="DZZ32" s="638"/>
      <c r="EAA32" s="638"/>
      <c r="EAB32" s="638"/>
      <c r="EAC32" s="638"/>
      <c r="EAD32" s="638"/>
      <c r="EAE32" s="638"/>
      <c r="EAF32" s="638"/>
      <c r="EAG32" s="638"/>
      <c r="EAH32" s="638"/>
      <c r="EAI32" s="638"/>
      <c r="EAJ32" s="638"/>
      <c r="EAK32" s="638"/>
      <c r="EAL32" s="638"/>
      <c r="EAM32" s="638"/>
      <c r="EAN32" s="638"/>
      <c r="EAO32" s="638"/>
      <c r="EAP32" s="638"/>
      <c r="EAQ32" s="638"/>
      <c r="EAR32" s="638"/>
      <c r="EAS32" s="638"/>
      <c r="EAT32" s="638"/>
      <c r="EAU32" s="638"/>
      <c r="EAV32" s="638"/>
      <c r="EAW32" s="638"/>
      <c r="EAX32" s="638"/>
      <c r="EAY32" s="638"/>
      <c r="EAZ32" s="638"/>
      <c r="EBA32" s="638"/>
      <c r="EBB32" s="638"/>
      <c r="EBC32" s="638"/>
      <c r="EBD32" s="638"/>
      <c r="EBE32" s="638"/>
      <c r="EBF32" s="638"/>
      <c r="EBG32" s="638"/>
      <c r="EBH32" s="638"/>
      <c r="EBI32" s="638"/>
      <c r="EBJ32" s="638"/>
      <c r="EBK32" s="638"/>
      <c r="EBL32" s="638"/>
      <c r="EBM32" s="638"/>
      <c r="EBN32" s="638"/>
      <c r="EBO32" s="638"/>
      <c r="EBP32" s="638"/>
      <c r="EBQ32" s="638"/>
      <c r="EBR32" s="638"/>
      <c r="EBS32" s="638"/>
      <c r="EBT32" s="638"/>
      <c r="EBU32" s="638"/>
      <c r="EBV32" s="638"/>
      <c r="EBW32" s="638"/>
      <c r="EBX32" s="638"/>
      <c r="EBY32" s="638"/>
      <c r="EBZ32" s="638"/>
      <c r="ECA32" s="638"/>
      <c r="ECB32" s="638"/>
      <c r="ECC32" s="638"/>
      <c r="ECD32" s="638"/>
      <c r="ECE32" s="638"/>
      <c r="ECF32" s="638"/>
      <c r="ECG32" s="638"/>
      <c r="ECH32" s="638"/>
      <c r="ECI32" s="638"/>
      <c r="ECJ32" s="638"/>
      <c r="ECK32" s="638"/>
      <c r="ECL32" s="638"/>
      <c r="ECM32" s="638"/>
      <c r="ECN32" s="638"/>
      <c r="ECO32" s="638"/>
      <c r="ECP32" s="638"/>
      <c r="ECQ32" s="638"/>
      <c r="ECR32" s="638"/>
      <c r="ECS32" s="638"/>
      <c r="ECT32" s="638"/>
      <c r="ECU32" s="638"/>
      <c r="ECV32" s="638"/>
      <c r="ECW32" s="638"/>
      <c r="ECX32" s="638"/>
      <c r="ECY32" s="638"/>
      <c r="ECZ32" s="638"/>
      <c r="EDA32" s="638"/>
      <c r="EDB32" s="638"/>
      <c r="EDC32" s="638"/>
      <c r="EDD32" s="638"/>
      <c r="EDE32" s="638"/>
      <c r="EDF32" s="638"/>
      <c r="EDG32" s="638"/>
      <c r="EDH32" s="638"/>
      <c r="EDI32" s="638"/>
      <c r="EDJ32" s="638"/>
      <c r="EDK32" s="638"/>
      <c r="EDL32" s="638"/>
      <c r="EDM32" s="638"/>
      <c r="EDN32" s="638"/>
      <c r="EDO32" s="638"/>
      <c r="EDP32" s="638"/>
      <c r="EDQ32" s="638"/>
      <c r="EDR32" s="638"/>
      <c r="EDS32" s="638"/>
      <c r="EDT32" s="638"/>
      <c r="EDU32" s="638"/>
      <c r="EDV32" s="638"/>
      <c r="EDW32" s="638"/>
      <c r="EDX32" s="638"/>
      <c r="EDY32" s="638"/>
      <c r="EDZ32" s="638"/>
      <c r="EEA32" s="638"/>
      <c r="EEB32" s="638"/>
      <c r="EEC32" s="638"/>
      <c r="EED32" s="638"/>
      <c r="EEE32" s="638"/>
      <c r="EEF32" s="638"/>
      <c r="EEG32" s="638"/>
      <c r="EEH32" s="638"/>
      <c r="EEI32" s="638"/>
      <c r="EEJ32" s="638"/>
      <c r="EEK32" s="638"/>
      <c r="EEL32" s="638"/>
      <c r="EEM32" s="638"/>
      <c r="EEN32" s="638"/>
      <c r="EEO32" s="638"/>
      <c r="EEP32" s="638"/>
      <c r="EEQ32" s="638"/>
      <c r="EER32" s="638"/>
      <c r="EES32" s="638"/>
      <c r="EET32" s="638"/>
      <c r="EEU32" s="638"/>
      <c r="EEV32" s="638"/>
      <c r="EEW32" s="638"/>
      <c r="EEX32" s="638"/>
      <c r="EEY32" s="638"/>
      <c r="EEZ32" s="638"/>
      <c r="EFA32" s="638"/>
      <c r="EFB32" s="638"/>
      <c r="EFC32" s="638"/>
      <c r="EFD32" s="638"/>
      <c r="EFE32" s="638"/>
      <c r="EFF32" s="638"/>
      <c r="EFG32" s="638"/>
      <c r="EFH32" s="638"/>
      <c r="EFI32" s="638"/>
      <c r="EFJ32" s="638"/>
      <c r="EFK32" s="638"/>
      <c r="EFL32" s="638"/>
      <c r="EFM32" s="638"/>
      <c r="EFN32" s="638"/>
      <c r="EFO32" s="638"/>
      <c r="EFP32" s="638"/>
      <c r="EFQ32" s="638"/>
      <c r="EFR32" s="638"/>
      <c r="EFS32" s="638"/>
      <c r="EFT32" s="638"/>
      <c r="EFU32" s="638"/>
      <c r="EFV32" s="638"/>
      <c r="EFW32" s="638"/>
      <c r="EFX32" s="638"/>
      <c r="EFY32" s="638"/>
      <c r="EFZ32" s="638"/>
      <c r="EGA32" s="638"/>
      <c r="EGB32" s="638"/>
      <c r="EGC32" s="638"/>
      <c r="EGD32" s="638"/>
      <c r="EGE32" s="638"/>
      <c r="EGF32" s="638"/>
      <c r="EGG32" s="638"/>
      <c r="EGH32" s="638"/>
      <c r="EGI32" s="638"/>
      <c r="EGJ32" s="638"/>
      <c r="EGK32" s="638"/>
      <c r="EGL32" s="638"/>
      <c r="EGM32" s="638"/>
      <c r="EGN32" s="638"/>
      <c r="EGO32" s="638"/>
      <c r="EGP32" s="638"/>
      <c r="EGQ32" s="638"/>
      <c r="EGR32" s="638"/>
      <c r="EGS32" s="638"/>
      <c r="EGT32" s="638"/>
      <c r="EGU32" s="638"/>
      <c r="EGV32" s="638"/>
      <c r="EGW32" s="638"/>
      <c r="EGX32" s="638"/>
      <c r="EGY32" s="638"/>
      <c r="EGZ32" s="638"/>
      <c r="EHA32" s="638"/>
      <c r="EHB32" s="638"/>
      <c r="EHC32" s="638"/>
      <c r="EHD32" s="638"/>
      <c r="EHE32" s="638"/>
      <c r="EHF32" s="638"/>
      <c r="EHG32" s="638"/>
      <c r="EHH32" s="638"/>
      <c r="EHI32" s="638"/>
      <c r="EHJ32" s="638"/>
      <c r="EHK32" s="638"/>
      <c r="EHL32" s="638"/>
      <c r="EHM32" s="638"/>
      <c r="EHN32" s="638"/>
      <c r="EHO32" s="638"/>
      <c r="EHP32" s="638"/>
      <c r="EHQ32" s="638"/>
      <c r="EHR32" s="638"/>
      <c r="EHS32" s="638"/>
      <c r="EHT32" s="638"/>
      <c r="EHU32" s="638"/>
      <c r="EHV32" s="638"/>
      <c r="EHW32" s="638"/>
      <c r="EHX32" s="638"/>
      <c r="EHY32" s="638"/>
      <c r="EHZ32" s="638"/>
      <c r="EIA32" s="638"/>
      <c r="EIB32" s="638"/>
      <c r="EIC32" s="638"/>
      <c r="EID32" s="638"/>
      <c r="EIE32" s="638"/>
      <c r="EIF32" s="638"/>
      <c r="EIG32" s="638"/>
      <c r="EIH32" s="638"/>
      <c r="EII32" s="638"/>
      <c r="EIJ32" s="638"/>
      <c r="EIK32" s="638"/>
      <c r="EIL32" s="638"/>
      <c r="EIM32" s="638"/>
      <c r="EIN32" s="638"/>
      <c r="EIO32" s="638"/>
      <c r="EIP32" s="638"/>
      <c r="EIQ32" s="638"/>
      <c r="EIR32" s="638"/>
      <c r="EIS32" s="638"/>
      <c r="EIT32" s="638"/>
      <c r="EIU32" s="638"/>
      <c r="EIV32" s="638"/>
      <c r="EIW32" s="638"/>
      <c r="EIX32" s="638"/>
      <c r="EIY32" s="638"/>
      <c r="EIZ32" s="638"/>
      <c r="EJA32" s="638"/>
      <c r="EJB32" s="638"/>
      <c r="EJC32" s="638"/>
      <c r="EJD32" s="638"/>
      <c r="EJE32" s="638"/>
      <c r="EJF32" s="638"/>
      <c r="EJG32" s="638"/>
      <c r="EJH32" s="638"/>
      <c r="EJI32" s="638"/>
      <c r="EJJ32" s="638"/>
      <c r="EJK32" s="638"/>
      <c r="EJL32" s="638"/>
      <c r="EJM32" s="638"/>
      <c r="EJN32" s="638"/>
      <c r="EJO32" s="638"/>
      <c r="EJP32" s="638"/>
      <c r="EJQ32" s="638"/>
      <c r="EJR32" s="638"/>
      <c r="EJS32" s="638"/>
      <c r="EJT32" s="638"/>
      <c r="EJU32" s="638"/>
      <c r="EJV32" s="638"/>
      <c r="EJW32" s="638"/>
      <c r="EJX32" s="638"/>
      <c r="EJY32" s="638"/>
      <c r="EJZ32" s="638"/>
      <c r="EKA32" s="638"/>
      <c r="EKB32" s="638"/>
      <c r="EKC32" s="638"/>
      <c r="EKD32" s="638"/>
      <c r="EKE32" s="638"/>
      <c r="EKF32" s="638"/>
      <c r="EKG32" s="638"/>
      <c r="EKH32" s="638"/>
      <c r="EKI32" s="638"/>
      <c r="EKJ32" s="638"/>
      <c r="EKK32" s="638"/>
      <c r="EKL32" s="638"/>
      <c r="EKM32" s="638"/>
      <c r="EKN32" s="638"/>
      <c r="EKO32" s="638"/>
      <c r="EKP32" s="638"/>
      <c r="EKQ32" s="638"/>
      <c r="EKR32" s="638"/>
      <c r="EKS32" s="638"/>
      <c r="EKT32" s="638"/>
      <c r="EKU32" s="638"/>
      <c r="EKV32" s="638"/>
      <c r="EKW32" s="638"/>
      <c r="EKX32" s="638"/>
      <c r="EKY32" s="638"/>
      <c r="EKZ32" s="638"/>
      <c r="ELA32" s="638"/>
      <c r="ELB32" s="638"/>
      <c r="ELC32" s="638"/>
      <c r="ELD32" s="638"/>
      <c r="ELE32" s="638"/>
      <c r="ELF32" s="638"/>
      <c r="ELG32" s="638"/>
      <c r="ELH32" s="638"/>
      <c r="ELI32" s="638"/>
      <c r="ELJ32" s="638"/>
      <c r="ELK32" s="638"/>
      <c r="ELL32" s="638"/>
      <c r="ELM32" s="638"/>
      <c r="ELN32" s="638"/>
      <c r="ELO32" s="638"/>
      <c r="ELP32" s="638"/>
      <c r="ELQ32" s="638"/>
      <c r="ELR32" s="638"/>
      <c r="ELS32" s="638"/>
      <c r="ELT32" s="638"/>
      <c r="ELU32" s="638"/>
      <c r="ELV32" s="638"/>
      <c r="ELW32" s="638"/>
      <c r="ELX32" s="638"/>
      <c r="ELY32" s="638"/>
      <c r="ELZ32" s="638"/>
      <c r="EMA32" s="638"/>
      <c r="EMB32" s="638"/>
      <c r="EMC32" s="638"/>
      <c r="EMD32" s="638"/>
      <c r="EME32" s="638"/>
      <c r="EMF32" s="638"/>
      <c r="EMG32" s="638"/>
      <c r="EMH32" s="638"/>
      <c r="EMI32" s="638"/>
      <c r="EMJ32" s="638"/>
      <c r="EMK32" s="638"/>
      <c r="EML32" s="638"/>
      <c r="EMM32" s="638"/>
      <c r="EMN32" s="638"/>
      <c r="EMO32" s="638"/>
      <c r="EMP32" s="638"/>
      <c r="EMQ32" s="638"/>
      <c r="EMR32" s="638"/>
      <c r="EMS32" s="638"/>
      <c r="EMT32" s="638"/>
      <c r="EMU32" s="638"/>
      <c r="EMV32" s="638"/>
      <c r="EMW32" s="638"/>
      <c r="EMX32" s="638"/>
      <c r="EMY32" s="638"/>
      <c r="EMZ32" s="638"/>
      <c r="ENA32" s="638"/>
      <c r="ENB32" s="638"/>
      <c r="ENC32" s="638"/>
      <c r="END32" s="638"/>
      <c r="ENE32" s="638"/>
      <c r="ENF32" s="638"/>
      <c r="ENG32" s="638"/>
      <c r="ENH32" s="638"/>
      <c r="ENI32" s="638"/>
      <c r="ENJ32" s="638"/>
      <c r="ENK32" s="638"/>
      <c r="ENL32" s="638"/>
      <c r="ENM32" s="638"/>
      <c r="ENN32" s="638"/>
      <c r="ENO32" s="638"/>
      <c r="ENP32" s="638"/>
      <c r="ENQ32" s="638"/>
      <c r="ENR32" s="638"/>
      <c r="ENS32" s="638"/>
      <c r="ENT32" s="638"/>
      <c r="ENU32" s="638"/>
      <c r="ENV32" s="638"/>
      <c r="ENW32" s="638"/>
      <c r="ENX32" s="638"/>
      <c r="ENY32" s="638"/>
      <c r="ENZ32" s="638"/>
      <c r="EOA32" s="638"/>
      <c r="EOB32" s="638"/>
      <c r="EOC32" s="638"/>
      <c r="EOD32" s="638"/>
      <c r="EOE32" s="638"/>
      <c r="EOF32" s="638"/>
      <c r="EOG32" s="638"/>
      <c r="EOH32" s="638"/>
      <c r="EOI32" s="638"/>
      <c r="EOJ32" s="638"/>
      <c r="EOK32" s="638"/>
      <c r="EOL32" s="638"/>
      <c r="EOM32" s="638"/>
      <c r="EON32" s="638"/>
      <c r="EOO32" s="638"/>
      <c r="EOP32" s="638"/>
      <c r="EOQ32" s="638"/>
      <c r="EOR32" s="638"/>
      <c r="EOS32" s="638"/>
      <c r="EOT32" s="638"/>
      <c r="EOU32" s="638"/>
      <c r="EOV32" s="638"/>
      <c r="EOW32" s="638"/>
      <c r="EOX32" s="638"/>
      <c r="EOY32" s="638"/>
      <c r="EOZ32" s="638"/>
      <c r="EPA32" s="638"/>
      <c r="EPB32" s="638"/>
      <c r="EPC32" s="638"/>
      <c r="EPD32" s="638"/>
      <c r="EPE32" s="638"/>
      <c r="EPF32" s="638"/>
      <c r="EPG32" s="638"/>
      <c r="EPH32" s="638"/>
      <c r="EPI32" s="638"/>
      <c r="EPJ32" s="638"/>
      <c r="EPK32" s="638"/>
      <c r="EPL32" s="638"/>
      <c r="EPM32" s="638"/>
      <c r="EPN32" s="638"/>
      <c r="EPO32" s="638"/>
      <c r="EPP32" s="638"/>
      <c r="EPQ32" s="638"/>
      <c r="EPR32" s="638"/>
      <c r="EPS32" s="638"/>
      <c r="EPT32" s="638"/>
      <c r="EPU32" s="638"/>
      <c r="EPV32" s="638"/>
      <c r="EPW32" s="638"/>
      <c r="EPX32" s="638"/>
      <c r="EPY32" s="638"/>
      <c r="EPZ32" s="638"/>
      <c r="EQA32" s="638"/>
      <c r="EQB32" s="638"/>
      <c r="EQC32" s="638"/>
      <c r="EQD32" s="638"/>
      <c r="EQE32" s="638"/>
      <c r="EQF32" s="638"/>
      <c r="EQG32" s="638"/>
      <c r="EQH32" s="638"/>
      <c r="EQI32" s="638"/>
      <c r="EQJ32" s="638"/>
      <c r="EQK32" s="638"/>
      <c r="EQL32" s="638"/>
      <c r="EQM32" s="638"/>
      <c r="EQN32" s="638"/>
      <c r="EQO32" s="638"/>
      <c r="EQP32" s="638"/>
      <c r="EQQ32" s="638"/>
      <c r="EQR32" s="638"/>
      <c r="EQS32" s="638"/>
      <c r="EQT32" s="638"/>
      <c r="EQU32" s="638"/>
      <c r="EQV32" s="638"/>
      <c r="EQW32" s="638"/>
      <c r="EQX32" s="638"/>
      <c r="EQY32" s="638"/>
      <c r="EQZ32" s="638"/>
      <c r="ERA32" s="638"/>
      <c r="ERB32" s="638"/>
      <c r="ERC32" s="638"/>
      <c r="ERD32" s="638"/>
      <c r="ERE32" s="638"/>
      <c r="ERF32" s="638"/>
      <c r="ERG32" s="638"/>
      <c r="ERH32" s="638"/>
      <c r="ERI32" s="638"/>
      <c r="ERJ32" s="638"/>
      <c r="ERK32" s="638"/>
      <c r="ERL32" s="638"/>
      <c r="ERM32" s="638"/>
      <c r="ERN32" s="638"/>
      <c r="ERO32" s="638"/>
      <c r="ERP32" s="638"/>
      <c r="ERQ32" s="638"/>
      <c r="ERR32" s="638"/>
      <c r="ERS32" s="638"/>
      <c r="ERT32" s="638"/>
      <c r="ERU32" s="638"/>
      <c r="ERV32" s="638"/>
      <c r="ERW32" s="638"/>
      <c r="ERX32" s="638"/>
      <c r="ERY32" s="638"/>
      <c r="ERZ32" s="638"/>
      <c r="ESA32" s="638"/>
      <c r="ESB32" s="638"/>
      <c r="ESC32" s="638"/>
      <c r="ESD32" s="638"/>
      <c r="ESE32" s="638"/>
      <c r="ESF32" s="638"/>
      <c r="ESG32" s="638"/>
      <c r="ESH32" s="638"/>
      <c r="ESI32" s="638"/>
      <c r="ESJ32" s="638"/>
      <c r="ESK32" s="638"/>
      <c r="ESL32" s="638"/>
      <c r="ESM32" s="638"/>
      <c r="ESN32" s="638"/>
      <c r="ESO32" s="638"/>
      <c r="ESP32" s="638"/>
      <c r="ESQ32" s="638"/>
      <c r="ESR32" s="638"/>
      <c r="ESS32" s="638"/>
      <c r="EST32" s="638"/>
      <c r="ESU32" s="638"/>
      <c r="ESV32" s="638"/>
      <c r="ESW32" s="638"/>
      <c r="ESX32" s="638"/>
      <c r="ESY32" s="638"/>
      <c r="ESZ32" s="638"/>
      <c r="ETA32" s="638"/>
      <c r="ETB32" s="638"/>
      <c r="ETC32" s="638"/>
      <c r="ETD32" s="638"/>
      <c r="ETE32" s="638"/>
      <c r="ETF32" s="638"/>
      <c r="ETG32" s="638"/>
      <c r="ETH32" s="638"/>
      <c r="ETI32" s="638"/>
      <c r="ETJ32" s="638"/>
      <c r="ETK32" s="638"/>
      <c r="ETL32" s="638"/>
      <c r="ETM32" s="638"/>
      <c r="ETN32" s="638"/>
      <c r="ETO32" s="638"/>
      <c r="ETP32" s="638"/>
      <c r="ETQ32" s="638"/>
      <c r="ETR32" s="638"/>
      <c r="ETS32" s="638"/>
      <c r="ETT32" s="638"/>
      <c r="ETU32" s="638"/>
      <c r="ETV32" s="638"/>
      <c r="ETW32" s="638"/>
      <c r="ETX32" s="638"/>
      <c r="ETY32" s="638"/>
      <c r="ETZ32" s="638"/>
      <c r="EUA32" s="638"/>
      <c r="EUB32" s="638"/>
      <c r="EUC32" s="638"/>
      <c r="EUD32" s="638"/>
      <c r="EUE32" s="638"/>
      <c r="EUF32" s="638"/>
      <c r="EUG32" s="638"/>
      <c r="EUH32" s="638"/>
      <c r="EUI32" s="638"/>
      <c r="EUJ32" s="638"/>
      <c r="EUK32" s="638"/>
      <c r="EUL32" s="638"/>
      <c r="EUM32" s="638"/>
      <c r="EUN32" s="638"/>
      <c r="EUO32" s="638"/>
      <c r="EUP32" s="638"/>
      <c r="EUQ32" s="638"/>
      <c r="EUR32" s="638"/>
      <c r="EUS32" s="638"/>
      <c r="EUT32" s="638"/>
      <c r="EUU32" s="638"/>
      <c r="EUV32" s="638"/>
      <c r="EUW32" s="638"/>
      <c r="EUX32" s="638"/>
      <c r="EUY32" s="638"/>
      <c r="EUZ32" s="638"/>
      <c r="EVA32" s="638"/>
      <c r="EVB32" s="638"/>
      <c r="EVC32" s="638"/>
      <c r="EVD32" s="638"/>
      <c r="EVE32" s="638"/>
      <c r="EVF32" s="638"/>
      <c r="EVG32" s="638"/>
      <c r="EVH32" s="638"/>
      <c r="EVI32" s="638"/>
      <c r="EVJ32" s="638"/>
      <c r="EVK32" s="638"/>
      <c r="EVL32" s="638"/>
      <c r="EVM32" s="638"/>
      <c r="EVN32" s="638"/>
      <c r="EVO32" s="638"/>
      <c r="EVP32" s="638"/>
      <c r="EVQ32" s="638"/>
      <c r="EVR32" s="638"/>
      <c r="EVS32" s="638"/>
      <c r="EVT32" s="638"/>
      <c r="EVU32" s="638"/>
      <c r="EVV32" s="638"/>
      <c r="EVW32" s="638"/>
      <c r="EVX32" s="638"/>
      <c r="EVY32" s="638"/>
      <c r="EVZ32" s="638"/>
      <c r="EWA32" s="638"/>
      <c r="EWB32" s="638"/>
      <c r="EWC32" s="638"/>
      <c r="EWD32" s="638"/>
      <c r="EWE32" s="638"/>
      <c r="EWF32" s="638"/>
      <c r="EWG32" s="638"/>
      <c r="EWH32" s="638"/>
      <c r="EWI32" s="638"/>
      <c r="EWJ32" s="638"/>
      <c r="EWK32" s="638"/>
      <c r="EWL32" s="638"/>
      <c r="EWM32" s="638"/>
      <c r="EWN32" s="638"/>
      <c r="EWO32" s="638"/>
      <c r="EWP32" s="638"/>
      <c r="EWQ32" s="638"/>
      <c r="EWR32" s="638"/>
      <c r="EWS32" s="638"/>
      <c r="EWT32" s="638"/>
      <c r="EWU32" s="638"/>
      <c r="EWV32" s="638"/>
      <c r="EWW32" s="638"/>
      <c r="EWX32" s="638"/>
      <c r="EWY32" s="638"/>
      <c r="EWZ32" s="638"/>
      <c r="EXA32" s="638"/>
      <c r="EXB32" s="638"/>
      <c r="EXC32" s="638"/>
      <c r="EXD32" s="638"/>
      <c r="EXE32" s="638"/>
      <c r="EXF32" s="638"/>
      <c r="EXG32" s="638"/>
      <c r="EXH32" s="638"/>
      <c r="EXI32" s="638"/>
      <c r="EXJ32" s="638"/>
      <c r="EXK32" s="638"/>
      <c r="EXL32" s="638"/>
      <c r="EXM32" s="638"/>
      <c r="EXN32" s="638"/>
      <c r="EXO32" s="638"/>
      <c r="EXP32" s="638"/>
      <c r="EXQ32" s="638"/>
      <c r="EXR32" s="638"/>
      <c r="EXS32" s="638"/>
      <c r="EXT32" s="638"/>
      <c r="EXU32" s="638"/>
      <c r="EXV32" s="638"/>
      <c r="EXW32" s="638"/>
      <c r="EXX32" s="638"/>
      <c r="EXY32" s="638"/>
      <c r="EXZ32" s="638"/>
      <c r="EYA32" s="638"/>
      <c r="EYB32" s="638"/>
      <c r="EYC32" s="638"/>
      <c r="EYD32" s="638"/>
      <c r="EYE32" s="638"/>
      <c r="EYF32" s="638"/>
      <c r="EYG32" s="638"/>
      <c r="EYH32" s="638"/>
      <c r="EYI32" s="638"/>
      <c r="EYJ32" s="638"/>
      <c r="EYK32" s="638"/>
      <c r="EYL32" s="638"/>
      <c r="EYM32" s="638"/>
      <c r="EYN32" s="638"/>
      <c r="EYO32" s="638"/>
      <c r="EYP32" s="638"/>
      <c r="EYQ32" s="638"/>
      <c r="EYR32" s="638"/>
      <c r="EYS32" s="638"/>
      <c r="EYT32" s="638"/>
      <c r="EYU32" s="638"/>
      <c r="EYV32" s="638"/>
      <c r="EYW32" s="638"/>
      <c r="EYX32" s="638"/>
      <c r="EYY32" s="638"/>
      <c r="EYZ32" s="638"/>
      <c r="EZA32" s="638"/>
      <c r="EZB32" s="638"/>
      <c r="EZC32" s="638"/>
      <c r="EZD32" s="638"/>
      <c r="EZE32" s="638"/>
      <c r="EZF32" s="638"/>
      <c r="EZG32" s="638"/>
      <c r="EZH32" s="638"/>
      <c r="EZI32" s="638"/>
      <c r="EZJ32" s="638"/>
      <c r="EZK32" s="638"/>
      <c r="EZL32" s="638"/>
      <c r="EZM32" s="638"/>
      <c r="EZN32" s="638"/>
      <c r="EZO32" s="638"/>
      <c r="EZP32" s="638"/>
      <c r="EZQ32" s="638"/>
      <c r="EZR32" s="638"/>
      <c r="EZS32" s="638"/>
      <c r="EZT32" s="638"/>
      <c r="EZU32" s="638"/>
      <c r="EZV32" s="638"/>
      <c r="EZW32" s="638"/>
      <c r="EZX32" s="638"/>
      <c r="EZY32" s="638"/>
      <c r="EZZ32" s="638"/>
      <c r="FAA32" s="638"/>
      <c r="FAB32" s="638"/>
      <c r="FAC32" s="638"/>
      <c r="FAD32" s="638"/>
      <c r="FAE32" s="638"/>
      <c r="FAF32" s="638"/>
      <c r="FAG32" s="638"/>
      <c r="FAH32" s="638"/>
      <c r="FAI32" s="638"/>
      <c r="FAJ32" s="638"/>
      <c r="FAK32" s="638"/>
      <c r="FAL32" s="638"/>
      <c r="FAM32" s="638"/>
      <c r="FAN32" s="638"/>
      <c r="FAO32" s="638"/>
      <c r="FAP32" s="638"/>
      <c r="FAQ32" s="638"/>
      <c r="FAR32" s="638"/>
      <c r="FAS32" s="638"/>
      <c r="FAT32" s="638"/>
      <c r="FAU32" s="638"/>
      <c r="FAV32" s="638"/>
      <c r="FAW32" s="638"/>
      <c r="FAX32" s="638"/>
      <c r="FAY32" s="638"/>
      <c r="FAZ32" s="638"/>
      <c r="FBA32" s="638"/>
      <c r="FBB32" s="638"/>
      <c r="FBC32" s="638"/>
      <c r="FBD32" s="638"/>
      <c r="FBE32" s="638"/>
      <c r="FBF32" s="638"/>
      <c r="FBG32" s="638"/>
      <c r="FBH32" s="638"/>
      <c r="FBI32" s="638"/>
      <c r="FBJ32" s="638"/>
      <c r="FBK32" s="638"/>
      <c r="FBL32" s="638"/>
      <c r="FBM32" s="638"/>
      <c r="FBN32" s="638"/>
      <c r="FBO32" s="638"/>
      <c r="FBP32" s="638"/>
      <c r="FBQ32" s="638"/>
      <c r="FBR32" s="638"/>
      <c r="FBS32" s="638"/>
      <c r="FBT32" s="638"/>
      <c r="FBU32" s="638"/>
      <c r="FBV32" s="638"/>
      <c r="FBW32" s="638"/>
      <c r="FBX32" s="638"/>
      <c r="FBY32" s="638"/>
      <c r="FBZ32" s="638"/>
      <c r="FCA32" s="638"/>
      <c r="FCB32" s="638"/>
      <c r="FCC32" s="638"/>
      <c r="FCD32" s="638"/>
      <c r="FCE32" s="638"/>
      <c r="FCF32" s="638"/>
      <c r="FCG32" s="638"/>
      <c r="FCH32" s="638"/>
      <c r="FCI32" s="638"/>
      <c r="FCJ32" s="638"/>
      <c r="FCK32" s="638"/>
      <c r="FCL32" s="638"/>
      <c r="FCM32" s="638"/>
      <c r="FCN32" s="638"/>
      <c r="FCO32" s="638"/>
      <c r="FCP32" s="638"/>
      <c r="FCQ32" s="638"/>
      <c r="FCR32" s="638"/>
      <c r="FCS32" s="638"/>
      <c r="FCT32" s="638"/>
      <c r="FCU32" s="638"/>
      <c r="FCV32" s="638"/>
      <c r="FCW32" s="638"/>
      <c r="FCX32" s="638"/>
      <c r="FCY32" s="638"/>
      <c r="FCZ32" s="638"/>
      <c r="FDA32" s="638"/>
      <c r="FDB32" s="638"/>
      <c r="FDC32" s="638"/>
      <c r="FDD32" s="638"/>
      <c r="FDE32" s="638"/>
      <c r="FDF32" s="638"/>
      <c r="FDG32" s="638"/>
      <c r="FDH32" s="638"/>
      <c r="FDI32" s="638"/>
      <c r="FDJ32" s="638"/>
      <c r="FDK32" s="638"/>
      <c r="FDL32" s="638"/>
      <c r="FDM32" s="638"/>
      <c r="FDN32" s="638"/>
      <c r="FDO32" s="638"/>
      <c r="FDP32" s="638"/>
      <c r="FDQ32" s="638"/>
      <c r="FDR32" s="638"/>
      <c r="FDS32" s="638"/>
      <c r="FDT32" s="638"/>
      <c r="FDU32" s="638"/>
      <c r="FDV32" s="638"/>
      <c r="FDW32" s="638"/>
      <c r="FDX32" s="638"/>
      <c r="FDY32" s="638"/>
      <c r="FDZ32" s="638"/>
      <c r="FEA32" s="638"/>
      <c r="FEB32" s="638"/>
      <c r="FEC32" s="638"/>
      <c r="FED32" s="638"/>
      <c r="FEE32" s="638"/>
      <c r="FEF32" s="638"/>
      <c r="FEG32" s="638"/>
      <c r="FEH32" s="638"/>
      <c r="FEI32" s="638"/>
      <c r="FEJ32" s="638"/>
      <c r="FEK32" s="638"/>
      <c r="FEL32" s="638"/>
      <c r="FEM32" s="638"/>
      <c r="FEN32" s="638"/>
      <c r="FEO32" s="638"/>
      <c r="FEP32" s="638"/>
      <c r="FEQ32" s="638"/>
      <c r="FER32" s="638"/>
      <c r="FES32" s="638"/>
      <c r="FET32" s="638"/>
      <c r="FEU32" s="638"/>
      <c r="FEV32" s="638"/>
      <c r="FEW32" s="638"/>
      <c r="FEX32" s="638"/>
      <c r="FEY32" s="638"/>
      <c r="FEZ32" s="638"/>
      <c r="FFA32" s="638"/>
      <c r="FFB32" s="638"/>
      <c r="FFC32" s="638"/>
      <c r="FFD32" s="638"/>
      <c r="FFE32" s="638"/>
      <c r="FFF32" s="638"/>
      <c r="FFG32" s="638"/>
      <c r="FFH32" s="638"/>
      <c r="FFI32" s="638"/>
      <c r="FFJ32" s="638"/>
      <c r="FFK32" s="638"/>
      <c r="FFL32" s="638"/>
      <c r="FFM32" s="638"/>
      <c r="FFN32" s="638"/>
      <c r="FFO32" s="638"/>
      <c r="FFP32" s="638"/>
      <c r="FFQ32" s="638"/>
      <c r="FFR32" s="638"/>
      <c r="FFS32" s="638"/>
      <c r="FFT32" s="638"/>
      <c r="FFU32" s="638"/>
      <c r="FFV32" s="638"/>
      <c r="FFW32" s="638"/>
      <c r="FFX32" s="638"/>
      <c r="FFY32" s="638"/>
      <c r="FFZ32" s="638"/>
      <c r="FGA32" s="638"/>
      <c r="FGB32" s="638"/>
      <c r="FGC32" s="638"/>
      <c r="FGD32" s="638"/>
      <c r="FGE32" s="638"/>
      <c r="FGF32" s="638"/>
      <c r="FGG32" s="638"/>
      <c r="FGH32" s="638"/>
      <c r="FGI32" s="638"/>
      <c r="FGJ32" s="638"/>
      <c r="FGK32" s="638"/>
      <c r="FGL32" s="638"/>
      <c r="FGM32" s="638"/>
      <c r="FGN32" s="638"/>
      <c r="FGO32" s="638"/>
      <c r="FGP32" s="638"/>
      <c r="FGQ32" s="638"/>
      <c r="FGR32" s="638"/>
      <c r="FGS32" s="638"/>
      <c r="FGT32" s="638"/>
      <c r="FGU32" s="638"/>
      <c r="FGV32" s="638"/>
      <c r="FGW32" s="638"/>
      <c r="FGX32" s="638"/>
      <c r="FGY32" s="638"/>
      <c r="FGZ32" s="638"/>
      <c r="FHA32" s="638"/>
      <c r="FHB32" s="638"/>
      <c r="FHC32" s="638"/>
      <c r="FHD32" s="638"/>
      <c r="FHE32" s="638"/>
      <c r="FHF32" s="638"/>
      <c r="FHG32" s="638"/>
      <c r="FHH32" s="638"/>
      <c r="FHI32" s="638"/>
      <c r="FHJ32" s="638"/>
      <c r="FHK32" s="638"/>
      <c r="FHL32" s="638"/>
      <c r="FHM32" s="638"/>
      <c r="FHN32" s="638"/>
      <c r="FHO32" s="638"/>
      <c r="FHP32" s="638"/>
      <c r="FHQ32" s="638"/>
      <c r="FHR32" s="638"/>
      <c r="FHS32" s="638"/>
      <c r="FHT32" s="638"/>
      <c r="FHU32" s="638"/>
      <c r="FHV32" s="638"/>
      <c r="FHW32" s="638"/>
      <c r="FHX32" s="638"/>
      <c r="FHY32" s="638"/>
      <c r="FHZ32" s="638"/>
      <c r="FIA32" s="638"/>
      <c r="FIB32" s="638"/>
      <c r="FIC32" s="638"/>
      <c r="FID32" s="638"/>
      <c r="FIE32" s="638"/>
      <c r="FIF32" s="638"/>
      <c r="FIG32" s="638"/>
      <c r="FIH32" s="638"/>
      <c r="FII32" s="638"/>
      <c r="FIJ32" s="638"/>
      <c r="FIK32" s="638"/>
      <c r="FIL32" s="638"/>
      <c r="FIM32" s="638"/>
      <c r="FIN32" s="638"/>
      <c r="FIO32" s="638"/>
      <c r="FIP32" s="638"/>
      <c r="FIQ32" s="638"/>
      <c r="FIR32" s="638"/>
      <c r="FIS32" s="638"/>
      <c r="FIT32" s="638"/>
      <c r="FIU32" s="638"/>
      <c r="FIV32" s="638"/>
      <c r="FIW32" s="638"/>
      <c r="FIX32" s="638"/>
      <c r="FIY32" s="638"/>
      <c r="FIZ32" s="638"/>
      <c r="FJA32" s="638"/>
      <c r="FJB32" s="638"/>
      <c r="FJC32" s="638"/>
      <c r="FJD32" s="638"/>
      <c r="FJE32" s="638"/>
      <c r="FJF32" s="638"/>
      <c r="FJG32" s="638"/>
      <c r="FJH32" s="638"/>
      <c r="FJI32" s="638"/>
      <c r="FJJ32" s="638"/>
      <c r="FJK32" s="638"/>
      <c r="FJL32" s="638"/>
      <c r="FJM32" s="638"/>
      <c r="FJN32" s="638"/>
      <c r="FJO32" s="638"/>
      <c r="FJP32" s="638"/>
      <c r="FJQ32" s="638"/>
      <c r="FJR32" s="638"/>
      <c r="FJS32" s="638"/>
      <c r="FJT32" s="638"/>
      <c r="FJU32" s="638"/>
      <c r="FJV32" s="638"/>
      <c r="FJW32" s="638"/>
      <c r="FJX32" s="638"/>
      <c r="FJY32" s="638"/>
      <c r="FJZ32" s="638"/>
      <c r="FKA32" s="638"/>
      <c r="FKB32" s="638"/>
      <c r="FKC32" s="638"/>
      <c r="FKD32" s="638"/>
      <c r="FKE32" s="638"/>
      <c r="FKF32" s="638"/>
      <c r="FKG32" s="638"/>
      <c r="FKH32" s="638"/>
      <c r="FKI32" s="638"/>
      <c r="FKJ32" s="638"/>
      <c r="FKK32" s="638"/>
      <c r="FKL32" s="638"/>
      <c r="FKM32" s="638"/>
      <c r="FKN32" s="638"/>
      <c r="FKO32" s="638"/>
      <c r="FKP32" s="638"/>
      <c r="FKQ32" s="638"/>
      <c r="FKR32" s="638"/>
      <c r="FKS32" s="638"/>
      <c r="FKT32" s="638"/>
      <c r="FKU32" s="638"/>
      <c r="FKV32" s="638"/>
      <c r="FKW32" s="638"/>
      <c r="FKX32" s="638"/>
      <c r="FKY32" s="638"/>
      <c r="FKZ32" s="638"/>
      <c r="FLA32" s="638"/>
      <c r="FLB32" s="638"/>
      <c r="FLC32" s="638"/>
      <c r="FLD32" s="638"/>
      <c r="FLE32" s="638"/>
      <c r="FLF32" s="638"/>
      <c r="FLG32" s="638"/>
      <c r="FLH32" s="638"/>
      <c r="FLI32" s="638"/>
      <c r="FLJ32" s="638"/>
      <c r="FLK32" s="638"/>
      <c r="FLL32" s="638"/>
      <c r="FLM32" s="638"/>
      <c r="FLN32" s="638"/>
      <c r="FLO32" s="638"/>
      <c r="FLP32" s="638"/>
      <c r="FLQ32" s="638"/>
      <c r="FLR32" s="638"/>
      <c r="FLS32" s="638"/>
      <c r="FLT32" s="638"/>
      <c r="FLU32" s="638"/>
      <c r="FLV32" s="638"/>
      <c r="FLW32" s="638"/>
      <c r="FLX32" s="638"/>
      <c r="FLY32" s="638"/>
      <c r="FLZ32" s="638"/>
      <c r="FMA32" s="638"/>
      <c r="FMB32" s="638"/>
      <c r="FMC32" s="638"/>
      <c r="FMD32" s="638"/>
      <c r="FME32" s="638"/>
      <c r="FMF32" s="638"/>
      <c r="FMG32" s="638"/>
      <c r="FMH32" s="638"/>
      <c r="FMI32" s="638"/>
      <c r="FMJ32" s="638"/>
      <c r="FMK32" s="638"/>
      <c r="FML32" s="638"/>
      <c r="FMM32" s="638"/>
      <c r="FMN32" s="638"/>
      <c r="FMO32" s="638"/>
      <c r="FMP32" s="638"/>
      <c r="FMQ32" s="638"/>
      <c r="FMR32" s="638"/>
      <c r="FMS32" s="638"/>
      <c r="FMT32" s="638"/>
      <c r="FMU32" s="638"/>
      <c r="FMV32" s="638"/>
      <c r="FMW32" s="638"/>
      <c r="FMX32" s="638"/>
      <c r="FMY32" s="638"/>
      <c r="FMZ32" s="638"/>
      <c r="FNA32" s="638"/>
      <c r="FNB32" s="638"/>
      <c r="FNC32" s="638"/>
      <c r="FND32" s="638"/>
      <c r="FNE32" s="638"/>
      <c r="FNF32" s="638"/>
      <c r="FNG32" s="638"/>
      <c r="FNH32" s="638"/>
      <c r="FNI32" s="638"/>
      <c r="FNJ32" s="638"/>
      <c r="FNK32" s="638"/>
      <c r="FNL32" s="638"/>
      <c r="FNM32" s="638"/>
      <c r="FNN32" s="638"/>
      <c r="FNO32" s="638"/>
      <c r="FNP32" s="638"/>
      <c r="FNQ32" s="638"/>
      <c r="FNR32" s="638"/>
      <c r="FNS32" s="638"/>
      <c r="FNT32" s="638"/>
      <c r="FNU32" s="638"/>
      <c r="FNV32" s="638"/>
      <c r="FNW32" s="638"/>
      <c r="FNX32" s="638"/>
      <c r="FNY32" s="638"/>
      <c r="FNZ32" s="638"/>
      <c r="FOA32" s="638"/>
      <c r="FOB32" s="638"/>
      <c r="FOC32" s="638"/>
      <c r="FOD32" s="638"/>
      <c r="FOE32" s="638"/>
      <c r="FOF32" s="638"/>
      <c r="FOG32" s="638"/>
      <c r="FOH32" s="638"/>
      <c r="FOI32" s="638"/>
      <c r="FOJ32" s="638"/>
      <c r="FOK32" s="638"/>
      <c r="FOL32" s="638"/>
      <c r="FOM32" s="638"/>
      <c r="FON32" s="638"/>
      <c r="FOO32" s="638"/>
      <c r="FOP32" s="638"/>
      <c r="FOQ32" s="638"/>
      <c r="FOR32" s="638"/>
      <c r="FOS32" s="638"/>
      <c r="FOT32" s="638"/>
      <c r="FOU32" s="638"/>
      <c r="FOV32" s="638"/>
      <c r="FOW32" s="638"/>
      <c r="FOX32" s="638"/>
      <c r="FOY32" s="638"/>
      <c r="FOZ32" s="638"/>
      <c r="FPA32" s="638"/>
      <c r="FPB32" s="638"/>
      <c r="FPC32" s="638"/>
      <c r="FPD32" s="638"/>
      <c r="FPE32" s="638"/>
      <c r="FPF32" s="638"/>
      <c r="FPG32" s="638"/>
      <c r="FPH32" s="638"/>
      <c r="FPI32" s="638"/>
      <c r="FPJ32" s="638"/>
      <c r="FPK32" s="638"/>
      <c r="FPL32" s="638"/>
      <c r="FPM32" s="638"/>
      <c r="FPN32" s="638"/>
      <c r="FPO32" s="638"/>
      <c r="FPP32" s="638"/>
      <c r="FPQ32" s="638"/>
      <c r="FPR32" s="638"/>
      <c r="FPS32" s="638"/>
      <c r="FPT32" s="638"/>
      <c r="FPU32" s="638"/>
      <c r="FPV32" s="638"/>
      <c r="FPW32" s="638"/>
      <c r="FPX32" s="638"/>
      <c r="FPY32" s="638"/>
      <c r="FPZ32" s="638"/>
      <c r="FQA32" s="638"/>
      <c r="FQB32" s="638"/>
      <c r="FQC32" s="638"/>
      <c r="FQD32" s="638"/>
      <c r="FQE32" s="638"/>
      <c r="FQF32" s="638"/>
      <c r="FQG32" s="638"/>
      <c r="FQH32" s="638"/>
      <c r="FQI32" s="638"/>
      <c r="FQJ32" s="638"/>
      <c r="FQK32" s="638"/>
      <c r="FQL32" s="638"/>
      <c r="FQM32" s="638"/>
      <c r="FQN32" s="638"/>
      <c r="FQO32" s="638"/>
      <c r="FQP32" s="638"/>
      <c r="FQQ32" s="638"/>
      <c r="FQR32" s="638"/>
      <c r="FQS32" s="638"/>
      <c r="FQT32" s="638"/>
      <c r="FQU32" s="638"/>
      <c r="FQV32" s="638"/>
      <c r="FQW32" s="638"/>
      <c r="FQX32" s="638"/>
      <c r="FQY32" s="638"/>
      <c r="FQZ32" s="638"/>
      <c r="FRA32" s="638"/>
      <c r="FRB32" s="638"/>
      <c r="FRC32" s="638"/>
      <c r="FRD32" s="638"/>
      <c r="FRE32" s="638"/>
      <c r="FRF32" s="638"/>
      <c r="FRG32" s="638"/>
      <c r="FRH32" s="638"/>
      <c r="FRI32" s="638"/>
      <c r="FRJ32" s="638"/>
      <c r="FRK32" s="638"/>
      <c r="FRL32" s="638"/>
      <c r="FRM32" s="638"/>
      <c r="FRN32" s="638"/>
      <c r="FRO32" s="638"/>
      <c r="FRP32" s="638"/>
      <c r="FRQ32" s="638"/>
      <c r="FRR32" s="638"/>
      <c r="FRS32" s="638"/>
      <c r="FRT32" s="638"/>
      <c r="FRU32" s="638"/>
      <c r="FRV32" s="638"/>
      <c r="FRW32" s="638"/>
      <c r="FRX32" s="638"/>
      <c r="FRY32" s="638"/>
      <c r="FRZ32" s="638"/>
      <c r="FSA32" s="638"/>
      <c r="FSB32" s="638"/>
      <c r="FSC32" s="638"/>
      <c r="FSD32" s="638"/>
      <c r="FSE32" s="638"/>
      <c r="FSF32" s="638"/>
      <c r="FSG32" s="638"/>
      <c r="FSH32" s="638"/>
      <c r="FSI32" s="638"/>
      <c r="FSJ32" s="638"/>
      <c r="FSK32" s="638"/>
      <c r="FSL32" s="638"/>
      <c r="FSM32" s="638"/>
      <c r="FSN32" s="638"/>
      <c r="FSO32" s="638"/>
      <c r="FSP32" s="638"/>
      <c r="FSQ32" s="638"/>
      <c r="FSR32" s="638"/>
      <c r="FSS32" s="638"/>
      <c r="FST32" s="638"/>
      <c r="FSU32" s="638"/>
      <c r="FSV32" s="638"/>
      <c r="FSW32" s="638"/>
      <c r="FSX32" s="638"/>
      <c r="FSY32" s="638"/>
      <c r="FSZ32" s="638"/>
      <c r="FTA32" s="638"/>
      <c r="FTB32" s="638"/>
      <c r="FTC32" s="638"/>
      <c r="FTD32" s="638"/>
      <c r="FTE32" s="638"/>
      <c r="FTF32" s="638"/>
      <c r="FTG32" s="638"/>
      <c r="FTH32" s="638"/>
      <c r="FTI32" s="638"/>
      <c r="FTJ32" s="638"/>
      <c r="FTK32" s="638"/>
      <c r="FTL32" s="638"/>
      <c r="FTM32" s="638"/>
      <c r="FTN32" s="638"/>
      <c r="FTO32" s="638"/>
      <c r="FTP32" s="638"/>
      <c r="FTQ32" s="638"/>
      <c r="FTR32" s="638"/>
      <c r="FTS32" s="638"/>
      <c r="FTT32" s="638"/>
      <c r="FTU32" s="638"/>
      <c r="FTV32" s="638"/>
      <c r="FTW32" s="638"/>
      <c r="FTX32" s="638"/>
      <c r="FTY32" s="638"/>
      <c r="FTZ32" s="638"/>
      <c r="FUA32" s="638"/>
      <c r="FUB32" s="638"/>
      <c r="FUC32" s="638"/>
      <c r="FUD32" s="638"/>
      <c r="FUE32" s="638"/>
      <c r="FUF32" s="638"/>
      <c r="FUG32" s="638"/>
      <c r="FUH32" s="638"/>
      <c r="FUI32" s="638"/>
      <c r="FUJ32" s="638"/>
      <c r="FUK32" s="638"/>
      <c r="FUL32" s="638"/>
      <c r="FUM32" s="638"/>
      <c r="FUN32" s="638"/>
      <c r="FUO32" s="638"/>
      <c r="FUP32" s="638"/>
      <c r="FUQ32" s="638"/>
      <c r="FUR32" s="638"/>
      <c r="FUS32" s="638"/>
      <c r="FUT32" s="638"/>
      <c r="FUU32" s="638"/>
      <c r="FUV32" s="638"/>
      <c r="FUW32" s="638"/>
      <c r="FUX32" s="638"/>
      <c r="FUY32" s="638"/>
      <c r="FUZ32" s="638"/>
      <c r="FVA32" s="638"/>
      <c r="FVB32" s="638"/>
      <c r="FVC32" s="638"/>
      <c r="FVD32" s="638"/>
      <c r="FVE32" s="638"/>
      <c r="FVF32" s="638"/>
      <c r="FVG32" s="638"/>
      <c r="FVH32" s="638"/>
      <c r="FVI32" s="638"/>
      <c r="FVJ32" s="638"/>
      <c r="FVK32" s="638"/>
      <c r="FVL32" s="638"/>
      <c r="FVM32" s="638"/>
      <c r="FVN32" s="638"/>
      <c r="FVO32" s="638"/>
      <c r="FVP32" s="638"/>
      <c r="FVQ32" s="638"/>
      <c r="FVR32" s="638"/>
      <c r="FVS32" s="638"/>
      <c r="FVT32" s="638"/>
      <c r="FVU32" s="638"/>
      <c r="FVV32" s="638"/>
      <c r="FVW32" s="638"/>
      <c r="FVX32" s="638"/>
      <c r="FVY32" s="638"/>
      <c r="FVZ32" s="638"/>
      <c r="FWA32" s="638"/>
      <c r="FWB32" s="638"/>
      <c r="FWC32" s="638"/>
      <c r="FWD32" s="638"/>
      <c r="FWE32" s="638"/>
      <c r="FWF32" s="638"/>
      <c r="FWG32" s="638"/>
      <c r="FWH32" s="638"/>
      <c r="FWI32" s="638"/>
      <c r="FWJ32" s="638"/>
      <c r="FWK32" s="638"/>
      <c r="FWL32" s="638"/>
      <c r="FWM32" s="638"/>
      <c r="FWN32" s="638"/>
      <c r="FWO32" s="638"/>
      <c r="FWP32" s="638"/>
      <c r="FWQ32" s="638"/>
      <c r="FWR32" s="638"/>
      <c r="FWS32" s="638"/>
      <c r="FWT32" s="638"/>
      <c r="FWU32" s="638"/>
      <c r="FWV32" s="638"/>
      <c r="FWW32" s="638"/>
      <c r="FWX32" s="638"/>
      <c r="FWY32" s="638"/>
      <c r="FWZ32" s="638"/>
      <c r="FXA32" s="638"/>
      <c r="FXB32" s="638"/>
      <c r="FXC32" s="638"/>
      <c r="FXD32" s="638"/>
      <c r="FXE32" s="638"/>
      <c r="FXF32" s="638"/>
      <c r="FXG32" s="638"/>
      <c r="FXH32" s="638"/>
      <c r="FXI32" s="638"/>
      <c r="FXJ32" s="638"/>
      <c r="FXK32" s="638"/>
      <c r="FXL32" s="638"/>
      <c r="FXM32" s="638"/>
      <c r="FXN32" s="638"/>
      <c r="FXO32" s="638"/>
      <c r="FXP32" s="638"/>
      <c r="FXQ32" s="638"/>
      <c r="FXR32" s="638"/>
      <c r="FXS32" s="638"/>
      <c r="FXT32" s="638"/>
      <c r="FXU32" s="638"/>
      <c r="FXV32" s="638"/>
      <c r="FXW32" s="638"/>
      <c r="FXX32" s="638"/>
      <c r="FXY32" s="638"/>
      <c r="FXZ32" s="638"/>
      <c r="FYA32" s="638"/>
      <c r="FYB32" s="638"/>
      <c r="FYC32" s="638"/>
      <c r="FYD32" s="638"/>
      <c r="FYE32" s="638"/>
      <c r="FYF32" s="638"/>
      <c r="FYG32" s="638"/>
      <c r="FYH32" s="638"/>
      <c r="FYI32" s="638"/>
      <c r="FYJ32" s="638"/>
      <c r="FYK32" s="638"/>
      <c r="FYL32" s="638"/>
      <c r="FYM32" s="638"/>
      <c r="FYN32" s="638"/>
      <c r="FYO32" s="638"/>
      <c r="FYP32" s="638"/>
      <c r="FYQ32" s="638"/>
      <c r="FYR32" s="638"/>
      <c r="FYS32" s="638"/>
      <c r="FYT32" s="638"/>
      <c r="FYU32" s="638"/>
      <c r="FYV32" s="638"/>
      <c r="FYW32" s="638"/>
      <c r="FYX32" s="638"/>
      <c r="FYY32" s="638"/>
      <c r="FYZ32" s="638"/>
      <c r="FZA32" s="638"/>
      <c r="FZB32" s="638"/>
      <c r="FZC32" s="638"/>
      <c r="FZD32" s="638"/>
      <c r="FZE32" s="638"/>
      <c r="FZF32" s="638"/>
      <c r="FZG32" s="638"/>
      <c r="FZH32" s="638"/>
      <c r="FZI32" s="638"/>
      <c r="FZJ32" s="638"/>
      <c r="FZK32" s="638"/>
      <c r="FZL32" s="638"/>
      <c r="FZM32" s="638"/>
      <c r="FZN32" s="638"/>
      <c r="FZO32" s="638"/>
      <c r="FZP32" s="638"/>
      <c r="FZQ32" s="638"/>
      <c r="FZR32" s="638"/>
      <c r="FZS32" s="638"/>
      <c r="FZT32" s="638"/>
      <c r="FZU32" s="638"/>
      <c r="FZV32" s="638"/>
      <c r="FZW32" s="638"/>
      <c r="FZX32" s="638"/>
      <c r="FZY32" s="638"/>
      <c r="FZZ32" s="638"/>
      <c r="GAA32" s="638"/>
      <c r="GAB32" s="638"/>
      <c r="GAC32" s="638"/>
      <c r="GAD32" s="638"/>
      <c r="GAE32" s="638"/>
      <c r="GAF32" s="638"/>
      <c r="GAG32" s="638"/>
      <c r="GAH32" s="638"/>
      <c r="GAI32" s="638"/>
      <c r="GAJ32" s="638"/>
      <c r="GAK32" s="638"/>
      <c r="GAL32" s="638"/>
      <c r="GAM32" s="638"/>
      <c r="GAN32" s="638"/>
      <c r="GAO32" s="638"/>
      <c r="GAP32" s="638"/>
      <c r="GAQ32" s="638"/>
      <c r="GAR32" s="638"/>
      <c r="GAS32" s="638"/>
      <c r="GAT32" s="638"/>
      <c r="GAU32" s="638"/>
      <c r="GAV32" s="638"/>
      <c r="GAW32" s="638"/>
      <c r="GAX32" s="638"/>
      <c r="GAY32" s="638"/>
      <c r="GAZ32" s="638"/>
      <c r="GBA32" s="638"/>
      <c r="GBB32" s="638"/>
      <c r="GBC32" s="638"/>
      <c r="GBD32" s="638"/>
      <c r="GBE32" s="638"/>
      <c r="GBF32" s="638"/>
      <c r="GBG32" s="638"/>
      <c r="GBH32" s="638"/>
      <c r="GBI32" s="638"/>
      <c r="GBJ32" s="638"/>
      <c r="GBK32" s="638"/>
      <c r="GBL32" s="638"/>
      <c r="GBM32" s="638"/>
      <c r="GBN32" s="638"/>
      <c r="GBO32" s="638"/>
      <c r="GBP32" s="638"/>
      <c r="GBQ32" s="638"/>
      <c r="GBR32" s="638"/>
      <c r="GBS32" s="638"/>
      <c r="GBT32" s="638"/>
      <c r="GBU32" s="638"/>
      <c r="GBV32" s="638"/>
      <c r="GBW32" s="638"/>
      <c r="GBX32" s="638"/>
      <c r="GBY32" s="638"/>
      <c r="GBZ32" s="638"/>
      <c r="GCA32" s="638"/>
      <c r="GCB32" s="638"/>
      <c r="GCC32" s="638"/>
      <c r="GCD32" s="638"/>
      <c r="GCE32" s="638"/>
      <c r="GCF32" s="638"/>
      <c r="GCG32" s="638"/>
      <c r="GCH32" s="638"/>
      <c r="GCI32" s="638"/>
      <c r="GCJ32" s="638"/>
      <c r="GCK32" s="638"/>
      <c r="GCL32" s="638"/>
      <c r="GCM32" s="638"/>
      <c r="GCN32" s="638"/>
      <c r="GCO32" s="638"/>
      <c r="GCP32" s="638"/>
      <c r="GCQ32" s="638"/>
      <c r="GCR32" s="638"/>
      <c r="GCS32" s="638"/>
      <c r="GCT32" s="638"/>
      <c r="GCU32" s="638"/>
      <c r="GCV32" s="638"/>
      <c r="GCW32" s="638"/>
      <c r="GCX32" s="638"/>
      <c r="GCY32" s="638"/>
      <c r="GCZ32" s="638"/>
      <c r="GDA32" s="638"/>
      <c r="GDB32" s="638"/>
      <c r="GDC32" s="638"/>
      <c r="GDD32" s="638"/>
      <c r="GDE32" s="638"/>
      <c r="GDF32" s="638"/>
      <c r="GDG32" s="638"/>
      <c r="GDH32" s="638"/>
      <c r="GDI32" s="638"/>
      <c r="GDJ32" s="638"/>
      <c r="GDK32" s="638"/>
      <c r="GDL32" s="638"/>
      <c r="GDM32" s="638"/>
      <c r="GDN32" s="638"/>
      <c r="GDO32" s="638"/>
      <c r="GDP32" s="638"/>
      <c r="GDQ32" s="638"/>
      <c r="GDR32" s="638"/>
      <c r="GDS32" s="638"/>
      <c r="GDT32" s="638"/>
      <c r="GDU32" s="638"/>
      <c r="GDV32" s="638"/>
      <c r="GDW32" s="638"/>
      <c r="GDX32" s="638"/>
      <c r="GDY32" s="638"/>
      <c r="GDZ32" s="638"/>
      <c r="GEA32" s="638"/>
      <c r="GEB32" s="638"/>
      <c r="GEC32" s="638"/>
      <c r="GED32" s="638"/>
      <c r="GEE32" s="638"/>
      <c r="GEF32" s="638"/>
      <c r="GEG32" s="638"/>
      <c r="GEH32" s="638"/>
      <c r="GEI32" s="638"/>
      <c r="GEJ32" s="638"/>
      <c r="GEK32" s="638"/>
      <c r="GEL32" s="638"/>
      <c r="GEM32" s="638"/>
      <c r="GEN32" s="638"/>
      <c r="GEO32" s="638"/>
      <c r="GEP32" s="638"/>
      <c r="GEQ32" s="638"/>
      <c r="GER32" s="638"/>
      <c r="GES32" s="638"/>
      <c r="GET32" s="638"/>
      <c r="GEU32" s="638"/>
      <c r="GEV32" s="638"/>
      <c r="GEW32" s="638"/>
      <c r="GEX32" s="638"/>
      <c r="GEY32" s="638"/>
      <c r="GEZ32" s="638"/>
      <c r="GFA32" s="638"/>
      <c r="GFB32" s="638"/>
      <c r="GFC32" s="638"/>
      <c r="GFD32" s="638"/>
      <c r="GFE32" s="638"/>
      <c r="GFF32" s="638"/>
      <c r="GFG32" s="638"/>
      <c r="GFH32" s="638"/>
      <c r="GFI32" s="638"/>
      <c r="GFJ32" s="638"/>
      <c r="GFK32" s="638"/>
      <c r="GFL32" s="638"/>
      <c r="GFM32" s="638"/>
      <c r="GFN32" s="638"/>
      <c r="GFO32" s="638"/>
      <c r="GFP32" s="638"/>
      <c r="GFQ32" s="638"/>
      <c r="GFR32" s="638"/>
      <c r="GFS32" s="638"/>
      <c r="GFT32" s="638"/>
      <c r="GFU32" s="638"/>
      <c r="GFV32" s="638"/>
      <c r="GFW32" s="638"/>
      <c r="GFX32" s="638"/>
      <c r="GFY32" s="638"/>
      <c r="GFZ32" s="638"/>
      <c r="GGA32" s="638"/>
      <c r="GGB32" s="638"/>
      <c r="GGC32" s="638"/>
      <c r="GGD32" s="638"/>
      <c r="GGE32" s="638"/>
      <c r="GGF32" s="638"/>
      <c r="GGG32" s="638"/>
      <c r="GGH32" s="638"/>
      <c r="GGI32" s="638"/>
      <c r="GGJ32" s="638"/>
      <c r="GGK32" s="638"/>
      <c r="GGL32" s="638"/>
      <c r="GGM32" s="638"/>
      <c r="GGN32" s="638"/>
      <c r="GGO32" s="638"/>
      <c r="GGP32" s="638"/>
      <c r="GGQ32" s="638"/>
      <c r="GGR32" s="638"/>
      <c r="GGS32" s="638"/>
      <c r="GGT32" s="638"/>
      <c r="GGU32" s="638"/>
      <c r="GGV32" s="638"/>
      <c r="GGW32" s="638"/>
      <c r="GGX32" s="638"/>
      <c r="GGY32" s="638"/>
      <c r="GGZ32" s="638"/>
      <c r="GHA32" s="638"/>
      <c r="GHB32" s="638"/>
      <c r="GHC32" s="638"/>
      <c r="GHD32" s="638"/>
      <c r="GHE32" s="638"/>
      <c r="GHF32" s="638"/>
      <c r="GHG32" s="638"/>
      <c r="GHH32" s="638"/>
      <c r="GHI32" s="638"/>
      <c r="GHJ32" s="638"/>
      <c r="GHK32" s="638"/>
      <c r="GHL32" s="638"/>
      <c r="GHM32" s="638"/>
      <c r="GHN32" s="638"/>
      <c r="GHO32" s="638"/>
      <c r="GHP32" s="638"/>
      <c r="GHQ32" s="638"/>
      <c r="GHR32" s="638"/>
      <c r="GHS32" s="638"/>
      <c r="GHT32" s="638"/>
      <c r="GHU32" s="638"/>
      <c r="GHV32" s="638"/>
      <c r="GHW32" s="638"/>
      <c r="GHX32" s="638"/>
      <c r="GHY32" s="638"/>
      <c r="GHZ32" s="638"/>
      <c r="GIA32" s="638"/>
      <c r="GIB32" s="638"/>
      <c r="GIC32" s="638"/>
      <c r="GID32" s="638"/>
      <c r="GIE32" s="638"/>
      <c r="GIF32" s="638"/>
      <c r="GIG32" s="638"/>
      <c r="GIH32" s="638"/>
      <c r="GII32" s="638"/>
      <c r="GIJ32" s="638"/>
      <c r="GIK32" s="638"/>
      <c r="GIL32" s="638"/>
      <c r="GIM32" s="638"/>
      <c r="GIN32" s="638"/>
      <c r="GIO32" s="638"/>
      <c r="GIP32" s="638"/>
      <c r="GIQ32" s="638"/>
      <c r="GIR32" s="638"/>
      <c r="GIS32" s="638"/>
      <c r="GIT32" s="638"/>
      <c r="GIU32" s="638"/>
      <c r="GIV32" s="638"/>
      <c r="GIW32" s="638"/>
      <c r="GIX32" s="638"/>
      <c r="GIY32" s="638"/>
      <c r="GIZ32" s="638"/>
      <c r="GJA32" s="638"/>
      <c r="GJB32" s="638"/>
      <c r="GJC32" s="638"/>
      <c r="GJD32" s="638"/>
      <c r="GJE32" s="638"/>
      <c r="GJF32" s="638"/>
      <c r="GJG32" s="638"/>
      <c r="GJH32" s="638"/>
      <c r="GJI32" s="638"/>
      <c r="GJJ32" s="638"/>
      <c r="GJK32" s="638"/>
      <c r="GJL32" s="638"/>
      <c r="GJM32" s="638"/>
      <c r="GJN32" s="638"/>
      <c r="GJO32" s="638"/>
      <c r="GJP32" s="638"/>
      <c r="GJQ32" s="638"/>
      <c r="GJR32" s="638"/>
      <c r="GJS32" s="638"/>
      <c r="GJT32" s="638"/>
      <c r="GJU32" s="638"/>
      <c r="GJV32" s="638"/>
      <c r="GJW32" s="638"/>
      <c r="GJX32" s="638"/>
      <c r="GJY32" s="638"/>
      <c r="GJZ32" s="638"/>
      <c r="GKA32" s="638"/>
      <c r="GKB32" s="638"/>
      <c r="GKC32" s="638"/>
      <c r="GKD32" s="638"/>
      <c r="GKE32" s="638"/>
      <c r="GKF32" s="638"/>
      <c r="GKG32" s="638"/>
      <c r="GKH32" s="638"/>
      <c r="GKI32" s="638"/>
      <c r="GKJ32" s="638"/>
      <c r="GKK32" s="638"/>
      <c r="GKL32" s="638"/>
      <c r="GKM32" s="638"/>
      <c r="GKN32" s="638"/>
      <c r="GKO32" s="638"/>
      <c r="GKP32" s="638"/>
      <c r="GKQ32" s="638"/>
      <c r="GKR32" s="638"/>
      <c r="GKS32" s="638"/>
      <c r="GKT32" s="638"/>
      <c r="GKU32" s="638"/>
      <c r="GKV32" s="638"/>
      <c r="GKW32" s="638"/>
      <c r="GKX32" s="638"/>
      <c r="GKY32" s="638"/>
      <c r="GKZ32" s="638"/>
      <c r="GLA32" s="638"/>
      <c r="GLB32" s="638"/>
      <c r="GLC32" s="638"/>
      <c r="GLD32" s="638"/>
      <c r="GLE32" s="638"/>
      <c r="GLF32" s="638"/>
      <c r="GLG32" s="638"/>
      <c r="GLH32" s="638"/>
      <c r="GLI32" s="638"/>
      <c r="GLJ32" s="638"/>
      <c r="GLK32" s="638"/>
      <c r="GLL32" s="638"/>
      <c r="GLM32" s="638"/>
      <c r="GLN32" s="638"/>
      <c r="GLO32" s="638"/>
      <c r="GLP32" s="638"/>
      <c r="GLQ32" s="638"/>
      <c r="GLR32" s="638"/>
      <c r="GLS32" s="638"/>
      <c r="GLT32" s="638"/>
      <c r="GLU32" s="638"/>
      <c r="GLV32" s="638"/>
      <c r="GLW32" s="638"/>
      <c r="GLX32" s="638"/>
      <c r="GLY32" s="638"/>
      <c r="GLZ32" s="638"/>
      <c r="GMA32" s="638"/>
      <c r="GMB32" s="638"/>
      <c r="GMC32" s="638"/>
      <c r="GMD32" s="638"/>
      <c r="GME32" s="638"/>
      <c r="GMF32" s="638"/>
      <c r="GMG32" s="638"/>
      <c r="GMH32" s="638"/>
      <c r="GMI32" s="638"/>
      <c r="GMJ32" s="638"/>
      <c r="GMK32" s="638"/>
      <c r="GML32" s="638"/>
      <c r="GMM32" s="638"/>
      <c r="GMN32" s="638"/>
      <c r="GMO32" s="638"/>
      <c r="GMP32" s="638"/>
      <c r="GMQ32" s="638"/>
      <c r="GMR32" s="638"/>
      <c r="GMS32" s="638"/>
      <c r="GMT32" s="638"/>
      <c r="GMU32" s="638"/>
      <c r="GMV32" s="638"/>
      <c r="GMW32" s="638"/>
      <c r="GMX32" s="638"/>
      <c r="GMY32" s="638"/>
      <c r="GMZ32" s="638"/>
      <c r="GNA32" s="638"/>
      <c r="GNB32" s="638"/>
      <c r="GNC32" s="638"/>
      <c r="GND32" s="638"/>
      <c r="GNE32" s="638"/>
      <c r="GNF32" s="638"/>
      <c r="GNG32" s="638"/>
      <c r="GNH32" s="638"/>
      <c r="GNI32" s="638"/>
      <c r="GNJ32" s="638"/>
      <c r="GNK32" s="638"/>
      <c r="GNL32" s="638"/>
      <c r="GNM32" s="638"/>
      <c r="GNN32" s="638"/>
      <c r="GNO32" s="638"/>
      <c r="GNP32" s="638"/>
      <c r="GNQ32" s="638"/>
      <c r="GNR32" s="638"/>
      <c r="GNS32" s="638"/>
      <c r="GNT32" s="638"/>
      <c r="GNU32" s="638"/>
      <c r="GNV32" s="638"/>
      <c r="GNW32" s="638"/>
      <c r="GNX32" s="638"/>
      <c r="GNY32" s="638"/>
      <c r="GNZ32" s="638"/>
      <c r="GOA32" s="638"/>
      <c r="GOB32" s="638"/>
      <c r="GOC32" s="638"/>
      <c r="GOD32" s="638"/>
      <c r="GOE32" s="638"/>
      <c r="GOF32" s="638"/>
      <c r="GOG32" s="638"/>
      <c r="GOH32" s="638"/>
      <c r="GOI32" s="638"/>
      <c r="GOJ32" s="638"/>
      <c r="GOK32" s="638"/>
      <c r="GOL32" s="638"/>
      <c r="GOM32" s="638"/>
      <c r="GON32" s="638"/>
      <c r="GOO32" s="638"/>
      <c r="GOP32" s="638"/>
      <c r="GOQ32" s="638"/>
      <c r="GOR32" s="638"/>
      <c r="GOS32" s="638"/>
      <c r="GOT32" s="638"/>
      <c r="GOU32" s="638"/>
      <c r="GOV32" s="638"/>
      <c r="GOW32" s="638"/>
      <c r="GOX32" s="638"/>
      <c r="GOY32" s="638"/>
      <c r="GOZ32" s="638"/>
      <c r="GPA32" s="638"/>
      <c r="GPB32" s="638"/>
      <c r="GPC32" s="638"/>
      <c r="GPD32" s="638"/>
      <c r="GPE32" s="638"/>
      <c r="GPF32" s="638"/>
      <c r="GPG32" s="638"/>
      <c r="GPH32" s="638"/>
      <c r="GPI32" s="638"/>
      <c r="GPJ32" s="638"/>
      <c r="GPK32" s="638"/>
      <c r="GPL32" s="638"/>
      <c r="GPM32" s="638"/>
      <c r="GPN32" s="638"/>
      <c r="GPO32" s="638"/>
      <c r="GPP32" s="638"/>
      <c r="GPQ32" s="638"/>
      <c r="GPR32" s="638"/>
      <c r="GPS32" s="638"/>
      <c r="GPT32" s="638"/>
      <c r="GPU32" s="638"/>
      <c r="GPV32" s="638"/>
      <c r="GPW32" s="638"/>
      <c r="GPX32" s="638"/>
      <c r="GPY32" s="638"/>
      <c r="GPZ32" s="638"/>
      <c r="GQA32" s="638"/>
      <c r="GQB32" s="638"/>
      <c r="GQC32" s="638"/>
      <c r="GQD32" s="638"/>
      <c r="GQE32" s="638"/>
      <c r="GQF32" s="638"/>
      <c r="GQG32" s="638"/>
      <c r="GQH32" s="638"/>
      <c r="GQI32" s="638"/>
      <c r="GQJ32" s="638"/>
      <c r="GQK32" s="638"/>
      <c r="GQL32" s="638"/>
      <c r="GQM32" s="638"/>
      <c r="GQN32" s="638"/>
      <c r="GQO32" s="638"/>
      <c r="GQP32" s="638"/>
      <c r="GQQ32" s="638"/>
      <c r="GQR32" s="638"/>
      <c r="GQS32" s="638"/>
      <c r="GQT32" s="638"/>
      <c r="GQU32" s="638"/>
      <c r="GQV32" s="638"/>
      <c r="GQW32" s="638"/>
      <c r="GQX32" s="638"/>
      <c r="GQY32" s="638"/>
      <c r="GQZ32" s="638"/>
      <c r="GRA32" s="638"/>
      <c r="GRB32" s="638"/>
      <c r="GRC32" s="638"/>
      <c r="GRD32" s="638"/>
      <c r="GRE32" s="638"/>
      <c r="GRF32" s="638"/>
      <c r="GRG32" s="638"/>
      <c r="GRH32" s="638"/>
      <c r="GRI32" s="638"/>
      <c r="GRJ32" s="638"/>
      <c r="GRK32" s="638"/>
      <c r="GRL32" s="638"/>
      <c r="GRM32" s="638"/>
      <c r="GRN32" s="638"/>
      <c r="GRO32" s="638"/>
      <c r="GRP32" s="638"/>
      <c r="GRQ32" s="638"/>
      <c r="GRR32" s="638"/>
      <c r="GRS32" s="638"/>
      <c r="GRT32" s="638"/>
      <c r="GRU32" s="638"/>
      <c r="GRV32" s="638"/>
      <c r="GRW32" s="638"/>
      <c r="GRX32" s="638"/>
      <c r="GRY32" s="638"/>
      <c r="GRZ32" s="638"/>
      <c r="GSA32" s="638"/>
      <c r="GSB32" s="638"/>
      <c r="GSC32" s="638"/>
      <c r="GSD32" s="638"/>
      <c r="GSE32" s="638"/>
      <c r="GSF32" s="638"/>
      <c r="GSG32" s="638"/>
      <c r="GSH32" s="638"/>
      <c r="GSI32" s="638"/>
      <c r="GSJ32" s="638"/>
      <c r="GSK32" s="638"/>
      <c r="GSL32" s="638"/>
      <c r="GSM32" s="638"/>
      <c r="GSN32" s="638"/>
      <c r="GSO32" s="638"/>
      <c r="GSP32" s="638"/>
      <c r="GSQ32" s="638"/>
      <c r="GSR32" s="638"/>
      <c r="GSS32" s="638"/>
      <c r="GST32" s="638"/>
      <c r="GSU32" s="638"/>
      <c r="GSV32" s="638"/>
      <c r="GSW32" s="638"/>
      <c r="GSX32" s="638"/>
      <c r="GSY32" s="638"/>
      <c r="GSZ32" s="638"/>
      <c r="GTA32" s="638"/>
      <c r="GTB32" s="638"/>
      <c r="GTC32" s="638"/>
      <c r="GTD32" s="638"/>
      <c r="GTE32" s="638"/>
      <c r="GTF32" s="638"/>
      <c r="GTG32" s="638"/>
      <c r="GTH32" s="638"/>
      <c r="GTI32" s="638"/>
      <c r="GTJ32" s="638"/>
      <c r="GTK32" s="638"/>
      <c r="GTL32" s="638"/>
      <c r="GTM32" s="638"/>
      <c r="GTN32" s="638"/>
      <c r="GTO32" s="638"/>
      <c r="GTP32" s="638"/>
      <c r="GTQ32" s="638"/>
      <c r="GTR32" s="638"/>
      <c r="GTS32" s="638"/>
      <c r="GTT32" s="638"/>
      <c r="GTU32" s="638"/>
      <c r="GTV32" s="638"/>
      <c r="GTW32" s="638"/>
      <c r="GTX32" s="638"/>
      <c r="GTY32" s="638"/>
      <c r="GTZ32" s="638"/>
      <c r="GUA32" s="638"/>
      <c r="GUB32" s="638"/>
      <c r="GUC32" s="638"/>
      <c r="GUD32" s="638"/>
      <c r="GUE32" s="638"/>
      <c r="GUF32" s="638"/>
      <c r="GUG32" s="638"/>
      <c r="GUH32" s="638"/>
      <c r="GUI32" s="638"/>
      <c r="GUJ32" s="638"/>
      <c r="GUK32" s="638"/>
      <c r="GUL32" s="638"/>
      <c r="GUM32" s="638"/>
      <c r="GUN32" s="638"/>
      <c r="GUO32" s="638"/>
      <c r="GUP32" s="638"/>
      <c r="GUQ32" s="638"/>
      <c r="GUR32" s="638"/>
      <c r="GUS32" s="638"/>
      <c r="GUT32" s="638"/>
      <c r="GUU32" s="638"/>
      <c r="GUV32" s="638"/>
      <c r="GUW32" s="638"/>
      <c r="GUX32" s="638"/>
      <c r="GUY32" s="638"/>
      <c r="GUZ32" s="638"/>
      <c r="GVA32" s="638"/>
      <c r="GVB32" s="638"/>
      <c r="GVC32" s="638"/>
      <c r="GVD32" s="638"/>
      <c r="GVE32" s="638"/>
      <c r="GVF32" s="638"/>
      <c r="GVG32" s="638"/>
      <c r="GVH32" s="638"/>
      <c r="GVI32" s="638"/>
      <c r="GVJ32" s="638"/>
      <c r="GVK32" s="638"/>
      <c r="GVL32" s="638"/>
      <c r="GVM32" s="638"/>
      <c r="GVN32" s="638"/>
      <c r="GVO32" s="638"/>
      <c r="GVP32" s="638"/>
      <c r="GVQ32" s="638"/>
      <c r="GVR32" s="638"/>
      <c r="GVS32" s="638"/>
      <c r="GVT32" s="638"/>
      <c r="GVU32" s="638"/>
      <c r="GVV32" s="638"/>
      <c r="GVW32" s="638"/>
      <c r="GVX32" s="638"/>
      <c r="GVY32" s="638"/>
      <c r="GVZ32" s="638"/>
      <c r="GWA32" s="638"/>
      <c r="GWB32" s="638"/>
      <c r="GWC32" s="638"/>
      <c r="GWD32" s="638"/>
      <c r="GWE32" s="638"/>
      <c r="GWF32" s="638"/>
      <c r="GWG32" s="638"/>
      <c r="GWH32" s="638"/>
      <c r="GWI32" s="638"/>
      <c r="GWJ32" s="638"/>
      <c r="GWK32" s="638"/>
      <c r="GWL32" s="638"/>
      <c r="GWM32" s="638"/>
      <c r="GWN32" s="638"/>
      <c r="GWO32" s="638"/>
      <c r="GWP32" s="638"/>
      <c r="GWQ32" s="638"/>
      <c r="GWR32" s="638"/>
      <c r="GWS32" s="638"/>
      <c r="GWT32" s="638"/>
      <c r="GWU32" s="638"/>
      <c r="GWV32" s="638"/>
      <c r="GWW32" s="638"/>
      <c r="GWX32" s="638"/>
      <c r="GWY32" s="638"/>
      <c r="GWZ32" s="638"/>
      <c r="GXA32" s="638"/>
      <c r="GXB32" s="638"/>
      <c r="GXC32" s="638"/>
      <c r="GXD32" s="638"/>
      <c r="GXE32" s="638"/>
      <c r="GXF32" s="638"/>
      <c r="GXG32" s="638"/>
      <c r="GXH32" s="638"/>
      <c r="GXI32" s="638"/>
      <c r="GXJ32" s="638"/>
      <c r="GXK32" s="638"/>
      <c r="GXL32" s="638"/>
      <c r="GXM32" s="638"/>
      <c r="GXN32" s="638"/>
      <c r="GXO32" s="638"/>
      <c r="GXP32" s="638"/>
      <c r="GXQ32" s="638"/>
      <c r="GXR32" s="638"/>
      <c r="GXS32" s="638"/>
      <c r="GXT32" s="638"/>
      <c r="GXU32" s="638"/>
      <c r="GXV32" s="638"/>
      <c r="GXW32" s="638"/>
      <c r="GXX32" s="638"/>
      <c r="GXY32" s="638"/>
      <c r="GXZ32" s="638"/>
      <c r="GYA32" s="638"/>
      <c r="GYB32" s="638"/>
      <c r="GYC32" s="638"/>
      <c r="GYD32" s="638"/>
      <c r="GYE32" s="638"/>
      <c r="GYF32" s="638"/>
      <c r="GYG32" s="638"/>
      <c r="GYH32" s="638"/>
      <c r="GYI32" s="638"/>
      <c r="GYJ32" s="638"/>
      <c r="GYK32" s="638"/>
      <c r="GYL32" s="638"/>
      <c r="GYM32" s="638"/>
      <c r="GYN32" s="638"/>
      <c r="GYO32" s="638"/>
      <c r="GYP32" s="638"/>
      <c r="GYQ32" s="638"/>
      <c r="GYR32" s="638"/>
      <c r="GYS32" s="638"/>
      <c r="GYT32" s="638"/>
      <c r="GYU32" s="638"/>
      <c r="GYV32" s="638"/>
      <c r="GYW32" s="638"/>
      <c r="GYX32" s="638"/>
      <c r="GYY32" s="638"/>
      <c r="GYZ32" s="638"/>
      <c r="GZA32" s="638"/>
      <c r="GZB32" s="638"/>
      <c r="GZC32" s="638"/>
      <c r="GZD32" s="638"/>
      <c r="GZE32" s="638"/>
      <c r="GZF32" s="638"/>
      <c r="GZG32" s="638"/>
      <c r="GZH32" s="638"/>
      <c r="GZI32" s="638"/>
      <c r="GZJ32" s="638"/>
      <c r="GZK32" s="638"/>
      <c r="GZL32" s="638"/>
      <c r="GZM32" s="638"/>
      <c r="GZN32" s="638"/>
      <c r="GZO32" s="638"/>
      <c r="GZP32" s="638"/>
      <c r="GZQ32" s="638"/>
      <c r="GZR32" s="638"/>
      <c r="GZS32" s="638"/>
      <c r="GZT32" s="638"/>
      <c r="GZU32" s="638"/>
      <c r="GZV32" s="638"/>
      <c r="GZW32" s="638"/>
      <c r="GZX32" s="638"/>
      <c r="GZY32" s="638"/>
      <c r="GZZ32" s="638"/>
      <c r="HAA32" s="638"/>
      <c r="HAB32" s="638"/>
      <c r="HAC32" s="638"/>
      <c r="HAD32" s="638"/>
      <c r="HAE32" s="638"/>
      <c r="HAF32" s="638"/>
      <c r="HAG32" s="638"/>
      <c r="HAH32" s="638"/>
      <c r="HAI32" s="638"/>
      <c r="HAJ32" s="638"/>
      <c r="HAK32" s="638"/>
      <c r="HAL32" s="638"/>
      <c r="HAM32" s="638"/>
      <c r="HAN32" s="638"/>
      <c r="HAO32" s="638"/>
      <c r="HAP32" s="638"/>
      <c r="HAQ32" s="638"/>
      <c r="HAR32" s="638"/>
      <c r="HAS32" s="638"/>
      <c r="HAT32" s="638"/>
      <c r="HAU32" s="638"/>
      <c r="HAV32" s="638"/>
      <c r="HAW32" s="638"/>
      <c r="HAX32" s="638"/>
      <c r="HAY32" s="638"/>
      <c r="HAZ32" s="638"/>
      <c r="HBA32" s="638"/>
      <c r="HBB32" s="638"/>
      <c r="HBC32" s="638"/>
      <c r="HBD32" s="638"/>
      <c r="HBE32" s="638"/>
      <c r="HBF32" s="638"/>
      <c r="HBG32" s="638"/>
      <c r="HBH32" s="638"/>
      <c r="HBI32" s="638"/>
      <c r="HBJ32" s="638"/>
      <c r="HBK32" s="638"/>
      <c r="HBL32" s="638"/>
      <c r="HBM32" s="638"/>
      <c r="HBN32" s="638"/>
      <c r="HBO32" s="638"/>
      <c r="HBP32" s="638"/>
      <c r="HBQ32" s="638"/>
      <c r="HBR32" s="638"/>
      <c r="HBS32" s="638"/>
      <c r="HBT32" s="638"/>
      <c r="HBU32" s="638"/>
      <c r="HBV32" s="638"/>
      <c r="HBW32" s="638"/>
      <c r="HBX32" s="638"/>
      <c r="HBY32" s="638"/>
      <c r="HBZ32" s="638"/>
      <c r="HCA32" s="638"/>
      <c r="HCB32" s="638"/>
      <c r="HCC32" s="638"/>
      <c r="HCD32" s="638"/>
      <c r="HCE32" s="638"/>
      <c r="HCF32" s="638"/>
      <c r="HCG32" s="638"/>
      <c r="HCH32" s="638"/>
      <c r="HCI32" s="638"/>
      <c r="HCJ32" s="638"/>
      <c r="HCK32" s="638"/>
      <c r="HCL32" s="638"/>
      <c r="HCM32" s="638"/>
      <c r="HCN32" s="638"/>
      <c r="HCO32" s="638"/>
      <c r="HCP32" s="638"/>
      <c r="HCQ32" s="638"/>
      <c r="HCR32" s="638"/>
      <c r="HCS32" s="638"/>
      <c r="HCT32" s="638"/>
      <c r="HCU32" s="638"/>
      <c r="HCV32" s="638"/>
      <c r="HCW32" s="638"/>
      <c r="HCX32" s="638"/>
      <c r="HCY32" s="638"/>
      <c r="HCZ32" s="638"/>
      <c r="HDA32" s="638"/>
      <c r="HDB32" s="638"/>
      <c r="HDC32" s="638"/>
      <c r="HDD32" s="638"/>
      <c r="HDE32" s="638"/>
      <c r="HDF32" s="638"/>
      <c r="HDG32" s="638"/>
      <c r="HDH32" s="638"/>
      <c r="HDI32" s="638"/>
      <c r="HDJ32" s="638"/>
      <c r="HDK32" s="638"/>
      <c r="HDL32" s="638"/>
      <c r="HDM32" s="638"/>
      <c r="HDN32" s="638"/>
      <c r="HDO32" s="638"/>
      <c r="HDP32" s="638"/>
      <c r="HDQ32" s="638"/>
      <c r="HDR32" s="638"/>
      <c r="HDS32" s="638"/>
      <c r="HDT32" s="638"/>
      <c r="HDU32" s="638"/>
      <c r="HDV32" s="638"/>
      <c r="HDW32" s="638"/>
      <c r="HDX32" s="638"/>
      <c r="HDY32" s="638"/>
      <c r="HDZ32" s="638"/>
      <c r="HEA32" s="638"/>
      <c r="HEB32" s="638"/>
      <c r="HEC32" s="638"/>
      <c r="HED32" s="638"/>
      <c r="HEE32" s="638"/>
      <c r="HEF32" s="638"/>
      <c r="HEG32" s="638"/>
      <c r="HEH32" s="638"/>
      <c r="HEI32" s="638"/>
      <c r="HEJ32" s="638"/>
      <c r="HEK32" s="638"/>
      <c r="HEL32" s="638"/>
      <c r="HEM32" s="638"/>
      <c r="HEN32" s="638"/>
      <c r="HEO32" s="638"/>
      <c r="HEP32" s="638"/>
      <c r="HEQ32" s="638"/>
      <c r="HER32" s="638"/>
      <c r="HES32" s="638"/>
      <c r="HET32" s="638"/>
      <c r="HEU32" s="638"/>
      <c r="HEV32" s="638"/>
      <c r="HEW32" s="638"/>
      <c r="HEX32" s="638"/>
      <c r="HEY32" s="638"/>
      <c r="HEZ32" s="638"/>
      <c r="HFA32" s="638"/>
      <c r="HFB32" s="638"/>
      <c r="HFC32" s="638"/>
      <c r="HFD32" s="638"/>
      <c r="HFE32" s="638"/>
      <c r="HFF32" s="638"/>
      <c r="HFG32" s="638"/>
      <c r="HFH32" s="638"/>
      <c r="HFI32" s="638"/>
      <c r="HFJ32" s="638"/>
      <c r="HFK32" s="638"/>
      <c r="HFL32" s="638"/>
      <c r="HFM32" s="638"/>
      <c r="HFN32" s="638"/>
      <c r="HFO32" s="638"/>
      <c r="HFP32" s="638"/>
      <c r="HFQ32" s="638"/>
      <c r="HFR32" s="638"/>
      <c r="HFS32" s="638"/>
      <c r="HFT32" s="638"/>
      <c r="HFU32" s="638"/>
      <c r="HFV32" s="638"/>
      <c r="HFW32" s="638"/>
      <c r="HFX32" s="638"/>
      <c r="HFY32" s="638"/>
      <c r="HFZ32" s="638"/>
      <c r="HGA32" s="638"/>
      <c r="HGB32" s="638"/>
      <c r="HGC32" s="638"/>
      <c r="HGD32" s="638"/>
      <c r="HGE32" s="638"/>
      <c r="HGF32" s="638"/>
      <c r="HGG32" s="638"/>
      <c r="HGH32" s="638"/>
      <c r="HGI32" s="638"/>
      <c r="HGJ32" s="638"/>
      <c r="HGK32" s="638"/>
      <c r="HGL32" s="638"/>
      <c r="HGM32" s="638"/>
      <c r="HGN32" s="638"/>
      <c r="HGO32" s="638"/>
      <c r="HGP32" s="638"/>
      <c r="HGQ32" s="638"/>
      <c r="HGR32" s="638"/>
      <c r="HGS32" s="638"/>
      <c r="HGT32" s="638"/>
      <c r="HGU32" s="638"/>
      <c r="HGV32" s="638"/>
      <c r="HGW32" s="638"/>
      <c r="HGX32" s="638"/>
      <c r="HGY32" s="638"/>
      <c r="HGZ32" s="638"/>
      <c r="HHA32" s="638"/>
      <c r="HHB32" s="638"/>
      <c r="HHC32" s="638"/>
      <c r="HHD32" s="638"/>
      <c r="HHE32" s="638"/>
      <c r="HHF32" s="638"/>
      <c r="HHG32" s="638"/>
      <c r="HHH32" s="638"/>
      <c r="HHI32" s="638"/>
      <c r="HHJ32" s="638"/>
      <c r="HHK32" s="638"/>
      <c r="HHL32" s="638"/>
      <c r="HHM32" s="638"/>
      <c r="HHN32" s="638"/>
      <c r="HHO32" s="638"/>
      <c r="HHP32" s="638"/>
      <c r="HHQ32" s="638"/>
      <c r="HHR32" s="638"/>
      <c r="HHS32" s="638"/>
      <c r="HHT32" s="638"/>
      <c r="HHU32" s="638"/>
      <c r="HHV32" s="638"/>
      <c r="HHW32" s="638"/>
      <c r="HHX32" s="638"/>
      <c r="HHY32" s="638"/>
      <c r="HHZ32" s="638"/>
      <c r="HIA32" s="638"/>
      <c r="HIB32" s="638"/>
      <c r="HIC32" s="638"/>
      <c r="HID32" s="638"/>
      <c r="HIE32" s="638"/>
      <c r="HIF32" s="638"/>
      <c r="HIG32" s="638"/>
      <c r="HIH32" s="638"/>
      <c r="HII32" s="638"/>
      <c r="HIJ32" s="638"/>
      <c r="HIK32" s="638"/>
      <c r="HIL32" s="638"/>
      <c r="HIM32" s="638"/>
      <c r="HIN32" s="638"/>
      <c r="HIO32" s="638"/>
      <c r="HIP32" s="638"/>
      <c r="HIQ32" s="638"/>
      <c r="HIR32" s="638"/>
      <c r="HIS32" s="638"/>
      <c r="HIT32" s="638"/>
      <c r="HIU32" s="638"/>
      <c r="HIV32" s="638"/>
      <c r="HIW32" s="638"/>
      <c r="HIX32" s="638"/>
      <c r="HIY32" s="638"/>
      <c r="HIZ32" s="638"/>
      <c r="HJA32" s="638"/>
      <c r="HJB32" s="638"/>
      <c r="HJC32" s="638"/>
      <c r="HJD32" s="638"/>
      <c r="HJE32" s="638"/>
      <c r="HJF32" s="638"/>
      <c r="HJG32" s="638"/>
      <c r="HJH32" s="638"/>
      <c r="HJI32" s="638"/>
      <c r="HJJ32" s="638"/>
      <c r="HJK32" s="638"/>
      <c r="HJL32" s="638"/>
      <c r="HJM32" s="638"/>
      <c r="HJN32" s="638"/>
      <c r="HJO32" s="638"/>
      <c r="HJP32" s="638"/>
      <c r="HJQ32" s="638"/>
      <c r="HJR32" s="638"/>
      <c r="HJS32" s="638"/>
      <c r="HJT32" s="638"/>
      <c r="HJU32" s="638"/>
      <c r="HJV32" s="638"/>
      <c r="HJW32" s="638"/>
      <c r="HJX32" s="638"/>
      <c r="HJY32" s="638"/>
      <c r="HJZ32" s="638"/>
      <c r="HKA32" s="638"/>
      <c r="HKB32" s="638"/>
      <c r="HKC32" s="638"/>
      <c r="HKD32" s="638"/>
      <c r="HKE32" s="638"/>
      <c r="HKF32" s="638"/>
      <c r="HKG32" s="638"/>
      <c r="HKH32" s="638"/>
      <c r="HKI32" s="638"/>
      <c r="HKJ32" s="638"/>
      <c r="HKK32" s="638"/>
      <c r="HKL32" s="638"/>
      <c r="HKM32" s="638"/>
      <c r="HKN32" s="638"/>
      <c r="HKO32" s="638"/>
      <c r="HKP32" s="638"/>
      <c r="HKQ32" s="638"/>
      <c r="HKR32" s="638"/>
      <c r="HKS32" s="638"/>
      <c r="HKT32" s="638"/>
      <c r="HKU32" s="638"/>
      <c r="HKV32" s="638"/>
      <c r="HKW32" s="638"/>
      <c r="HKX32" s="638"/>
      <c r="HKY32" s="638"/>
      <c r="HKZ32" s="638"/>
      <c r="HLA32" s="638"/>
      <c r="HLB32" s="638"/>
      <c r="HLC32" s="638"/>
      <c r="HLD32" s="638"/>
      <c r="HLE32" s="638"/>
      <c r="HLF32" s="638"/>
      <c r="HLG32" s="638"/>
      <c r="HLH32" s="638"/>
      <c r="HLI32" s="638"/>
      <c r="HLJ32" s="638"/>
      <c r="HLK32" s="638"/>
      <c r="HLL32" s="638"/>
      <c r="HLM32" s="638"/>
      <c r="HLN32" s="638"/>
      <c r="HLO32" s="638"/>
      <c r="HLP32" s="638"/>
      <c r="HLQ32" s="638"/>
      <c r="HLR32" s="638"/>
      <c r="HLS32" s="638"/>
      <c r="HLT32" s="638"/>
      <c r="HLU32" s="638"/>
      <c r="HLV32" s="638"/>
      <c r="HLW32" s="638"/>
      <c r="HLX32" s="638"/>
      <c r="HLY32" s="638"/>
      <c r="HLZ32" s="638"/>
      <c r="HMA32" s="638"/>
      <c r="HMB32" s="638"/>
      <c r="HMC32" s="638"/>
      <c r="HMD32" s="638"/>
      <c r="HME32" s="638"/>
      <c r="HMF32" s="638"/>
      <c r="HMG32" s="638"/>
      <c r="HMH32" s="638"/>
      <c r="HMI32" s="638"/>
      <c r="HMJ32" s="638"/>
      <c r="HMK32" s="638"/>
      <c r="HML32" s="638"/>
      <c r="HMM32" s="638"/>
      <c r="HMN32" s="638"/>
      <c r="HMO32" s="638"/>
      <c r="HMP32" s="638"/>
      <c r="HMQ32" s="638"/>
      <c r="HMR32" s="638"/>
      <c r="HMS32" s="638"/>
      <c r="HMT32" s="638"/>
      <c r="HMU32" s="638"/>
      <c r="HMV32" s="638"/>
      <c r="HMW32" s="638"/>
      <c r="HMX32" s="638"/>
      <c r="HMY32" s="638"/>
      <c r="HMZ32" s="638"/>
      <c r="HNA32" s="638"/>
      <c r="HNB32" s="638"/>
      <c r="HNC32" s="638"/>
      <c r="HND32" s="638"/>
      <c r="HNE32" s="638"/>
      <c r="HNF32" s="638"/>
      <c r="HNG32" s="638"/>
      <c r="HNH32" s="638"/>
      <c r="HNI32" s="638"/>
      <c r="HNJ32" s="638"/>
      <c r="HNK32" s="638"/>
      <c r="HNL32" s="638"/>
      <c r="HNM32" s="638"/>
      <c r="HNN32" s="638"/>
      <c r="HNO32" s="638"/>
      <c r="HNP32" s="638"/>
      <c r="HNQ32" s="638"/>
      <c r="HNR32" s="638"/>
      <c r="HNS32" s="638"/>
      <c r="HNT32" s="638"/>
      <c r="HNU32" s="638"/>
      <c r="HNV32" s="638"/>
      <c r="HNW32" s="638"/>
      <c r="HNX32" s="638"/>
      <c r="HNY32" s="638"/>
      <c r="HNZ32" s="638"/>
      <c r="HOA32" s="638"/>
      <c r="HOB32" s="638"/>
      <c r="HOC32" s="638"/>
      <c r="HOD32" s="638"/>
      <c r="HOE32" s="638"/>
      <c r="HOF32" s="638"/>
      <c r="HOG32" s="638"/>
      <c r="HOH32" s="638"/>
      <c r="HOI32" s="638"/>
      <c r="HOJ32" s="638"/>
      <c r="HOK32" s="638"/>
      <c r="HOL32" s="638"/>
      <c r="HOM32" s="638"/>
      <c r="HON32" s="638"/>
      <c r="HOO32" s="638"/>
      <c r="HOP32" s="638"/>
      <c r="HOQ32" s="638"/>
      <c r="HOR32" s="638"/>
      <c r="HOS32" s="638"/>
      <c r="HOT32" s="638"/>
      <c r="HOU32" s="638"/>
      <c r="HOV32" s="638"/>
      <c r="HOW32" s="638"/>
      <c r="HOX32" s="638"/>
      <c r="HOY32" s="638"/>
      <c r="HOZ32" s="638"/>
      <c r="HPA32" s="638"/>
      <c r="HPB32" s="638"/>
      <c r="HPC32" s="638"/>
      <c r="HPD32" s="638"/>
      <c r="HPE32" s="638"/>
      <c r="HPF32" s="638"/>
      <c r="HPG32" s="638"/>
      <c r="HPH32" s="638"/>
      <c r="HPI32" s="638"/>
      <c r="HPJ32" s="638"/>
      <c r="HPK32" s="638"/>
      <c r="HPL32" s="638"/>
      <c r="HPM32" s="638"/>
      <c r="HPN32" s="638"/>
      <c r="HPO32" s="638"/>
      <c r="HPP32" s="638"/>
      <c r="HPQ32" s="638"/>
      <c r="HPR32" s="638"/>
      <c r="HPS32" s="638"/>
      <c r="HPT32" s="638"/>
      <c r="HPU32" s="638"/>
      <c r="HPV32" s="638"/>
      <c r="HPW32" s="638"/>
      <c r="HPX32" s="638"/>
      <c r="HPY32" s="638"/>
      <c r="HPZ32" s="638"/>
      <c r="HQA32" s="638"/>
      <c r="HQB32" s="638"/>
      <c r="HQC32" s="638"/>
      <c r="HQD32" s="638"/>
      <c r="HQE32" s="638"/>
      <c r="HQF32" s="638"/>
      <c r="HQG32" s="638"/>
      <c r="HQH32" s="638"/>
      <c r="HQI32" s="638"/>
      <c r="HQJ32" s="638"/>
      <c r="HQK32" s="638"/>
      <c r="HQL32" s="638"/>
      <c r="HQM32" s="638"/>
      <c r="HQN32" s="638"/>
      <c r="HQO32" s="638"/>
      <c r="HQP32" s="638"/>
      <c r="HQQ32" s="638"/>
      <c r="HQR32" s="638"/>
      <c r="HQS32" s="638"/>
      <c r="HQT32" s="638"/>
      <c r="HQU32" s="638"/>
      <c r="HQV32" s="638"/>
      <c r="HQW32" s="638"/>
      <c r="HQX32" s="638"/>
      <c r="HQY32" s="638"/>
      <c r="HQZ32" s="638"/>
      <c r="HRA32" s="638"/>
      <c r="HRB32" s="638"/>
      <c r="HRC32" s="638"/>
      <c r="HRD32" s="638"/>
      <c r="HRE32" s="638"/>
      <c r="HRF32" s="638"/>
      <c r="HRG32" s="638"/>
      <c r="HRH32" s="638"/>
      <c r="HRI32" s="638"/>
      <c r="HRJ32" s="638"/>
      <c r="HRK32" s="638"/>
      <c r="HRL32" s="638"/>
      <c r="HRM32" s="638"/>
      <c r="HRN32" s="638"/>
      <c r="HRO32" s="638"/>
      <c r="HRP32" s="638"/>
      <c r="HRQ32" s="638"/>
      <c r="HRR32" s="638"/>
      <c r="HRS32" s="638"/>
      <c r="HRT32" s="638"/>
      <c r="HRU32" s="638"/>
      <c r="HRV32" s="638"/>
      <c r="HRW32" s="638"/>
      <c r="HRX32" s="638"/>
      <c r="HRY32" s="638"/>
      <c r="HRZ32" s="638"/>
      <c r="HSA32" s="638"/>
      <c r="HSB32" s="638"/>
      <c r="HSC32" s="638"/>
      <c r="HSD32" s="638"/>
      <c r="HSE32" s="638"/>
      <c r="HSF32" s="638"/>
      <c r="HSG32" s="638"/>
      <c r="HSH32" s="638"/>
      <c r="HSI32" s="638"/>
      <c r="HSJ32" s="638"/>
      <c r="HSK32" s="638"/>
      <c r="HSL32" s="638"/>
      <c r="HSM32" s="638"/>
      <c r="HSN32" s="638"/>
      <c r="HSO32" s="638"/>
      <c r="HSP32" s="638"/>
      <c r="HSQ32" s="638"/>
      <c r="HSR32" s="638"/>
      <c r="HSS32" s="638"/>
      <c r="HST32" s="638"/>
      <c r="HSU32" s="638"/>
      <c r="HSV32" s="638"/>
      <c r="HSW32" s="638"/>
      <c r="HSX32" s="638"/>
      <c r="HSY32" s="638"/>
      <c r="HSZ32" s="638"/>
      <c r="HTA32" s="638"/>
      <c r="HTB32" s="638"/>
      <c r="HTC32" s="638"/>
      <c r="HTD32" s="638"/>
      <c r="HTE32" s="638"/>
      <c r="HTF32" s="638"/>
      <c r="HTG32" s="638"/>
      <c r="HTH32" s="638"/>
      <c r="HTI32" s="638"/>
      <c r="HTJ32" s="638"/>
      <c r="HTK32" s="638"/>
      <c r="HTL32" s="638"/>
      <c r="HTM32" s="638"/>
      <c r="HTN32" s="638"/>
      <c r="HTO32" s="638"/>
      <c r="HTP32" s="638"/>
      <c r="HTQ32" s="638"/>
      <c r="HTR32" s="638"/>
      <c r="HTS32" s="638"/>
      <c r="HTT32" s="638"/>
      <c r="HTU32" s="638"/>
      <c r="HTV32" s="638"/>
      <c r="HTW32" s="638"/>
      <c r="HTX32" s="638"/>
      <c r="HTY32" s="638"/>
      <c r="HTZ32" s="638"/>
      <c r="HUA32" s="638"/>
      <c r="HUB32" s="638"/>
      <c r="HUC32" s="638"/>
      <c r="HUD32" s="638"/>
      <c r="HUE32" s="638"/>
      <c r="HUF32" s="638"/>
      <c r="HUG32" s="638"/>
      <c r="HUH32" s="638"/>
      <c r="HUI32" s="638"/>
      <c r="HUJ32" s="638"/>
      <c r="HUK32" s="638"/>
      <c r="HUL32" s="638"/>
      <c r="HUM32" s="638"/>
      <c r="HUN32" s="638"/>
      <c r="HUO32" s="638"/>
      <c r="HUP32" s="638"/>
      <c r="HUQ32" s="638"/>
      <c r="HUR32" s="638"/>
      <c r="HUS32" s="638"/>
      <c r="HUT32" s="638"/>
      <c r="HUU32" s="638"/>
      <c r="HUV32" s="638"/>
      <c r="HUW32" s="638"/>
      <c r="HUX32" s="638"/>
      <c r="HUY32" s="638"/>
      <c r="HUZ32" s="638"/>
      <c r="HVA32" s="638"/>
      <c r="HVB32" s="638"/>
      <c r="HVC32" s="638"/>
      <c r="HVD32" s="638"/>
      <c r="HVE32" s="638"/>
      <c r="HVF32" s="638"/>
      <c r="HVG32" s="638"/>
      <c r="HVH32" s="638"/>
      <c r="HVI32" s="638"/>
      <c r="HVJ32" s="638"/>
      <c r="HVK32" s="638"/>
      <c r="HVL32" s="638"/>
      <c r="HVM32" s="638"/>
      <c r="HVN32" s="638"/>
      <c r="HVO32" s="638"/>
      <c r="HVP32" s="638"/>
      <c r="HVQ32" s="638"/>
      <c r="HVR32" s="638"/>
      <c r="HVS32" s="638"/>
      <c r="HVT32" s="638"/>
      <c r="HVU32" s="638"/>
      <c r="HVV32" s="638"/>
      <c r="HVW32" s="638"/>
      <c r="HVX32" s="638"/>
      <c r="HVY32" s="638"/>
      <c r="HVZ32" s="638"/>
      <c r="HWA32" s="638"/>
      <c r="HWB32" s="638"/>
      <c r="HWC32" s="638"/>
      <c r="HWD32" s="638"/>
      <c r="HWE32" s="638"/>
      <c r="HWF32" s="638"/>
      <c r="HWG32" s="638"/>
      <c r="HWH32" s="638"/>
      <c r="HWI32" s="638"/>
      <c r="HWJ32" s="638"/>
      <c r="HWK32" s="638"/>
      <c r="HWL32" s="638"/>
      <c r="HWM32" s="638"/>
      <c r="HWN32" s="638"/>
      <c r="HWO32" s="638"/>
      <c r="HWP32" s="638"/>
      <c r="HWQ32" s="638"/>
      <c r="HWR32" s="638"/>
      <c r="HWS32" s="638"/>
      <c r="HWT32" s="638"/>
      <c r="HWU32" s="638"/>
      <c r="HWV32" s="638"/>
      <c r="HWW32" s="638"/>
      <c r="HWX32" s="638"/>
      <c r="HWY32" s="638"/>
      <c r="HWZ32" s="638"/>
      <c r="HXA32" s="638"/>
      <c r="HXB32" s="638"/>
      <c r="HXC32" s="638"/>
      <c r="HXD32" s="638"/>
      <c r="HXE32" s="638"/>
      <c r="HXF32" s="638"/>
      <c r="HXG32" s="638"/>
      <c r="HXH32" s="638"/>
      <c r="HXI32" s="638"/>
      <c r="HXJ32" s="638"/>
      <c r="HXK32" s="638"/>
      <c r="HXL32" s="638"/>
      <c r="HXM32" s="638"/>
      <c r="HXN32" s="638"/>
      <c r="HXO32" s="638"/>
      <c r="HXP32" s="638"/>
      <c r="HXQ32" s="638"/>
      <c r="HXR32" s="638"/>
      <c r="HXS32" s="638"/>
      <c r="HXT32" s="638"/>
      <c r="HXU32" s="638"/>
      <c r="HXV32" s="638"/>
      <c r="HXW32" s="638"/>
      <c r="HXX32" s="638"/>
      <c r="HXY32" s="638"/>
      <c r="HXZ32" s="638"/>
      <c r="HYA32" s="638"/>
      <c r="HYB32" s="638"/>
      <c r="HYC32" s="638"/>
      <c r="HYD32" s="638"/>
      <c r="HYE32" s="638"/>
      <c r="HYF32" s="638"/>
      <c r="HYG32" s="638"/>
      <c r="HYH32" s="638"/>
      <c r="HYI32" s="638"/>
      <c r="HYJ32" s="638"/>
      <c r="HYK32" s="638"/>
      <c r="HYL32" s="638"/>
      <c r="HYM32" s="638"/>
      <c r="HYN32" s="638"/>
      <c r="HYO32" s="638"/>
      <c r="HYP32" s="638"/>
      <c r="HYQ32" s="638"/>
      <c r="HYR32" s="638"/>
      <c r="HYS32" s="638"/>
      <c r="HYT32" s="638"/>
      <c r="HYU32" s="638"/>
      <c r="HYV32" s="638"/>
      <c r="HYW32" s="638"/>
      <c r="HYX32" s="638"/>
      <c r="HYY32" s="638"/>
      <c r="HYZ32" s="638"/>
      <c r="HZA32" s="638"/>
      <c r="HZB32" s="638"/>
      <c r="HZC32" s="638"/>
      <c r="HZD32" s="638"/>
      <c r="HZE32" s="638"/>
      <c r="HZF32" s="638"/>
      <c r="HZG32" s="638"/>
      <c r="HZH32" s="638"/>
      <c r="HZI32" s="638"/>
      <c r="HZJ32" s="638"/>
      <c r="HZK32" s="638"/>
      <c r="HZL32" s="638"/>
      <c r="HZM32" s="638"/>
      <c r="HZN32" s="638"/>
      <c r="HZO32" s="638"/>
      <c r="HZP32" s="638"/>
      <c r="HZQ32" s="638"/>
      <c r="HZR32" s="638"/>
      <c r="HZS32" s="638"/>
      <c r="HZT32" s="638"/>
      <c r="HZU32" s="638"/>
      <c r="HZV32" s="638"/>
      <c r="HZW32" s="638"/>
      <c r="HZX32" s="638"/>
      <c r="HZY32" s="638"/>
      <c r="HZZ32" s="638"/>
      <c r="IAA32" s="638"/>
      <c r="IAB32" s="638"/>
      <c r="IAC32" s="638"/>
      <c r="IAD32" s="638"/>
      <c r="IAE32" s="638"/>
      <c r="IAF32" s="638"/>
      <c r="IAG32" s="638"/>
      <c r="IAH32" s="638"/>
      <c r="IAI32" s="638"/>
      <c r="IAJ32" s="638"/>
      <c r="IAK32" s="638"/>
      <c r="IAL32" s="638"/>
      <c r="IAM32" s="638"/>
      <c r="IAN32" s="638"/>
      <c r="IAO32" s="638"/>
      <c r="IAP32" s="638"/>
      <c r="IAQ32" s="638"/>
      <c r="IAR32" s="638"/>
      <c r="IAS32" s="638"/>
      <c r="IAT32" s="638"/>
      <c r="IAU32" s="638"/>
      <c r="IAV32" s="638"/>
      <c r="IAW32" s="638"/>
      <c r="IAX32" s="638"/>
      <c r="IAY32" s="638"/>
      <c r="IAZ32" s="638"/>
      <c r="IBA32" s="638"/>
      <c r="IBB32" s="638"/>
      <c r="IBC32" s="638"/>
      <c r="IBD32" s="638"/>
      <c r="IBE32" s="638"/>
      <c r="IBF32" s="638"/>
      <c r="IBG32" s="638"/>
      <c r="IBH32" s="638"/>
      <c r="IBI32" s="638"/>
      <c r="IBJ32" s="638"/>
      <c r="IBK32" s="638"/>
      <c r="IBL32" s="638"/>
      <c r="IBM32" s="638"/>
      <c r="IBN32" s="638"/>
      <c r="IBO32" s="638"/>
      <c r="IBP32" s="638"/>
      <c r="IBQ32" s="638"/>
      <c r="IBR32" s="638"/>
      <c r="IBS32" s="638"/>
      <c r="IBT32" s="638"/>
      <c r="IBU32" s="638"/>
      <c r="IBV32" s="638"/>
      <c r="IBW32" s="638"/>
      <c r="IBX32" s="638"/>
      <c r="IBY32" s="638"/>
      <c r="IBZ32" s="638"/>
      <c r="ICA32" s="638"/>
      <c r="ICB32" s="638"/>
      <c r="ICC32" s="638"/>
      <c r="ICD32" s="638"/>
      <c r="ICE32" s="638"/>
      <c r="ICF32" s="638"/>
      <c r="ICG32" s="638"/>
      <c r="ICH32" s="638"/>
      <c r="ICI32" s="638"/>
      <c r="ICJ32" s="638"/>
      <c r="ICK32" s="638"/>
      <c r="ICL32" s="638"/>
      <c r="ICM32" s="638"/>
      <c r="ICN32" s="638"/>
      <c r="ICO32" s="638"/>
      <c r="ICP32" s="638"/>
      <c r="ICQ32" s="638"/>
      <c r="ICR32" s="638"/>
      <c r="ICS32" s="638"/>
      <c r="ICT32" s="638"/>
      <c r="ICU32" s="638"/>
      <c r="ICV32" s="638"/>
      <c r="ICW32" s="638"/>
      <c r="ICX32" s="638"/>
      <c r="ICY32" s="638"/>
      <c r="ICZ32" s="638"/>
      <c r="IDA32" s="638"/>
      <c r="IDB32" s="638"/>
      <c r="IDC32" s="638"/>
      <c r="IDD32" s="638"/>
      <c r="IDE32" s="638"/>
      <c r="IDF32" s="638"/>
      <c r="IDG32" s="638"/>
      <c r="IDH32" s="638"/>
      <c r="IDI32" s="638"/>
      <c r="IDJ32" s="638"/>
      <c r="IDK32" s="638"/>
      <c r="IDL32" s="638"/>
      <c r="IDM32" s="638"/>
      <c r="IDN32" s="638"/>
      <c r="IDO32" s="638"/>
      <c r="IDP32" s="638"/>
      <c r="IDQ32" s="638"/>
      <c r="IDR32" s="638"/>
      <c r="IDS32" s="638"/>
      <c r="IDT32" s="638"/>
      <c r="IDU32" s="638"/>
      <c r="IDV32" s="638"/>
      <c r="IDW32" s="638"/>
      <c r="IDX32" s="638"/>
      <c r="IDY32" s="638"/>
      <c r="IDZ32" s="638"/>
      <c r="IEA32" s="638"/>
      <c r="IEB32" s="638"/>
      <c r="IEC32" s="638"/>
      <c r="IED32" s="638"/>
      <c r="IEE32" s="638"/>
      <c r="IEF32" s="638"/>
      <c r="IEG32" s="638"/>
      <c r="IEH32" s="638"/>
      <c r="IEI32" s="638"/>
      <c r="IEJ32" s="638"/>
      <c r="IEK32" s="638"/>
      <c r="IEL32" s="638"/>
      <c r="IEM32" s="638"/>
      <c r="IEN32" s="638"/>
      <c r="IEO32" s="638"/>
      <c r="IEP32" s="638"/>
      <c r="IEQ32" s="638"/>
      <c r="IER32" s="638"/>
      <c r="IES32" s="638"/>
      <c r="IET32" s="638"/>
      <c r="IEU32" s="638"/>
      <c r="IEV32" s="638"/>
      <c r="IEW32" s="638"/>
      <c r="IEX32" s="638"/>
      <c r="IEY32" s="638"/>
      <c r="IEZ32" s="638"/>
      <c r="IFA32" s="638"/>
      <c r="IFB32" s="638"/>
      <c r="IFC32" s="638"/>
      <c r="IFD32" s="638"/>
      <c r="IFE32" s="638"/>
      <c r="IFF32" s="638"/>
      <c r="IFG32" s="638"/>
      <c r="IFH32" s="638"/>
      <c r="IFI32" s="638"/>
      <c r="IFJ32" s="638"/>
      <c r="IFK32" s="638"/>
      <c r="IFL32" s="638"/>
      <c r="IFM32" s="638"/>
      <c r="IFN32" s="638"/>
      <c r="IFO32" s="638"/>
      <c r="IFP32" s="638"/>
      <c r="IFQ32" s="638"/>
      <c r="IFR32" s="638"/>
      <c r="IFS32" s="638"/>
      <c r="IFT32" s="638"/>
      <c r="IFU32" s="638"/>
      <c r="IFV32" s="638"/>
      <c r="IFW32" s="638"/>
      <c r="IFX32" s="638"/>
      <c r="IFY32" s="638"/>
      <c r="IFZ32" s="638"/>
      <c r="IGA32" s="638"/>
      <c r="IGB32" s="638"/>
      <c r="IGC32" s="638"/>
      <c r="IGD32" s="638"/>
      <c r="IGE32" s="638"/>
      <c r="IGF32" s="638"/>
      <c r="IGG32" s="638"/>
      <c r="IGH32" s="638"/>
      <c r="IGI32" s="638"/>
      <c r="IGJ32" s="638"/>
      <c r="IGK32" s="638"/>
      <c r="IGL32" s="638"/>
      <c r="IGM32" s="638"/>
      <c r="IGN32" s="638"/>
      <c r="IGO32" s="638"/>
      <c r="IGP32" s="638"/>
      <c r="IGQ32" s="638"/>
      <c r="IGR32" s="638"/>
      <c r="IGS32" s="638"/>
      <c r="IGT32" s="638"/>
      <c r="IGU32" s="638"/>
      <c r="IGV32" s="638"/>
      <c r="IGW32" s="638"/>
      <c r="IGX32" s="638"/>
      <c r="IGY32" s="638"/>
      <c r="IGZ32" s="638"/>
      <c r="IHA32" s="638"/>
      <c r="IHB32" s="638"/>
      <c r="IHC32" s="638"/>
      <c r="IHD32" s="638"/>
      <c r="IHE32" s="638"/>
      <c r="IHF32" s="638"/>
      <c r="IHG32" s="638"/>
      <c r="IHH32" s="638"/>
      <c r="IHI32" s="638"/>
      <c r="IHJ32" s="638"/>
      <c r="IHK32" s="638"/>
      <c r="IHL32" s="638"/>
      <c r="IHM32" s="638"/>
      <c r="IHN32" s="638"/>
      <c r="IHO32" s="638"/>
      <c r="IHP32" s="638"/>
      <c r="IHQ32" s="638"/>
      <c r="IHR32" s="638"/>
      <c r="IHS32" s="638"/>
      <c r="IHT32" s="638"/>
      <c r="IHU32" s="638"/>
      <c r="IHV32" s="638"/>
      <c r="IHW32" s="638"/>
      <c r="IHX32" s="638"/>
      <c r="IHY32" s="638"/>
      <c r="IHZ32" s="638"/>
      <c r="IIA32" s="638"/>
      <c r="IIB32" s="638"/>
      <c r="IIC32" s="638"/>
      <c r="IID32" s="638"/>
      <c r="IIE32" s="638"/>
      <c r="IIF32" s="638"/>
      <c r="IIG32" s="638"/>
      <c r="IIH32" s="638"/>
      <c r="III32" s="638"/>
      <c r="IIJ32" s="638"/>
      <c r="IIK32" s="638"/>
      <c r="IIL32" s="638"/>
      <c r="IIM32" s="638"/>
      <c r="IIN32" s="638"/>
      <c r="IIO32" s="638"/>
      <c r="IIP32" s="638"/>
      <c r="IIQ32" s="638"/>
      <c r="IIR32" s="638"/>
      <c r="IIS32" s="638"/>
      <c r="IIT32" s="638"/>
      <c r="IIU32" s="638"/>
      <c r="IIV32" s="638"/>
      <c r="IIW32" s="638"/>
      <c r="IIX32" s="638"/>
      <c r="IIY32" s="638"/>
      <c r="IIZ32" s="638"/>
      <c r="IJA32" s="638"/>
      <c r="IJB32" s="638"/>
      <c r="IJC32" s="638"/>
      <c r="IJD32" s="638"/>
      <c r="IJE32" s="638"/>
      <c r="IJF32" s="638"/>
      <c r="IJG32" s="638"/>
      <c r="IJH32" s="638"/>
      <c r="IJI32" s="638"/>
      <c r="IJJ32" s="638"/>
      <c r="IJK32" s="638"/>
      <c r="IJL32" s="638"/>
      <c r="IJM32" s="638"/>
      <c r="IJN32" s="638"/>
      <c r="IJO32" s="638"/>
      <c r="IJP32" s="638"/>
      <c r="IJQ32" s="638"/>
      <c r="IJR32" s="638"/>
      <c r="IJS32" s="638"/>
      <c r="IJT32" s="638"/>
      <c r="IJU32" s="638"/>
      <c r="IJV32" s="638"/>
      <c r="IJW32" s="638"/>
      <c r="IJX32" s="638"/>
      <c r="IJY32" s="638"/>
      <c r="IJZ32" s="638"/>
      <c r="IKA32" s="638"/>
      <c r="IKB32" s="638"/>
      <c r="IKC32" s="638"/>
      <c r="IKD32" s="638"/>
      <c r="IKE32" s="638"/>
      <c r="IKF32" s="638"/>
      <c r="IKG32" s="638"/>
      <c r="IKH32" s="638"/>
      <c r="IKI32" s="638"/>
      <c r="IKJ32" s="638"/>
      <c r="IKK32" s="638"/>
      <c r="IKL32" s="638"/>
      <c r="IKM32" s="638"/>
      <c r="IKN32" s="638"/>
      <c r="IKO32" s="638"/>
      <c r="IKP32" s="638"/>
      <c r="IKQ32" s="638"/>
      <c r="IKR32" s="638"/>
      <c r="IKS32" s="638"/>
      <c r="IKT32" s="638"/>
      <c r="IKU32" s="638"/>
      <c r="IKV32" s="638"/>
      <c r="IKW32" s="638"/>
      <c r="IKX32" s="638"/>
      <c r="IKY32" s="638"/>
      <c r="IKZ32" s="638"/>
      <c r="ILA32" s="638"/>
      <c r="ILB32" s="638"/>
      <c r="ILC32" s="638"/>
      <c r="ILD32" s="638"/>
      <c r="ILE32" s="638"/>
      <c r="ILF32" s="638"/>
      <c r="ILG32" s="638"/>
      <c r="ILH32" s="638"/>
      <c r="ILI32" s="638"/>
      <c r="ILJ32" s="638"/>
      <c r="ILK32" s="638"/>
      <c r="ILL32" s="638"/>
      <c r="ILM32" s="638"/>
      <c r="ILN32" s="638"/>
      <c r="ILO32" s="638"/>
      <c r="ILP32" s="638"/>
      <c r="ILQ32" s="638"/>
      <c r="ILR32" s="638"/>
      <c r="ILS32" s="638"/>
      <c r="ILT32" s="638"/>
      <c r="ILU32" s="638"/>
      <c r="ILV32" s="638"/>
      <c r="ILW32" s="638"/>
      <c r="ILX32" s="638"/>
      <c r="ILY32" s="638"/>
      <c r="ILZ32" s="638"/>
      <c r="IMA32" s="638"/>
      <c r="IMB32" s="638"/>
      <c r="IMC32" s="638"/>
      <c r="IMD32" s="638"/>
      <c r="IME32" s="638"/>
      <c r="IMF32" s="638"/>
      <c r="IMG32" s="638"/>
      <c r="IMH32" s="638"/>
      <c r="IMI32" s="638"/>
      <c r="IMJ32" s="638"/>
      <c r="IMK32" s="638"/>
      <c r="IML32" s="638"/>
      <c r="IMM32" s="638"/>
      <c r="IMN32" s="638"/>
      <c r="IMO32" s="638"/>
      <c r="IMP32" s="638"/>
      <c r="IMQ32" s="638"/>
      <c r="IMR32" s="638"/>
      <c r="IMS32" s="638"/>
      <c r="IMT32" s="638"/>
      <c r="IMU32" s="638"/>
      <c r="IMV32" s="638"/>
      <c r="IMW32" s="638"/>
      <c r="IMX32" s="638"/>
      <c r="IMY32" s="638"/>
      <c r="IMZ32" s="638"/>
      <c r="INA32" s="638"/>
      <c r="INB32" s="638"/>
      <c r="INC32" s="638"/>
      <c r="IND32" s="638"/>
      <c r="INE32" s="638"/>
      <c r="INF32" s="638"/>
      <c r="ING32" s="638"/>
      <c r="INH32" s="638"/>
      <c r="INI32" s="638"/>
      <c r="INJ32" s="638"/>
      <c r="INK32" s="638"/>
      <c r="INL32" s="638"/>
      <c r="INM32" s="638"/>
      <c r="INN32" s="638"/>
      <c r="INO32" s="638"/>
      <c r="INP32" s="638"/>
      <c r="INQ32" s="638"/>
      <c r="INR32" s="638"/>
      <c r="INS32" s="638"/>
      <c r="INT32" s="638"/>
      <c r="INU32" s="638"/>
      <c r="INV32" s="638"/>
      <c r="INW32" s="638"/>
      <c r="INX32" s="638"/>
      <c r="INY32" s="638"/>
      <c r="INZ32" s="638"/>
      <c r="IOA32" s="638"/>
      <c r="IOB32" s="638"/>
      <c r="IOC32" s="638"/>
      <c r="IOD32" s="638"/>
      <c r="IOE32" s="638"/>
      <c r="IOF32" s="638"/>
      <c r="IOG32" s="638"/>
      <c r="IOH32" s="638"/>
      <c r="IOI32" s="638"/>
      <c r="IOJ32" s="638"/>
      <c r="IOK32" s="638"/>
      <c r="IOL32" s="638"/>
      <c r="IOM32" s="638"/>
      <c r="ION32" s="638"/>
      <c r="IOO32" s="638"/>
      <c r="IOP32" s="638"/>
      <c r="IOQ32" s="638"/>
      <c r="IOR32" s="638"/>
      <c r="IOS32" s="638"/>
      <c r="IOT32" s="638"/>
      <c r="IOU32" s="638"/>
      <c r="IOV32" s="638"/>
      <c r="IOW32" s="638"/>
      <c r="IOX32" s="638"/>
      <c r="IOY32" s="638"/>
      <c r="IOZ32" s="638"/>
      <c r="IPA32" s="638"/>
      <c r="IPB32" s="638"/>
      <c r="IPC32" s="638"/>
      <c r="IPD32" s="638"/>
      <c r="IPE32" s="638"/>
      <c r="IPF32" s="638"/>
      <c r="IPG32" s="638"/>
      <c r="IPH32" s="638"/>
      <c r="IPI32" s="638"/>
      <c r="IPJ32" s="638"/>
      <c r="IPK32" s="638"/>
      <c r="IPL32" s="638"/>
      <c r="IPM32" s="638"/>
      <c r="IPN32" s="638"/>
      <c r="IPO32" s="638"/>
      <c r="IPP32" s="638"/>
      <c r="IPQ32" s="638"/>
      <c r="IPR32" s="638"/>
      <c r="IPS32" s="638"/>
      <c r="IPT32" s="638"/>
      <c r="IPU32" s="638"/>
      <c r="IPV32" s="638"/>
      <c r="IPW32" s="638"/>
      <c r="IPX32" s="638"/>
      <c r="IPY32" s="638"/>
      <c r="IPZ32" s="638"/>
      <c r="IQA32" s="638"/>
      <c r="IQB32" s="638"/>
      <c r="IQC32" s="638"/>
      <c r="IQD32" s="638"/>
      <c r="IQE32" s="638"/>
      <c r="IQF32" s="638"/>
      <c r="IQG32" s="638"/>
      <c r="IQH32" s="638"/>
      <c r="IQI32" s="638"/>
      <c r="IQJ32" s="638"/>
      <c r="IQK32" s="638"/>
      <c r="IQL32" s="638"/>
      <c r="IQM32" s="638"/>
      <c r="IQN32" s="638"/>
      <c r="IQO32" s="638"/>
      <c r="IQP32" s="638"/>
      <c r="IQQ32" s="638"/>
      <c r="IQR32" s="638"/>
      <c r="IQS32" s="638"/>
      <c r="IQT32" s="638"/>
      <c r="IQU32" s="638"/>
      <c r="IQV32" s="638"/>
      <c r="IQW32" s="638"/>
      <c r="IQX32" s="638"/>
      <c r="IQY32" s="638"/>
      <c r="IQZ32" s="638"/>
      <c r="IRA32" s="638"/>
      <c r="IRB32" s="638"/>
      <c r="IRC32" s="638"/>
      <c r="IRD32" s="638"/>
      <c r="IRE32" s="638"/>
      <c r="IRF32" s="638"/>
      <c r="IRG32" s="638"/>
      <c r="IRH32" s="638"/>
      <c r="IRI32" s="638"/>
      <c r="IRJ32" s="638"/>
      <c r="IRK32" s="638"/>
      <c r="IRL32" s="638"/>
      <c r="IRM32" s="638"/>
      <c r="IRN32" s="638"/>
      <c r="IRO32" s="638"/>
      <c r="IRP32" s="638"/>
      <c r="IRQ32" s="638"/>
      <c r="IRR32" s="638"/>
      <c r="IRS32" s="638"/>
      <c r="IRT32" s="638"/>
      <c r="IRU32" s="638"/>
      <c r="IRV32" s="638"/>
      <c r="IRW32" s="638"/>
      <c r="IRX32" s="638"/>
      <c r="IRY32" s="638"/>
      <c r="IRZ32" s="638"/>
      <c r="ISA32" s="638"/>
      <c r="ISB32" s="638"/>
      <c r="ISC32" s="638"/>
      <c r="ISD32" s="638"/>
      <c r="ISE32" s="638"/>
      <c r="ISF32" s="638"/>
      <c r="ISG32" s="638"/>
      <c r="ISH32" s="638"/>
      <c r="ISI32" s="638"/>
      <c r="ISJ32" s="638"/>
      <c r="ISK32" s="638"/>
      <c r="ISL32" s="638"/>
      <c r="ISM32" s="638"/>
      <c r="ISN32" s="638"/>
      <c r="ISO32" s="638"/>
      <c r="ISP32" s="638"/>
      <c r="ISQ32" s="638"/>
      <c r="ISR32" s="638"/>
      <c r="ISS32" s="638"/>
      <c r="IST32" s="638"/>
      <c r="ISU32" s="638"/>
      <c r="ISV32" s="638"/>
      <c r="ISW32" s="638"/>
      <c r="ISX32" s="638"/>
      <c r="ISY32" s="638"/>
      <c r="ISZ32" s="638"/>
      <c r="ITA32" s="638"/>
      <c r="ITB32" s="638"/>
      <c r="ITC32" s="638"/>
      <c r="ITD32" s="638"/>
      <c r="ITE32" s="638"/>
      <c r="ITF32" s="638"/>
      <c r="ITG32" s="638"/>
      <c r="ITH32" s="638"/>
      <c r="ITI32" s="638"/>
      <c r="ITJ32" s="638"/>
      <c r="ITK32" s="638"/>
      <c r="ITL32" s="638"/>
      <c r="ITM32" s="638"/>
      <c r="ITN32" s="638"/>
      <c r="ITO32" s="638"/>
      <c r="ITP32" s="638"/>
      <c r="ITQ32" s="638"/>
      <c r="ITR32" s="638"/>
      <c r="ITS32" s="638"/>
      <c r="ITT32" s="638"/>
      <c r="ITU32" s="638"/>
      <c r="ITV32" s="638"/>
      <c r="ITW32" s="638"/>
      <c r="ITX32" s="638"/>
      <c r="ITY32" s="638"/>
      <c r="ITZ32" s="638"/>
      <c r="IUA32" s="638"/>
      <c r="IUB32" s="638"/>
      <c r="IUC32" s="638"/>
      <c r="IUD32" s="638"/>
      <c r="IUE32" s="638"/>
      <c r="IUF32" s="638"/>
      <c r="IUG32" s="638"/>
      <c r="IUH32" s="638"/>
      <c r="IUI32" s="638"/>
      <c r="IUJ32" s="638"/>
      <c r="IUK32" s="638"/>
      <c r="IUL32" s="638"/>
      <c r="IUM32" s="638"/>
      <c r="IUN32" s="638"/>
      <c r="IUO32" s="638"/>
      <c r="IUP32" s="638"/>
      <c r="IUQ32" s="638"/>
      <c r="IUR32" s="638"/>
      <c r="IUS32" s="638"/>
      <c r="IUT32" s="638"/>
      <c r="IUU32" s="638"/>
      <c r="IUV32" s="638"/>
      <c r="IUW32" s="638"/>
      <c r="IUX32" s="638"/>
      <c r="IUY32" s="638"/>
      <c r="IUZ32" s="638"/>
      <c r="IVA32" s="638"/>
      <c r="IVB32" s="638"/>
      <c r="IVC32" s="638"/>
      <c r="IVD32" s="638"/>
      <c r="IVE32" s="638"/>
      <c r="IVF32" s="638"/>
      <c r="IVG32" s="638"/>
      <c r="IVH32" s="638"/>
      <c r="IVI32" s="638"/>
      <c r="IVJ32" s="638"/>
      <c r="IVK32" s="638"/>
      <c r="IVL32" s="638"/>
      <c r="IVM32" s="638"/>
      <c r="IVN32" s="638"/>
      <c r="IVO32" s="638"/>
      <c r="IVP32" s="638"/>
      <c r="IVQ32" s="638"/>
      <c r="IVR32" s="638"/>
      <c r="IVS32" s="638"/>
      <c r="IVT32" s="638"/>
      <c r="IVU32" s="638"/>
      <c r="IVV32" s="638"/>
      <c r="IVW32" s="638"/>
      <c r="IVX32" s="638"/>
      <c r="IVY32" s="638"/>
      <c r="IVZ32" s="638"/>
      <c r="IWA32" s="638"/>
      <c r="IWB32" s="638"/>
      <c r="IWC32" s="638"/>
      <c r="IWD32" s="638"/>
      <c r="IWE32" s="638"/>
      <c r="IWF32" s="638"/>
      <c r="IWG32" s="638"/>
      <c r="IWH32" s="638"/>
      <c r="IWI32" s="638"/>
      <c r="IWJ32" s="638"/>
      <c r="IWK32" s="638"/>
      <c r="IWL32" s="638"/>
      <c r="IWM32" s="638"/>
      <c r="IWN32" s="638"/>
      <c r="IWO32" s="638"/>
      <c r="IWP32" s="638"/>
      <c r="IWQ32" s="638"/>
      <c r="IWR32" s="638"/>
      <c r="IWS32" s="638"/>
      <c r="IWT32" s="638"/>
      <c r="IWU32" s="638"/>
      <c r="IWV32" s="638"/>
      <c r="IWW32" s="638"/>
      <c r="IWX32" s="638"/>
      <c r="IWY32" s="638"/>
      <c r="IWZ32" s="638"/>
      <c r="IXA32" s="638"/>
      <c r="IXB32" s="638"/>
      <c r="IXC32" s="638"/>
      <c r="IXD32" s="638"/>
      <c r="IXE32" s="638"/>
      <c r="IXF32" s="638"/>
      <c r="IXG32" s="638"/>
      <c r="IXH32" s="638"/>
      <c r="IXI32" s="638"/>
      <c r="IXJ32" s="638"/>
      <c r="IXK32" s="638"/>
      <c r="IXL32" s="638"/>
      <c r="IXM32" s="638"/>
      <c r="IXN32" s="638"/>
      <c r="IXO32" s="638"/>
      <c r="IXP32" s="638"/>
      <c r="IXQ32" s="638"/>
      <c r="IXR32" s="638"/>
      <c r="IXS32" s="638"/>
      <c r="IXT32" s="638"/>
      <c r="IXU32" s="638"/>
      <c r="IXV32" s="638"/>
      <c r="IXW32" s="638"/>
      <c r="IXX32" s="638"/>
      <c r="IXY32" s="638"/>
      <c r="IXZ32" s="638"/>
      <c r="IYA32" s="638"/>
      <c r="IYB32" s="638"/>
      <c r="IYC32" s="638"/>
      <c r="IYD32" s="638"/>
      <c r="IYE32" s="638"/>
      <c r="IYF32" s="638"/>
      <c r="IYG32" s="638"/>
      <c r="IYH32" s="638"/>
      <c r="IYI32" s="638"/>
      <c r="IYJ32" s="638"/>
      <c r="IYK32" s="638"/>
      <c r="IYL32" s="638"/>
      <c r="IYM32" s="638"/>
      <c r="IYN32" s="638"/>
      <c r="IYO32" s="638"/>
      <c r="IYP32" s="638"/>
      <c r="IYQ32" s="638"/>
      <c r="IYR32" s="638"/>
      <c r="IYS32" s="638"/>
      <c r="IYT32" s="638"/>
      <c r="IYU32" s="638"/>
      <c r="IYV32" s="638"/>
      <c r="IYW32" s="638"/>
      <c r="IYX32" s="638"/>
      <c r="IYY32" s="638"/>
      <c r="IYZ32" s="638"/>
      <c r="IZA32" s="638"/>
      <c r="IZB32" s="638"/>
      <c r="IZC32" s="638"/>
      <c r="IZD32" s="638"/>
      <c r="IZE32" s="638"/>
      <c r="IZF32" s="638"/>
      <c r="IZG32" s="638"/>
      <c r="IZH32" s="638"/>
      <c r="IZI32" s="638"/>
      <c r="IZJ32" s="638"/>
      <c r="IZK32" s="638"/>
      <c r="IZL32" s="638"/>
      <c r="IZM32" s="638"/>
      <c r="IZN32" s="638"/>
      <c r="IZO32" s="638"/>
      <c r="IZP32" s="638"/>
      <c r="IZQ32" s="638"/>
      <c r="IZR32" s="638"/>
      <c r="IZS32" s="638"/>
      <c r="IZT32" s="638"/>
      <c r="IZU32" s="638"/>
      <c r="IZV32" s="638"/>
      <c r="IZW32" s="638"/>
      <c r="IZX32" s="638"/>
      <c r="IZY32" s="638"/>
      <c r="IZZ32" s="638"/>
      <c r="JAA32" s="638"/>
      <c r="JAB32" s="638"/>
      <c r="JAC32" s="638"/>
      <c r="JAD32" s="638"/>
      <c r="JAE32" s="638"/>
      <c r="JAF32" s="638"/>
      <c r="JAG32" s="638"/>
      <c r="JAH32" s="638"/>
      <c r="JAI32" s="638"/>
      <c r="JAJ32" s="638"/>
      <c r="JAK32" s="638"/>
      <c r="JAL32" s="638"/>
      <c r="JAM32" s="638"/>
      <c r="JAN32" s="638"/>
      <c r="JAO32" s="638"/>
      <c r="JAP32" s="638"/>
      <c r="JAQ32" s="638"/>
      <c r="JAR32" s="638"/>
      <c r="JAS32" s="638"/>
      <c r="JAT32" s="638"/>
      <c r="JAU32" s="638"/>
      <c r="JAV32" s="638"/>
      <c r="JAW32" s="638"/>
      <c r="JAX32" s="638"/>
      <c r="JAY32" s="638"/>
      <c r="JAZ32" s="638"/>
      <c r="JBA32" s="638"/>
      <c r="JBB32" s="638"/>
      <c r="JBC32" s="638"/>
      <c r="JBD32" s="638"/>
      <c r="JBE32" s="638"/>
      <c r="JBF32" s="638"/>
      <c r="JBG32" s="638"/>
      <c r="JBH32" s="638"/>
      <c r="JBI32" s="638"/>
      <c r="JBJ32" s="638"/>
      <c r="JBK32" s="638"/>
      <c r="JBL32" s="638"/>
      <c r="JBM32" s="638"/>
      <c r="JBN32" s="638"/>
      <c r="JBO32" s="638"/>
      <c r="JBP32" s="638"/>
      <c r="JBQ32" s="638"/>
      <c r="JBR32" s="638"/>
      <c r="JBS32" s="638"/>
      <c r="JBT32" s="638"/>
      <c r="JBU32" s="638"/>
      <c r="JBV32" s="638"/>
      <c r="JBW32" s="638"/>
      <c r="JBX32" s="638"/>
      <c r="JBY32" s="638"/>
      <c r="JBZ32" s="638"/>
      <c r="JCA32" s="638"/>
      <c r="JCB32" s="638"/>
      <c r="JCC32" s="638"/>
      <c r="JCD32" s="638"/>
      <c r="JCE32" s="638"/>
      <c r="JCF32" s="638"/>
      <c r="JCG32" s="638"/>
      <c r="JCH32" s="638"/>
      <c r="JCI32" s="638"/>
      <c r="JCJ32" s="638"/>
      <c r="JCK32" s="638"/>
      <c r="JCL32" s="638"/>
      <c r="JCM32" s="638"/>
      <c r="JCN32" s="638"/>
      <c r="JCO32" s="638"/>
      <c r="JCP32" s="638"/>
      <c r="JCQ32" s="638"/>
      <c r="JCR32" s="638"/>
      <c r="JCS32" s="638"/>
      <c r="JCT32" s="638"/>
      <c r="JCU32" s="638"/>
      <c r="JCV32" s="638"/>
      <c r="JCW32" s="638"/>
      <c r="JCX32" s="638"/>
      <c r="JCY32" s="638"/>
      <c r="JCZ32" s="638"/>
      <c r="JDA32" s="638"/>
      <c r="JDB32" s="638"/>
      <c r="JDC32" s="638"/>
      <c r="JDD32" s="638"/>
      <c r="JDE32" s="638"/>
      <c r="JDF32" s="638"/>
      <c r="JDG32" s="638"/>
      <c r="JDH32" s="638"/>
      <c r="JDI32" s="638"/>
      <c r="JDJ32" s="638"/>
      <c r="JDK32" s="638"/>
      <c r="JDL32" s="638"/>
      <c r="JDM32" s="638"/>
      <c r="JDN32" s="638"/>
      <c r="JDO32" s="638"/>
      <c r="JDP32" s="638"/>
      <c r="JDQ32" s="638"/>
      <c r="JDR32" s="638"/>
      <c r="JDS32" s="638"/>
      <c r="JDT32" s="638"/>
      <c r="JDU32" s="638"/>
      <c r="JDV32" s="638"/>
      <c r="JDW32" s="638"/>
      <c r="JDX32" s="638"/>
      <c r="JDY32" s="638"/>
      <c r="JDZ32" s="638"/>
      <c r="JEA32" s="638"/>
      <c r="JEB32" s="638"/>
      <c r="JEC32" s="638"/>
      <c r="JED32" s="638"/>
      <c r="JEE32" s="638"/>
      <c r="JEF32" s="638"/>
      <c r="JEG32" s="638"/>
      <c r="JEH32" s="638"/>
      <c r="JEI32" s="638"/>
      <c r="JEJ32" s="638"/>
      <c r="JEK32" s="638"/>
      <c r="JEL32" s="638"/>
      <c r="JEM32" s="638"/>
      <c r="JEN32" s="638"/>
      <c r="JEO32" s="638"/>
      <c r="JEP32" s="638"/>
      <c r="JEQ32" s="638"/>
      <c r="JER32" s="638"/>
      <c r="JES32" s="638"/>
      <c r="JET32" s="638"/>
      <c r="JEU32" s="638"/>
      <c r="JEV32" s="638"/>
      <c r="JEW32" s="638"/>
      <c r="JEX32" s="638"/>
      <c r="JEY32" s="638"/>
      <c r="JEZ32" s="638"/>
      <c r="JFA32" s="638"/>
      <c r="JFB32" s="638"/>
      <c r="JFC32" s="638"/>
      <c r="JFD32" s="638"/>
      <c r="JFE32" s="638"/>
      <c r="JFF32" s="638"/>
      <c r="JFG32" s="638"/>
      <c r="JFH32" s="638"/>
      <c r="JFI32" s="638"/>
      <c r="JFJ32" s="638"/>
      <c r="JFK32" s="638"/>
      <c r="JFL32" s="638"/>
      <c r="JFM32" s="638"/>
      <c r="JFN32" s="638"/>
      <c r="JFO32" s="638"/>
      <c r="JFP32" s="638"/>
      <c r="JFQ32" s="638"/>
      <c r="JFR32" s="638"/>
      <c r="JFS32" s="638"/>
      <c r="JFT32" s="638"/>
      <c r="JFU32" s="638"/>
      <c r="JFV32" s="638"/>
      <c r="JFW32" s="638"/>
      <c r="JFX32" s="638"/>
      <c r="JFY32" s="638"/>
      <c r="JFZ32" s="638"/>
      <c r="JGA32" s="638"/>
      <c r="JGB32" s="638"/>
      <c r="JGC32" s="638"/>
      <c r="JGD32" s="638"/>
      <c r="JGE32" s="638"/>
      <c r="JGF32" s="638"/>
      <c r="JGG32" s="638"/>
      <c r="JGH32" s="638"/>
      <c r="JGI32" s="638"/>
      <c r="JGJ32" s="638"/>
      <c r="JGK32" s="638"/>
      <c r="JGL32" s="638"/>
      <c r="JGM32" s="638"/>
      <c r="JGN32" s="638"/>
      <c r="JGO32" s="638"/>
      <c r="JGP32" s="638"/>
      <c r="JGQ32" s="638"/>
      <c r="JGR32" s="638"/>
      <c r="JGS32" s="638"/>
      <c r="JGT32" s="638"/>
      <c r="JGU32" s="638"/>
      <c r="JGV32" s="638"/>
      <c r="JGW32" s="638"/>
      <c r="JGX32" s="638"/>
      <c r="JGY32" s="638"/>
      <c r="JGZ32" s="638"/>
      <c r="JHA32" s="638"/>
      <c r="JHB32" s="638"/>
      <c r="JHC32" s="638"/>
      <c r="JHD32" s="638"/>
      <c r="JHE32" s="638"/>
      <c r="JHF32" s="638"/>
      <c r="JHG32" s="638"/>
      <c r="JHH32" s="638"/>
      <c r="JHI32" s="638"/>
      <c r="JHJ32" s="638"/>
      <c r="JHK32" s="638"/>
      <c r="JHL32" s="638"/>
      <c r="JHM32" s="638"/>
      <c r="JHN32" s="638"/>
      <c r="JHO32" s="638"/>
      <c r="JHP32" s="638"/>
      <c r="JHQ32" s="638"/>
      <c r="JHR32" s="638"/>
      <c r="JHS32" s="638"/>
      <c r="JHT32" s="638"/>
      <c r="JHU32" s="638"/>
      <c r="JHV32" s="638"/>
      <c r="JHW32" s="638"/>
      <c r="JHX32" s="638"/>
      <c r="JHY32" s="638"/>
      <c r="JHZ32" s="638"/>
      <c r="JIA32" s="638"/>
      <c r="JIB32" s="638"/>
      <c r="JIC32" s="638"/>
      <c r="JID32" s="638"/>
      <c r="JIE32" s="638"/>
      <c r="JIF32" s="638"/>
      <c r="JIG32" s="638"/>
      <c r="JIH32" s="638"/>
      <c r="JII32" s="638"/>
      <c r="JIJ32" s="638"/>
      <c r="JIK32" s="638"/>
      <c r="JIL32" s="638"/>
      <c r="JIM32" s="638"/>
      <c r="JIN32" s="638"/>
      <c r="JIO32" s="638"/>
      <c r="JIP32" s="638"/>
      <c r="JIQ32" s="638"/>
      <c r="JIR32" s="638"/>
      <c r="JIS32" s="638"/>
      <c r="JIT32" s="638"/>
      <c r="JIU32" s="638"/>
      <c r="JIV32" s="638"/>
      <c r="JIW32" s="638"/>
      <c r="JIX32" s="638"/>
      <c r="JIY32" s="638"/>
      <c r="JIZ32" s="638"/>
      <c r="JJA32" s="638"/>
      <c r="JJB32" s="638"/>
      <c r="JJC32" s="638"/>
      <c r="JJD32" s="638"/>
      <c r="JJE32" s="638"/>
      <c r="JJF32" s="638"/>
      <c r="JJG32" s="638"/>
      <c r="JJH32" s="638"/>
      <c r="JJI32" s="638"/>
      <c r="JJJ32" s="638"/>
      <c r="JJK32" s="638"/>
      <c r="JJL32" s="638"/>
      <c r="JJM32" s="638"/>
      <c r="JJN32" s="638"/>
      <c r="JJO32" s="638"/>
      <c r="JJP32" s="638"/>
      <c r="JJQ32" s="638"/>
      <c r="JJR32" s="638"/>
      <c r="JJS32" s="638"/>
      <c r="JJT32" s="638"/>
      <c r="JJU32" s="638"/>
      <c r="JJV32" s="638"/>
      <c r="JJW32" s="638"/>
      <c r="JJX32" s="638"/>
      <c r="JJY32" s="638"/>
      <c r="JJZ32" s="638"/>
      <c r="JKA32" s="638"/>
      <c r="JKB32" s="638"/>
      <c r="JKC32" s="638"/>
      <c r="JKD32" s="638"/>
      <c r="JKE32" s="638"/>
      <c r="JKF32" s="638"/>
      <c r="JKG32" s="638"/>
      <c r="JKH32" s="638"/>
      <c r="JKI32" s="638"/>
      <c r="JKJ32" s="638"/>
      <c r="JKK32" s="638"/>
      <c r="JKL32" s="638"/>
      <c r="JKM32" s="638"/>
      <c r="JKN32" s="638"/>
      <c r="JKO32" s="638"/>
      <c r="JKP32" s="638"/>
      <c r="JKQ32" s="638"/>
      <c r="JKR32" s="638"/>
      <c r="JKS32" s="638"/>
      <c r="JKT32" s="638"/>
      <c r="JKU32" s="638"/>
      <c r="JKV32" s="638"/>
      <c r="JKW32" s="638"/>
      <c r="JKX32" s="638"/>
      <c r="JKY32" s="638"/>
      <c r="JKZ32" s="638"/>
      <c r="JLA32" s="638"/>
      <c r="JLB32" s="638"/>
      <c r="JLC32" s="638"/>
      <c r="JLD32" s="638"/>
      <c r="JLE32" s="638"/>
      <c r="JLF32" s="638"/>
      <c r="JLG32" s="638"/>
      <c r="JLH32" s="638"/>
      <c r="JLI32" s="638"/>
      <c r="JLJ32" s="638"/>
      <c r="JLK32" s="638"/>
      <c r="JLL32" s="638"/>
      <c r="JLM32" s="638"/>
      <c r="JLN32" s="638"/>
      <c r="JLO32" s="638"/>
      <c r="JLP32" s="638"/>
      <c r="JLQ32" s="638"/>
      <c r="JLR32" s="638"/>
      <c r="JLS32" s="638"/>
      <c r="JLT32" s="638"/>
      <c r="JLU32" s="638"/>
      <c r="JLV32" s="638"/>
      <c r="JLW32" s="638"/>
      <c r="JLX32" s="638"/>
      <c r="JLY32" s="638"/>
      <c r="JLZ32" s="638"/>
      <c r="JMA32" s="638"/>
      <c r="JMB32" s="638"/>
      <c r="JMC32" s="638"/>
      <c r="JMD32" s="638"/>
      <c r="JME32" s="638"/>
      <c r="JMF32" s="638"/>
      <c r="JMG32" s="638"/>
      <c r="JMH32" s="638"/>
      <c r="JMI32" s="638"/>
      <c r="JMJ32" s="638"/>
      <c r="JMK32" s="638"/>
      <c r="JML32" s="638"/>
      <c r="JMM32" s="638"/>
      <c r="JMN32" s="638"/>
      <c r="JMO32" s="638"/>
      <c r="JMP32" s="638"/>
      <c r="JMQ32" s="638"/>
      <c r="JMR32" s="638"/>
      <c r="JMS32" s="638"/>
      <c r="JMT32" s="638"/>
      <c r="JMU32" s="638"/>
      <c r="JMV32" s="638"/>
      <c r="JMW32" s="638"/>
      <c r="JMX32" s="638"/>
      <c r="JMY32" s="638"/>
      <c r="JMZ32" s="638"/>
      <c r="JNA32" s="638"/>
      <c r="JNB32" s="638"/>
      <c r="JNC32" s="638"/>
      <c r="JND32" s="638"/>
      <c r="JNE32" s="638"/>
      <c r="JNF32" s="638"/>
      <c r="JNG32" s="638"/>
      <c r="JNH32" s="638"/>
      <c r="JNI32" s="638"/>
      <c r="JNJ32" s="638"/>
      <c r="JNK32" s="638"/>
      <c r="JNL32" s="638"/>
      <c r="JNM32" s="638"/>
      <c r="JNN32" s="638"/>
      <c r="JNO32" s="638"/>
      <c r="JNP32" s="638"/>
      <c r="JNQ32" s="638"/>
      <c r="JNR32" s="638"/>
      <c r="JNS32" s="638"/>
      <c r="JNT32" s="638"/>
      <c r="JNU32" s="638"/>
      <c r="JNV32" s="638"/>
      <c r="JNW32" s="638"/>
      <c r="JNX32" s="638"/>
      <c r="JNY32" s="638"/>
      <c r="JNZ32" s="638"/>
      <c r="JOA32" s="638"/>
      <c r="JOB32" s="638"/>
      <c r="JOC32" s="638"/>
      <c r="JOD32" s="638"/>
      <c r="JOE32" s="638"/>
      <c r="JOF32" s="638"/>
      <c r="JOG32" s="638"/>
      <c r="JOH32" s="638"/>
      <c r="JOI32" s="638"/>
      <c r="JOJ32" s="638"/>
      <c r="JOK32" s="638"/>
      <c r="JOL32" s="638"/>
      <c r="JOM32" s="638"/>
      <c r="JON32" s="638"/>
      <c r="JOO32" s="638"/>
      <c r="JOP32" s="638"/>
      <c r="JOQ32" s="638"/>
      <c r="JOR32" s="638"/>
      <c r="JOS32" s="638"/>
      <c r="JOT32" s="638"/>
      <c r="JOU32" s="638"/>
      <c r="JOV32" s="638"/>
      <c r="JOW32" s="638"/>
      <c r="JOX32" s="638"/>
      <c r="JOY32" s="638"/>
      <c r="JOZ32" s="638"/>
      <c r="JPA32" s="638"/>
      <c r="JPB32" s="638"/>
      <c r="JPC32" s="638"/>
      <c r="JPD32" s="638"/>
      <c r="JPE32" s="638"/>
      <c r="JPF32" s="638"/>
      <c r="JPG32" s="638"/>
      <c r="JPH32" s="638"/>
      <c r="JPI32" s="638"/>
      <c r="JPJ32" s="638"/>
      <c r="JPK32" s="638"/>
      <c r="JPL32" s="638"/>
      <c r="JPM32" s="638"/>
      <c r="JPN32" s="638"/>
      <c r="JPO32" s="638"/>
      <c r="JPP32" s="638"/>
      <c r="JPQ32" s="638"/>
      <c r="JPR32" s="638"/>
      <c r="JPS32" s="638"/>
      <c r="JPT32" s="638"/>
      <c r="JPU32" s="638"/>
      <c r="JPV32" s="638"/>
      <c r="JPW32" s="638"/>
      <c r="JPX32" s="638"/>
      <c r="JPY32" s="638"/>
      <c r="JPZ32" s="638"/>
      <c r="JQA32" s="638"/>
      <c r="JQB32" s="638"/>
      <c r="JQC32" s="638"/>
      <c r="JQD32" s="638"/>
      <c r="JQE32" s="638"/>
      <c r="JQF32" s="638"/>
      <c r="JQG32" s="638"/>
      <c r="JQH32" s="638"/>
      <c r="JQI32" s="638"/>
      <c r="JQJ32" s="638"/>
      <c r="JQK32" s="638"/>
      <c r="JQL32" s="638"/>
      <c r="JQM32" s="638"/>
      <c r="JQN32" s="638"/>
      <c r="JQO32" s="638"/>
      <c r="JQP32" s="638"/>
      <c r="JQQ32" s="638"/>
      <c r="JQR32" s="638"/>
      <c r="JQS32" s="638"/>
      <c r="JQT32" s="638"/>
      <c r="JQU32" s="638"/>
      <c r="JQV32" s="638"/>
      <c r="JQW32" s="638"/>
      <c r="JQX32" s="638"/>
      <c r="JQY32" s="638"/>
      <c r="JQZ32" s="638"/>
      <c r="JRA32" s="638"/>
      <c r="JRB32" s="638"/>
      <c r="JRC32" s="638"/>
      <c r="JRD32" s="638"/>
      <c r="JRE32" s="638"/>
      <c r="JRF32" s="638"/>
      <c r="JRG32" s="638"/>
      <c r="JRH32" s="638"/>
      <c r="JRI32" s="638"/>
      <c r="JRJ32" s="638"/>
      <c r="JRK32" s="638"/>
      <c r="JRL32" s="638"/>
      <c r="JRM32" s="638"/>
      <c r="JRN32" s="638"/>
      <c r="JRO32" s="638"/>
      <c r="JRP32" s="638"/>
      <c r="JRQ32" s="638"/>
      <c r="JRR32" s="638"/>
      <c r="JRS32" s="638"/>
      <c r="JRT32" s="638"/>
      <c r="JRU32" s="638"/>
      <c r="JRV32" s="638"/>
      <c r="JRW32" s="638"/>
      <c r="JRX32" s="638"/>
      <c r="JRY32" s="638"/>
      <c r="JRZ32" s="638"/>
      <c r="JSA32" s="638"/>
      <c r="JSB32" s="638"/>
      <c r="JSC32" s="638"/>
      <c r="JSD32" s="638"/>
      <c r="JSE32" s="638"/>
      <c r="JSF32" s="638"/>
      <c r="JSG32" s="638"/>
      <c r="JSH32" s="638"/>
      <c r="JSI32" s="638"/>
      <c r="JSJ32" s="638"/>
      <c r="JSK32" s="638"/>
      <c r="JSL32" s="638"/>
      <c r="JSM32" s="638"/>
      <c r="JSN32" s="638"/>
      <c r="JSO32" s="638"/>
      <c r="JSP32" s="638"/>
      <c r="JSQ32" s="638"/>
      <c r="JSR32" s="638"/>
      <c r="JSS32" s="638"/>
      <c r="JST32" s="638"/>
      <c r="JSU32" s="638"/>
      <c r="JSV32" s="638"/>
      <c r="JSW32" s="638"/>
      <c r="JSX32" s="638"/>
      <c r="JSY32" s="638"/>
      <c r="JSZ32" s="638"/>
      <c r="JTA32" s="638"/>
      <c r="JTB32" s="638"/>
      <c r="JTC32" s="638"/>
      <c r="JTD32" s="638"/>
      <c r="JTE32" s="638"/>
      <c r="JTF32" s="638"/>
      <c r="JTG32" s="638"/>
      <c r="JTH32" s="638"/>
      <c r="JTI32" s="638"/>
      <c r="JTJ32" s="638"/>
      <c r="JTK32" s="638"/>
      <c r="JTL32" s="638"/>
      <c r="JTM32" s="638"/>
      <c r="JTN32" s="638"/>
      <c r="JTO32" s="638"/>
      <c r="JTP32" s="638"/>
      <c r="JTQ32" s="638"/>
      <c r="JTR32" s="638"/>
      <c r="JTS32" s="638"/>
      <c r="JTT32" s="638"/>
      <c r="JTU32" s="638"/>
      <c r="JTV32" s="638"/>
      <c r="JTW32" s="638"/>
      <c r="JTX32" s="638"/>
      <c r="JTY32" s="638"/>
      <c r="JTZ32" s="638"/>
      <c r="JUA32" s="638"/>
      <c r="JUB32" s="638"/>
      <c r="JUC32" s="638"/>
      <c r="JUD32" s="638"/>
      <c r="JUE32" s="638"/>
      <c r="JUF32" s="638"/>
      <c r="JUG32" s="638"/>
      <c r="JUH32" s="638"/>
      <c r="JUI32" s="638"/>
      <c r="JUJ32" s="638"/>
      <c r="JUK32" s="638"/>
      <c r="JUL32" s="638"/>
      <c r="JUM32" s="638"/>
      <c r="JUN32" s="638"/>
      <c r="JUO32" s="638"/>
      <c r="JUP32" s="638"/>
      <c r="JUQ32" s="638"/>
      <c r="JUR32" s="638"/>
      <c r="JUS32" s="638"/>
      <c r="JUT32" s="638"/>
      <c r="JUU32" s="638"/>
      <c r="JUV32" s="638"/>
      <c r="JUW32" s="638"/>
      <c r="JUX32" s="638"/>
      <c r="JUY32" s="638"/>
      <c r="JUZ32" s="638"/>
      <c r="JVA32" s="638"/>
      <c r="JVB32" s="638"/>
      <c r="JVC32" s="638"/>
      <c r="JVD32" s="638"/>
      <c r="JVE32" s="638"/>
      <c r="JVF32" s="638"/>
      <c r="JVG32" s="638"/>
      <c r="JVH32" s="638"/>
      <c r="JVI32" s="638"/>
      <c r="JVJ32" s="638"/>
      <c r="JVK32" s="638"/>
      <c r="JVL32" s="638"/>
      <c r="JVM32" s="638"/>
      <c r="JVN32" s="638"/>
      <c r="JVO32" s="638"/>
      <c r="JVP32" s="638"/>
      <c r="JVQ32" s="638"/>
      <c r="JVR32" s="638"/>
      <c r="JVS32" s="638"/>
      <c r="JVT32" s="638"/>
      <c r="JVU32" s="638"/>
      <c r="JVV32" s="638"/>
      <c r="JVW32" s="638"/>
      <c r="JVX32" s="638"/>
      <c r="JVY32" s="638"/>
      <c r="JVZ32" s="638"/>
      <c r="JWA32" s="638"/>
      <c r="JWB32" s="638"/>
      <c r="JWC32" s="638"/>
      <c r="JWD32" s="638"/>
      <c r="JWE32" s="638"/>
      <c r="JWF32" s="638"/>
      <c r="JWG32" s="638"/>
      <c r="JWH32" s="638"/>
      <c r="JWI32" s="638"/>
      <c r="JWJ32" s="638"/>
      <c r="JWK32" s="638"/>
      <c r="JWL32" s="638"/>
      <c r="JWM32" s="638"/>
      <c r="JWN32" s="638"/>
      <c r="JWO32" s="638"/>
      <c r="JWP32" s="638"/>
      <c r="JWQ32" s="638"/>
      <c r="JWR32" s="638"/>
      <c r="JWS32" s="638"/>
      <c r="JWT32" s="638"/>
      <c r="JWU32" s="638"/>
      <c r="JWV32" s="638"/>
      <c r="JWW32" s="638"/>
      <c r="JWX32" s="638"/>
      <c r="JWY32" s="638"/>
      <c r="JWZ32" s="638"/>
      <c r="JXA32" s="638"/>
      <c r="JXB32" s="638"/>
      <c r="JXC32" s="638"/>
      <c r="JXD32" s="638"/>
      <c r="JXE32" s="638"/>
      <c r="JXF32" s="638"/>
      <c r="JXG32" s="638"/>
      <c r="JXH32" s="638"/>
      <c r="JXI32" s="638"/>
      <c r="JXJ32" s="638"/>
      <c r="JXK32" s="638"/>
      <c r="JXL32" s="638"/>
      <c r="JXM32" s="638"/>
      <c r="JXN32" s="638"/>
      <c r="JXO32" s="638"/>
      <c r="JXP32" s="638"/>
      <c r="JXQ32" s="638"/>
      <c r="JXR32" s="638"/>
      <c r="JXS32" s="638"/>
      <c r="JXT32" s="638"/>
      <c r="JXU32" s="638"/>
      <c r="JXV32" s="638"/>
      <c r="JXW32" s="638"/>
      <c r="JXX32" s="638"/>
      <c r="JXY32" s="638"/>
      <c r="JXZ32" s="638"/>
      <c r="JYA32" s="638"/>
      <c r="JYB32" s="638"/>
      <c r="JYC32" s="638"/>
      <c r="JYD32" s="638"/>
      <c r="JYE32" s="638"/>
      <c r="JYF32" s="638"/>
      <c r="JYG32" s="638"/>
      <c r="JYH32" s="638"/>
      <c r="JYI32" s="638"/>
      <c r="JYJ32" s="638"/>
      <c r="JYK32" s="638"/>
      <c r="JYL32" s="638"/>
      <c r="JYM32" s="638"/>
      <c r="JYN32" s="638"/>
      <c r="JYO32" s="638"/>
      <c r="JYP32" s="638"/>
      <c r="JYQ32" s="638"/>
      <c r="JYR32" s="638"/>
      <c r="JYS32" s="638"/>
      <c r="JYT32" s="638"/>
      <c r="JYU32" s="638"/>
      <c r="JYV32" s="638"/>
      <c r="JYW32" s="638"/>
      <c r="JYX32" s="638"/>
      <c r="JYY32" s="638"/>
      <c r="JYZ32" s="638"/>
      <c r="JZA32" s="638"/>
      <c r="JZB32" s="638"/>
      <c r="JZC32" s="638"/>
      <c r="JZD32" s="638"/>
      <c r="JZE32" s="638"/>
      <c r="JZF32" s="638"/>
      <c r="JZG32" s="638"/>
      <c r="JZH32" s="638"/>
      <c r="JZI32" s="638"/>
      <c r="JZJ32" s="638"/>
      <c r="JZK32" s="638"/>
      <c r="JZL32" s="638"/>
      <c r="JZM32" s="638"/>
      <c r="JZN32" s="638"/>
      <c r="JZO32" s="638"/>
      <c r="JZP32" s="638"/>
      <c r="JZQ32" s="638"/>
      <c r="JZR32" s="638"/>
      <c r="JZS32" s="638"/>
      <c r="JZT32" s="638"/>
      <c r="JZU32" s="638"/>
      <c r="JZV32" s="638"/>
      <c r="JZW32" s="638"/>
      <c r="JZX32" s="638"/>
      <c r="JZY32" s="638"/>
      <c r="JZZ32" s="638"/>
      <c r="KAA32" s="638"/>
      <c r="KAB32" s="638"/>
      <c r="KAC32" s="638"/>
      <c r="KAD32" s="638"/>
      <c r="KAE32" s="638"/>
      <c r="KAF32" s="638"/>
      <c r="KAG32" s="638"/>
      <c r="KAH32" s="638"/>
      <c r="KAI32" s="638"/>
      <c r="KAJ32" s="638"/>
      <c r="KAK32" s="638"/>
      <c r="KAL32" s="638"/>
      <c r="KAM32" s="638"/>
      <c r="KAN32" s="638"/>
      <c r="KAO32" s="638"/>
      <c r="KAP32" s="638"/>
      <c r="KAQ32" s="638"/>
      <c r="KAR32" s="638"/>
      <c r="KAS32" s="638"/>
      <c r="KAT32" s="638"/>
      <c r="KAU32" s="638"/>
      <c r="KAV32" s="638"/>
      <c r="KAW32" s="638"/>
      <c r="KAX32" s="638"/>
      <c r="KAY32" s="638"/>
      <c r="KAZ32" s="638"/>
      <c r="KBA32" s="638"/>
      <c r="KBB32" s="638"/>
      <c r="KBC32" s="638"/>
      <c r="KBD32" s="638"/>
      <c r="KBE32" s="638"/>
      <c r="KBF32" s="638"/>
      <c r="KBG32" s="638"/>
      <c r="KBH32" s="638"/>
      <c r="KBI32" s="638"/>
      <c r="KBJ32" s="638"/>
      <c r="KBK32" s="638"/>
      <c r="KBL32" s="638"/>
      <c r="KBM32" s="638"/>
      <c r="KBN32" s="638"/>
      <c r="KBO32" s="638"/>
      <c r="KBP32" s="638"/>
      <c r="KBQ32" s="638"/>
      <c r="KBR32" s="638"/>
      <c r="KBS32" s="638"/>
      <c r="KBT32" s="638"/>
      <c r="KBU32" s="638"/>
      <c r="KBV32" s="638"/>
      <c r="KBW32" s="638"/>
      <c r="KBX32" s="638"/>
      <c r="KBY32" s="638"/>
      <c r="KBZ32" s="638"/>
      <c r="KCA32" s="638"/>
      <c r="KCB32" s="638"/>
      <c r="KCC32" s="638"/>
      <c r="KCD32" s="638"/>
      <c r="KCE32" s="638"/>
      <c r="KCF32" s="638"/>
      <c r="KCG32" s="638"/>
      <c r="KCH32" s="638"/>
      <c r="KCI32" s="638"/>
      <c r="KCJ32" s="638"/>
      <c r="KCK32" s="638"/>
      <c r="KCL32" s="638"/>
      <c r="KCM32" s="638"/>
      <c r="KCN32" s="638"/>
      <c r="KCO32" s="638"/>
      <c r="KCP32" s="638"/>
      <c r="KCQ32" s="638"/>
      <c r="KCR32" s="638"/>
      <c r="KCS32" s="638"/>
      <c r="KCT32" s="638"/>
      <c r="KCU32" s="638"/>
      <c r="KCV32" s="638"/>
      <c r="KCW32" s="638"/>
      <c r="KCX32" s="638"/>
      <c r="KCY32" s="638"/>
      <c r="KCZ32" s="638"/>
      <c r="KDA32" s="638"/>
      <c r="KDB32" s="638"/>
      <c r="KDC32" s="638"/>
      <c r="KDD32" s="638"/>
      <c r="KDE32" s="638"/>
      <c r="KDF32" s="638"/>
      <c r="KDG32" s="638"/>
      <c r="KDH32" s="638"/>
      <c r="KDI32" s="638"/>
      <c r="KDJ32" s="638"/>
      <c r="KDK32" s="638"/>
      <c r="KDL32" s="638"/>
      <c r="KDM32" s="638"/>
      <c r="KDN32" s="638"/>
      <c r="KDO32" s="638"/>
      <c r="KDP32" s="638"/>
      <c r="KDQ32" s="638"/>
      <c r="KDR32" s="638"/>
      <c r="KDS32" s="638"/>
      <c r="KDT32" s="638"/>
      <c r="KDU32" s="638"/>
      <c r="KDV32" s="638"/>
      <c r="KDW32" s="638"/>
      <c r="KDX32" s="638"/>
      <c r="KDY32" s="638"/>
      <c r="KDZ32" s="638"/>
      <c r="KEA32" s="638"/>
      <c r="KEB32" s="638"/>
      <c r="KEC32" s="638"/>
      <c r="KED32" s="638"/>
      <c r="KEE32" s="638"/>
      <c r="KEF32" s="638"/>
      <c r="KEG32" s="638"/>
      <c r="KEH32" s="638"/>
      <c r="KEI32" s="638"/>
      <c r="KEJ32" s="638"/>
      <c r="KEK32" s="638"/>
      <c r="KEL32" s="638"/>
      <c r="KEM32" s="638"/>
      <c r="KEN32" s="638"/>
      <c r="KEO32" s="638"/>
      <c r="KEP32" s="638"/>
      <c r="KEQ32" s="638"/>
      <c r="KER32" s="638"/>
      <c r="KES32" s="638"/>
      <c r="KET32" s="638"/>
      <c r="KEU32" s="638"/>
      <c r="KEV32" s="638"/>
      <c r="KEW32" s="638"/>
      <c r="KEX32" s="638"/>
      <c r="KEY32" s="638"/>
      <c r="KEZ32" s="638"/>
      <c r="KFA32" s="638"/>
      <c r="KFB32" s="638"/>
      <c r="KFC32" s="638"/>
      <c r="KFD32" s="638"/>
      <c r="KFE32" s="638"/>
      <c r="KFF32" s="638"/>
      <c r="KFG32" s="638"/>
      <c r="KFH32" s="638"/>
      <c r="KFI32" s="638"/>
      <c r="KFJ32" s="638"/>
      <c r="KFK32" s="638"/>
      <c r="KFL32" s="638"/>
      <c r="KFM32" s="638"/>
      <c r="KFN32" s="638"/>
      <c r="KFO32" s="638"/>
      <c r="KFP32" s="638"/>
      <c r="KFQ32" s="638"/>
      <c r="KFR32" s="638"/>
      <c r="KFS32" s="638"/>
      <c r="KFT32" s="638"/>
      <c r="KFU32" s="638"/>
      <c r="KFV32" s="638"/>
      <c r="KFW32" s="638"/>
      <c r="KFX32" s="638"/>
      <c r="KFY32" s="638"/>
      <c r="KFZ32" s="638"/>
      <c r="KGA32" s="638"/>
      <c r="KGB32" s="638"/>
      <c r="KGC32" s="638"/>
      <c r="KGD32" s="638"/>
      <c r="KGE32" s="638"/>
      <c r="KGF32" s="638"/>
      <c r="KGG32" s="638"/>
      <c r="KGH32" s="638"/>
      <c r="KGI32" s="638"/>
      <c r="KGJ32" s="638"/>
      <c r="KGK32" s="638"/>
      <c r="KGL32" s="638"/>
      <c r="KGM32" s="638"/>
      <c r="KGN32" s="638"/>
      <c r="KGO32" s="638"/>
      <c r="KGP32" s="638"/>
      <c r="KGQ32" s="638"/>
      <c r="KGR32" s="638"/>
      <c r="KGS32" s="638"/>
      <c r="KGT32" s="638"/>
      <c r="KGU32" s="638"/>
      <c r="KGV32" s="638"/>
      <c r="KGW32" s="638"/>
      <c r="KGX32" s="638"/>
      <c r="KGY32" s="638"/>
      <c r="KGZ32" s="638"/>
      <c r="KHA32" s="638"/>
      <c r="KHB32" s="638"/>
      <c r="KHC32" s="638"/>
      <c r="KHD32" s="638"/>
      <c r="KHE32" s="638"/>
      <c r="KHF32" s="638"/>
      <c r="KHG32" s="638"/>
      <c r="KHH32" s="638"/>
      <c r="KHI32" s="638"/>
      <c r="KHJ32" s="638"/>
      <c r="KHK32" s="638"/>
      <c r="KHL32" s="638"/>
      <c r="KHM32" s="638"/>
      <c r="KHN32" s="638"/>
      <c r="KHO32" s="638"/>
      <c r="KHP32" s="638"/>
      <c r="KHQ32" s="638"/>
      <c r="KHR32" s="638"/>
      <c r="KHS32" s="638"/>
      <c r="KHT32" s="638"/>
      <c r="KHU32" s="638"/>
      <c r="KHV32" s="638"/>
      <c r="KHW32" s="638"/>
      <c r="KHX32" s="638"/>
      <c r="KHY32" s="638"/>
      <c r="KHZ32" s="638"/>
      <c r="KIA32" s="638"/>
      <c r="KIB32" s="638"/>
      <c r="KIC32" s="638"/>
      <c r="KID32" s="638"/>
      <c r="KIE32" s="638"/>
      <c r="KIF32" s="638"/>
      <c r="KIG32" s="638"/>
      <c r="KIH32" s="638"/>
      <c r="KII32" s="638"/>
      <c r="KIJ32" s="638"/>
      <c r="KIK32" s="638"/>
      <c r="KIL32" s="638"/>
      <c r="KIM32" s="638"/>
      <c r="KIN32" s="638"/>
      <c r="KIO32" s="638"/>
      <c r="KIP32" s="638"/>
      <c r="KIQ32" s="638"/>
      <c r="KIR32" s="638"/>
      <c r="KIS32" s="638"/>
      <c r="KIT32" s="638"/>
      <c r="KIU32" s="638"/>
      <c r="KIV32" s="638"/>
      <c r="KIW32" s="638"/>
      <c r="KIX32" s="638"/>
      <c r="KIY32" s="638"/>
      <c r="KIZ32" s="638"/>
      <c r="KJA32" s="638"/>
      <c r="KJB32" s="638"/>
      <c r="KJC32" s="638"/>
      <c r="KJD32" s="638"/>
      <c r="KJE32" s="638"/>
      <c r="KJF32" s="638"/>
      <c r="KJG32" s="638"/>
      <c r="KJH32" s="638"/>
      <c r="KJI32" s="638"/>
      <c r="KJJ32" s="638"/>
      <c r="KJK32" s="638"/>
      <c r="KJL32" s="638"/>
      <c r="KJM32" s="638"/>
      <c r="KJN32" s="638"/>
      <c r="KJO32" s="638"/>
      <c r="KJP32" s="638"/>
      <c r="KJQ32" s="638"/>
      <c r="KJR32" s="638"/>
      <c r="KJS32" s="638"/>
      <c r="KJT32" s="638"/>
      <c r="KJU32" s="638"/>
      <c r="KJV32" s="638"/>
      <c r="KJW32" s="638"/>
      <c r="KJX32" s="638"/>
      <c r="KJY32" s="638"/>
      <c r="KJZ32" s="638"/>
      <c r="KKA32" s="638"/>
      <c r="KKB32" s="638"/>
      <c r="KKC32" s="638"/>
      <c r="KKD32" s="638"/>
      <c r="KKE32" s="638"/>
      <c r="KKF32" s="638"/>
      <c r="KKG32" s="638"/>
      <c r="KKH32" s="638"/>
      <c r="KKI32" s="638"/>
      <c r="KKJ32" s="638"/>
      <c r="KKK32" s="638"/>
      <c r="KKL32" s="638"/>
      <c r="KKM32" s="638"/>
      <c r="KKN32" s="638"/>
      <c r="KKO32" s="638"/>
      <c r="KKP32" s="638"/>
      <c r="KKQ32" s="638"/>
      <c r="KKR32" s="638"/>
      <c r="KKS32" s="638"/>
      <c r="KKT32" s="638"/>
      <c r="KKU32" s="638"/>
      <c r="KKV32" s="638"/>
      <c r="KKW32" s="638"/>
      <c r="KKX32" s="638"/>
      <c r="KKY32" s="638"/>
      <c r="KKZ32" s="638"/>
      <c r="KLA32" s="638"/>
      <c r="KLB32" s="638"/>
      <c r="KLC32" s="638"/>
      <c r="KLD32" s="638"/>
      <c r="KLE32" s="638"/>
      <c r="KLF32" s="638"/>
      <c r="KLG32" s="638"/>
      <c r="KLH32" s="638"/>
      <c r="KLI32" s="638"/>
      <c r="KLJ32" s="638"/>
      <c r="KLK32" s="638"/>
      <c r="KLL32" s="638"/>
      <c r="KLM32" s="638"/>
      <c r="KLN32" s="638"/>
      <c r="KLO32" s="638"/>
      <c r="KLP32" s="638"/>
      <c r="KLQ32" s="638"/>
      <c r="KLR32" s="638"/>
      <c r="KLS32" s="638"/>
      <c r="KLT32" s="638"/>
      <c r="KLU32" s="638"/>
      <c r="KLV32" s="638"/>
      <c r="KLW32" s="638"/>
      <c r="KLX32" s="638"/>
      <c r="KLY32" s="638"/>
      <c r="KLZ32" s="638"/>
      <c r="KMA32" s="638"/>
      <c r="KMB32" s="638"/>
      <c r="KMC32" s="638"/>
      <c r="KMD32" s="638"/>
      <c r="KME32" s="638"/>
      <c r="KMF32" s="638"/>
      <c r="KMG32" s="638"/>
      <c r="KMH32" s="638"/>
      <c r="KMI32" s="638"/>
      <c r="KMJ32" s="638"/>
      <c r="KMK32" s="638"/>
      <c r="KML32" s="638"/>
      <c r="KMM32" s="638"/>
      <c r="KMN32" s="638"/>
      <c r="KMO32" s="638"/>
      <c r="KMP32" s="638"/>
      <c r="KMQ32" s="638"/>
      <c r="KMR32" s="638"/>
      <c r="KMS32" s="638"/>
      <c r="KMT32" s="638"/>
      <c r="KMU32" s="638"/>
      <c r="KMV32" s="638"/>
      <c r="KMW32" s="638"/>
      <c r="KMX32" s="638"/>
      <c r="KMY32" s="638"/>
      <c r="KMZ32" s="638"/>
      <c r="KNA32" s="638"/>
      <c r="KNB32" s="638"/>
      <c r="KNC32" s="638"/>
      <c r="KND32" s="638"/>
      <c r="KNE32" s="638"/>
      <c r="KNF32" s="638"/>
      <c r="KNG32" s="638"/>
      <c r="KNH32" s="638"/>
      <c r="KNI32" s="638"/>
      <c r="KNJ32" s="638"/>
      <c r="KNK32" s="638"/>
      <c r="KNL32" s="638"/>
      <c r="KNM32" s="638"/>
      <c r="KNN32" s="638"/>
      <c r="KNO32" s="638"/>
      <c r="KNP32" s="638"/>
      <c r="KNQ32" s="638"/>
      <c r="KNR32" s="638"/>
      <c r="KNS32" s="638"/>
      <c r="KNT32" s="638"/>
      <c r="KNU32" s="638"/>
      <c r="KNV32" s="638"/>
      <c r="KNW32" s="638"/>
      <c r="KNX32" s="638"/>
      <c r="KNY32" s="638"/>
      <c r="KNZ32" s="638"/>
      <c r="KOA32" s="638"/>
      <c r="KOB32" s="638"/>
      <c r="KOC32" s="638"/>
      <c r="KOD32" s="638"/>
      <c r="KOE32" s="638"/>
      <c r="KOF32" s="638"/>
      <c r="KOG32" s="638"/>
      <c r="KOH32" s="638"/>
      <c r="KOI32" s="638"/>
      <c r="KOJ32" s="638"/>
      <c r="KOK32" s="638"/>
      <c r="KOL32" s="638"/>
      <c r="KOM32" s="638"/>
      <c r="KON32" s="638"/>
      <c r="KOO32" s="638"/>
      <c r="KOP32" s="638"/>
      <c r="KOQ32" s="638"/>
      <c r="KOR32" s="638"/>
      <c r="KOS32" s="638"/>
      <c r="KOT32" s="638"/>
      <c r="KOU32" s="638"/>
      <c r="KOV32" s="638"/>
      <c r="KOW32" s="638"/>
      <c r="KOX32" s="638"/>
      <c r="KOY32" s="638"/>
      <c r="KOZ32" s="638"/>
      <c r="KPA32" s="638"/>
      <c r="KPB32" s="638"/>
      <c r="KPC32" s="638"/>
      <c r="KPD32" s="638"/>
      <c r="KPE32" s="638"/>
      <c r="KPF32" s="638"/>
      <c r="KPG32" s="638"/>
      <c r="KPH32" s="638"/>
      <c r="KPI32" s="638"/>
      <c r="KPJ32" s="638"/>
      <c r="KPK32" s="638"/>
      <c r="KPL32" s="638"/>
      <c r="KPM32" s="638"/>
      <c r="KPN32" s="638"/>
      <c r="KPO32" s="638"/>
      <c r="KPP32" s="638"/>
      <c r="KPQ32" s="638"/>
      <c r="KPR32" s="638"/>
      <c r="KPS32" s="638"/>
      <c r="KPT32" s="638"/>
      <c r="KPU32" s="638"/>
      <c r="KPV32" s="638"/>
      <c r="KPW32" s="638"/>
      <c r="KPX32" s="638"/>
      <c r="KPY32" s="638"/>
      <c r="KPZ32" s="638"/>
      <c r="KQA32" s="638"/>
      <c r="KQB32" s="638"/>
      <c r="KQC32" s="638"/>
      <c r="KQD32" s="638"/>
      <c r="KQE32" s="638"/>
      <c r="KQF32" s="638"/>
      <c r="KQG32" s="638"/>
      <c r="KQH32" s="638"/>
      <c r="KQI32" s="638"/>
      <c r="KQJ32" s="638"/>
      <c r="KQK32" s="638"/>
      <c r="KQL32" s="638"/>
      <c r="KQM32" s="638"/>
      <c r="KQN32" s="638"/>
      <c r="KQO32" s="638"/>
      <c r="KQP32" s="638"/>
      <c r="KQQ32" s="638"/>
      <c r="KQR32" s="638"/>
      <c r="KQS32" s="638"/>
      <c r="KQT32" s="638"/>
      <c r="KQU32" s="638"/>
      <c r="KQV32" s="638"/>
      <c r="KQW32" s="638"/>
      <c r="KQX32" s="638"/>
      <c r="KQY32" s="638"/>
      <c r="KQZ32" s="638"/>
      <c r="KRA32" s="638"/>
      <c r="KRB32" s="638"/>
      <c r="KRC32" s="638"/>
      <c r="KRD32" s="638"/>
      <c r="KRE32" s="638"/>
      <c r="KRF32" s="638"/>
      <c r="KRG32" s="638"/>
      <c r="KRH32" s="638"/>
      <c r="KRI32" s="638"/>
      <c r="KRJ32" s="638"/>
      <c r="KRK32" s="638"/>
      <c r="KRL32" s="638"/>
      <c r="KRM32" s="638"/>
      <c r="KRN32" s="638"/>
      <c r="KRO32" s="638"/>
      <c r="KRP32" s="638"/>
      <c r="KRQ32" s="638"/>
      <c r="KRR32" s="638"/>
      <c r="KRS32" s="638"/>
      <c r="KRT32" s="638"/>
      <c r="KRU32" s="638"/>
      <c r="KRV32" s="638"/>
      <c r="KRW32" s="638"/>
      <c r="KRX32" s="638"/>
      <c r="KRY32" s="638"/>
      <c r="KRZ32" s="638"/>
      <c r="KSA32" s="638"/>
      <c r="KSB32" s="638"/>
      <c r="KSC32" s="638"/>
      <c r="KSD32" s="638"/>
      <c r="KSE32" s="638"/>
      <c r="KSF32" s="638"/>
      <c r="KSG32" s="638"/>
      <c r="KSH32" s="638"/>
      <c r="KSI32" s="638"/>
      <c r="KSJ32" s="638"/>
      <c r="KSK32" s="638"/>
      <c r="KSL32" s="638"/>
      <c r="KSM32" s="638"/>
      <c r="KSN32" s="638"/>
      <c r="KSO32" s="638"/>
      <c r="KSP32" s="638"/>
      <c r="KSQ32" s="638"/>
      <c r="KSR32" s="638"/>
      <c r="KSS32" s="638"/>
      <c r="KST32" s="638"/>
      <c r="KSU32" s="638"/>
      <c r="KSV32" s="638"/>
      <c r="KSW32" s="638"/>
      <c r="KSX32" s="638"/>
      <c r="KSY32" s="638"/>
      <c r="KSZ32" s="638"/>
      <c r="KTA32" s="638"/>
      <c r="KTB32" s="638"/>
      <c r="KTC32" s="638"/>
      <c r="KTD32" s="638"/>
      <c r="KTE32" s="638"/>
      <c r="KTF32" s="638"/>
      <c r="KTG32" s="638"/>
      <c r="KTH32" s="638"/>
      <c r="KTI32" s="638"/>
      <c r="KTJ32" s="638"/>
      <c r="KTK32" s="638"/>
      <c r="KTL32" s="638"/>
      <c r="KTM32" s="638"/>
      <c r="KTN32" s="638"/>
      <c r="KTO32" s="638"/>
      <c r="KTP32" s="638"/>
      <c r="KTQ32" s="638"/>
      <c r="KTR32" s="638"/>
      <c r="KTS32" s="638"/>
      <c r="KTT32" s="638"/>
      <c r="KTU32" s="638"/>
      <c r="KTV32" s="638"/>
      <c r="KTW32" s="638"/>
      <c r="KTX32" s="638"/>
      <c r="KTY32" s="638"/>
      <c r="KTZ32" s="638"/>
      <c r="KUA32" s="638"/>
      <c r="KUB32" s="638"/>
      <c r="KUC32" s="638"/>
      <c r="KUD32" s="638"/>
      <c r="KUE32" s="638"/>
      <c r="KUF32" s="638"/>
      <c r="KUG32" s="638"/>
      <c r="KUH32" s="638"/>
      <c r="KUI32" s="638"/>
      <c r="KUJ32" s="638"/>
      <c r="KUK32" s="638"/>
      <c r="KUL32" s="638"/>
      <c r="KUM32" s="638"/>
      <c r="KUN32" s="638"/>
      <c r="KUO32" s="638"/>
      <c r="KUP32" s="638"/>
      <c r="KUQ32" s="638"/>
      <c r="KUR32" s="638"/>
      <c r="KUS32" s="638"/>
      <c r="KUT32" s="638"/>
      <c r="KUU32" s="638"/>
      <c r="KUV32" s="638"/>
      <c r="KUW32" s="638"/>
      <c r="KUX32" s="638"/>
      <c r="KUY32" s="638"/>
      <c r="KUZ32" s="638"/>
      <c r="KVA32" s="638"/>
      <c r="KVB32" s="638"/>
      <c r="KVC32" s="638"/>
      <c r="KVD32" s="638"/>
      <c r="KVE32" s="638"/>
      <c r="KVF32" s="638"/>
      <c r="KVG32" s="638"/>
      <c r="KVH32" s="638"/>
      <c r="KVI32" s="638"/>
      <c r="KVJ32" s="638"/>
      <c r="KVK32" s="638"/>
      <c r="KVL32" s="638"/>
      <c r="KVM32" s="638"/>
      <c r="KVN32" s="638"/>
      <c r="KVO32" s="638"/>
      <c r="KVP32" s="638"/>
      <c r="KVQ32" s="638"/>
      <c r="KVR32" s="638"/>
      <c r="KVS32" s="638"/>
      <c r="KVT32" s="638"/>
      <c r="KVU32" s="638"/>
      <c r="KVV32" s="638"/>
      <c r="KVW32" s="638"/>
      <c r="KVX32" s="638"/>
      <c r="KVY32" s="638"/>
      <c r="KVZ32" s="638"/>
      <c r="KWA32" s="638"/>
      <c r="KWB32" s="638"/>
      <c r="KWC32" s="638"/>
      <c r="KWD32" s="638"/>
      <c r="KWE32" s="638"/>
      <c r="KWF32" s="638"/>
      <c r="KWG32" s="638"/>
      <c r="KWH32" s="638"/>
      <c r="KWI32" s="638"/>
      <c r="KWJ32" s="638"/>
      <c r="KWK32" s="638"/>
      <c r="KWL32" s="638"/>
      <c r="KWM32" s="638"/>
      <c r="KWN32" s="638"/>
      <c r="KWO32" s="638"/>
      <c r="KWP32" s="638"/>
      <c r="KWQ32" s="638"/>
      <c r="KWR32" s="638"/>
      <c r="KWS32" s="638"/>
      <c r="KWT32" s="638"/>
      <c r="KWU32" s="638"/>
      <c r="KWV32" s="638"/>
      <c r="KWW32" s="638"/>
      <c r="KWX32" s="638"/>
      <c r="KWY32" s="638"/>
      <c r="KWZ32" s="638"/>
      <c r="KXA32" s="638"/>
      <c r="KXB32" s="638"/>
      <c r="KXC32" s="638"/>
      <c r="KXD32" s="638"/>
      <c r="KXE32" s="638"/>
      <c r="KXF32" s="638"/>
      <c r="KXG32" s="638"/>
      <c r="KXH32" s="638"/>
      <c r="KXI32" s="638"/>
      <c r="KXJ32" s="638"/>
      <c r="KXK32" s="638"/>
      <c r="KXL32" s="638"/>
      <c r="KXM32" s="638"/>
      <c r="KXN32" s="638"/>
      <c r="KXO32" s="638"/>
      <c r="KXP32" s="638"/>
      <c r="KXQ32" s="638"/>
      <c r="KXR32" s="638"/>
      <c r="KXS32" s="638"/>
      <c r="KXT32" s="638"/>
      <c r="KXU32" s="638"/>
      <c r="KXV32" s="638"/>
      <c r="KXW32" s="638"/>
      <c r="KXX32" s="638"/>
      <c r="KXY32" s="638"/>
      <c r="KXZ32" s="638"/>
      <c r="KYA32" s="638"/>
      <c r="KYB32" s="638"/>
      <c r="KYC32" s="638"/>
      <c r="KYD32" s="638"/>
      <c r="KYE32" s="638"/>
      <c r="KYF32" s="638"/>
      <c r="KYG32" s="638"/>
      <c r="KYH32" s="638"/>
      <c r="KYI32" s="638"/>
      <c r="KYJ32" s="638"/>
      <c r="KYK32" s="638"/>
      <c r="KYL32" s="638"/>
      <c r="KYM32" s="638"/>
      <c r="KYN32" s="638"/>
      <c r="KYO32" s="638"/>
      <c r="KYP32" s="638"/>
      <c r="KYQ32" s="638"/>
      <c r="KYR32" s="638"/>
      <c r="KYS32" s="638"/>
      <c r="KYT32" s="638"/>
      <c r="KYU32" s="638"/>
      <c r="KYV32" s="638"/>
      <c r="KYW32" s="638"/>
      <c r="KYX32" s="638"/>
      <c r="KYY32" s="638"/>
      <c r="KYZ32" s="638"/>
      <c r="KZA32" s="638"/>
      <c r="KZB32" s="638"/>
      <c r="KZC32" s="638"/>
      <c r="KZD32" s="638"/>
      <c r="KZE32" s="638"/>
      <c r="KZF32" s="638"/>
      <c r="KZG32" s="638"/>
      <c r="KZH32" s="638"/>
      <c r="KZI32" s="638"/>
      <c r="KZJ32" s="638"/>
      <c r="KZK32" s="638"/>
      <c r="KZL32" s="638"/>
      <c r="KZM32" s="638"/>
      <c r="KZN32" s="638"/>
      <c r="KZO32" s="638"/>
      <c r="KZP32" s="638"/>
      <c r="KZQ32" s="638"/>
      <c r="KZR32" s="638"/>
      <c r="KZS32" s="638"/>
      <c r="KZT32" s="638"/>
      <c r="KZU32" s="638"/>
      <c r="KZV32" s="638"/>
      <c r="KZW32" s="638"/>
      <c r="KZX32" s="638"/>
      <c r="KZY32" s="638"/>
      <c r="KZZ32" s="638"/>
      <c r="LAA32" s="638"/>
      <c r="LAB32" s="638"/>
      <c r="LAC32" s="638"/>
      <c r="LAD32" s="638"/>
      <c r="LAE32" s="638"/>
      <c r="LAF32" s="638"/>
      <c r="LAG32" s="638"/>
      <c r="LAH32" s="638"/>
      <c r="LAI32" s="638"/>
      <c r="LAJ32" s="638"/>
      <c r="LAK32" s="638"/>
      <c r="LAL32" s="638"/>
      <c r="LAM32" s="638"/>
      <c r="LAN32" s="638"/>
      <c r="LAO32" s="638"/>
      <c r="LAP32" s="638"/>
      <c r="LAQ32" s="638"/>
      <c r="LAR32" s="638"/>
      <c r="LAS32" s="638"/>
      <c r="LAT32" s="638"/>
      <c r="LAU32" s="638"/>
      <c r="LAV32" s="638"/>
      <c r="LAW32" s="638"/>
      <c r="LAX32" s="638"/>
      <c r="LAY32" s="638"/>
      <c r="LAZ32" s="638"/>
      <c r="LBA32" s="638"/>
      <c r="LBB32" s="638"/>
      <c r="LBC32" s="638"/>
      <c r="LBD32" s="638"/>
      <c r="LBE32" s="638"/>
      <c r="LBF32" s="638"/>
      <c r="LBG32" s="638"/>
      <c r="LBH32" s="638"/>
      <c r="LBI32" s="638"/>
      <c r="LBJ32" s="638"/>
      <c r="LBK32" s="638"/>
      <c r="LBL32" s="638"/>
      <c r="LBM32" s="638"/>
      <c r="LBN32" s="638"/>
      <c r="LBO32" s="638"/>
      <c r="LBP32" s="638"/>
      <c r="LBQ32" s="638"/>
      <c r="LBR32" s="638"/>
      <c r="LBS32" s="638"/>
      <c r="LBT32" s="638"/>
      <c r="LBU32" s="638"/>
      <c r="LBV32" s="638"/>
      <c r="LBW32" s="638"/>
      <c r="LBX32" s="638"/>
      <c r="LBY32" s="638"/>
      <c r="LBZ32" s="638"/>
      <c r="LCA32" s="638"/>
      <c r="LCB32" s="638"/>
      <c r="LCC32" s="638"/>
      <c r="LCD32" s="638"/>
      <c r="LCE32" s="638"/>
      <c r="LCF32" s="638"/>
      <c r="LCG32" s="638"/>
      <c r="LCH32" s="638"/>
      <c r="LCI32" s="638"/>
      <c r="LCJ32" s="638"/>
      <c r="LCK32" s="638"/>
      <c r="LCL32" s="638"/>
      <c r="LCM32" s="638"/>
      <c r="LCN32" s="638"/>
      <c r="LCO32" s="638"/>
      <c r="LCP32" s="638"/>
      <c r="LCQ32" s="638"/>
      <c r="LCR32" s="638"/>
      <c r="LCS32" s="638"/>
      <c r="LCT32" s="638"/>
      <c r="LCU32" s="638"/>
      <c r="LCV32" s="638"/>
      <c r="LCW32" s="638"/>
      <c r="LCX32" s="638"/>
      <c r="LCY32" s="638"/>
      <c r="LCZ32" s="638"/>
      <c r="LDA32" s="638"/>
      <c r="LDB32" s="638"/>
      <c r="LDC32" s="638"/>
      <c r="LDD32" s="638"/>
      <c r="LDE32" s="638"/>
      <c r="LDF32" s="638"/>
      <c r="LDG32" s="638"/>
      <c r="LDH32" s="638"/>
      <c r="LDI32" s="638"/>
      <c r="LDJ32" s="638"/>
      <c r="LDK32" s="638"/>
      <c r="LDL32" s="638"/>
      <c r="LDM32" s="638"/>
      <c r="LDN32" s="638"/>
      <c r="LDO32" s="638"/>
      <c r="LDP32" s="638"/>
      <c r="LDQ32" s="638"/>
      <c r="LDR32" s="638"/>
      <c r="LDS32" s="638"/>
      <c r="LDT32" s="638"/>
      <c r="LDU32" s="638"/>
      <c r="LDV32" s="638"/>
      <c r="LDW32" s="638"/>
      <c r="LDX32" s="638"/>
      <c r="LDY32" s="638"/>
      <c r="LDZ32" s="638"/>
      <c r="LEA32" s="638"/>
      <c r="LEB32" s="638"/>
      <c r="LEC32" s="638"/>
      <c r="LED32" s="638"/>
      <c r="LEE32" s="638"/>
      <c r="LEF32" s="638"/>
      <c r="LEG32" s="638"/>
      <c r="LEH32" s="638"/>
      <c r="LEI32" s="638"/>
      <c r="LEJ32" s="638"/>
      <c r="LEK32" s="638"/>
      <c r="LEL32" s="638"/>
      <c r="LEM32" s="638"/>
      <c r="LEN32" s="638"/>
      <c r="LEO32" s="638"/>
      <c r="LEP32" s="638"/>
      <c r="LEQ32" s="638"/>
      <c r="LER32" s="638"/>
      <c r="LES32" s="638"/>
      <c r="LET32" s="638"/>
      <c r="LEU32" s="638"/>
      <c r="LEV32" s="638"/>
      <c r="LEW32" s="638"/>
      <c r="LEX32" s="638"/>
      <c r="LEY32" s="638"/>
      <c r="LEZ32" s="638"/>
      <c r="LFA32" s="638"/>
      <c r="LFB32" s="638"/>
      <c r="LFC32" s="638"/>
      <c r="LFD32" s="638"/>
      <c r="LFE32" s="638"/>
      <c r="LFF32" s="638"/>
      <c r="LFG32" s="638"/>
      <c r="LFH32" s="638"/>
      <c r="LFI32" s="638"/>
      <c r="LFJ32" s="638"/>
      <c r="LFK32" s="638"/>
      <c r="LFL32" s="638"/>
      <c r="LFM32" s="638"/>
      <c r="LFN32" s="638"/>
      <c r="LFO32" s="638"/>
      <c r="LFP32" s="638"/>
      <c r="LFQ32" s="638"/>
      <c r="LFR32" s="638"/>
      <c r="LFS32" s="638"/>
      <c r="LFT32" s="638"/>
      <c r="LFU32" s="638"/>
      <c r="LFV32" s="638"/>
      <c r="LFW32" s="638"/>
      <c r="LFX32" s="638"/>
      <c r="LFY32" s="638"/>
      <c r="LFZ32" s="638"/>
      <c r="LGA32" s="638"/>
      <c r="LGB32" s="638"/>
      <c r="LGC32" s="638"/>
      <c r="LGD32" s="638"/>
      <c r="LGE32" s="638"/>
      <c r="LGF32" s="638"/>
      <c r="LGG32" s="638"/>
      <c r="LGH32" s="638"/>
      <c r="LGI32" s="638"/>
      <c r="LGJ32" s="638"/>
      <c r="LGK32" s="638"/>
      <c r="LGL32" s="638"/>
      <c r="LGM32" s="638"/>
      <c r="LGN32" s="638"/>
      <c r="LGO32" s="638"/>
      <c r="LGP32" s="638"/>
      <c r="LGQ32" s="638"/>
      <c r="LGR32" s="638"/>
      <c r="LGS32" s="638"/>
      <c r="LGT32" s="638"/>
      <c r="LGU32" s="638"/>
      <c r="LGV32" s="638"/>
      <c r="LGW32" s="638"/>
      <c r="LGX32" s="638"/>
      <c r="LGY32" s="638"/>
      <c r="LGZ32" s="638"/>
      <c r="LHA32" s="638"/>
      <c r="LHB32" s="638"/>
      <c r="LHC32" s="638"/>
      <c r="LHD32" s="638"/>
      <c r="LHE32" s="638"/>
      <c r="LHF32" s="638"/>
      <c r="LHG32" s="638"/>
      <c r="LHH32" s="638"/>
      <c r="LHI32" s="638"/>
      <c r="LHJ32" s="638"/>
      <c r="LHK32" s="638"/>
      <c r="LHL32" s="638"/>
      <c r="LHM32" s="638"/>
      <c r="LHN32" s="638"/>
      <c r="LHO32" s="638"/>
      <c r="LHP32" s="638"/>
      <c r="LHQ32" s="638"/>
      <c r="LHR32" s="638"/>
      <c r="LHS32" s="638"/>
      <c r="LHT32" s="638"/>
      <c r="LHU32" s="638"/>
      <c r="LHV32" s="638"/>
      <c r="LHW32" s="638"/>
      <c r="LHX32" s="638"/>
      <c r="LHY32" s="638"/>
      <c r="LHZ32" s="638"/>
      <c r="LIA32" s="638"/>
      <c r="LIB32" s="638"/>
      <c r="LIC32" s="638"/>
      <c r="LID32" s="638"/>
      <c r="LIE32" s="638"/>
      <c r="LIF32" s="638"/>
      <c r="LIG32" s="638"/>
      <c r="LIH32" s="638"/>
      <c r="LII32" s="638"/>
      <c r="LIJ32" s="638"/>
      <c r="LIK32" s="638"/>
      <c r="LIL32" s="638"/>
      <c r="LIM32" s="638"/>
      <c r="LIN32" s="638"/>
      <c r="LIO32" s="638"/>
      <c r="LIP32" s="638"/>
      <c r="LIQ32" s="638"/>
      <c r="LIR32" s="638"/>
      <c r="LIS32" s="638"/>
      <c r="LIT32" s="638"/>
      <c r="LIU32" s="638"/>
      <c r="LIV32" s="638"/>
      <c r="LIW32" s="638"/>
      <c r="LIX32" s="638"/>
      <c r="LIY32" s="638"/>
      <c r="LIZ32" s="638"/>
      <c r="LJA32" s="638"/>
      <c r="LJB32" s="638"/>
      <c r="LJC32" s="638"/>
      <c r="LJD32" s="638"/>
      <c r="LJE32" s="638"/>
      <c r="LJF32" s="638"/>
      <c r="LJG32" s="638"/>
      <c r="LJH32" s="638"/>
      <c r="LJI32" s="638"/>
      <c r="LJJ32" s="638"/>
      <c r="LJK32" s="638"/>
      <c r="LJL32" s="638"/>
      <c r="LJM32" s="638"/>
      <c r="LJN32" s="638"/>
      <c r="LJO32" s="638"/>
      <c r="LJP32" s="638"/>
      <c r="LJQ32" s="638"/>
      <c r="LJR32" s="638"/>
      <c r="LJS32" s="638"/>
      <c r="LJT32" s="638"/>
      <c r="LJU32" s="638"/>
      <c r="LJV32" s="638"/>
      <c r="LJW32" s="638"/>
      <c r="LJX32" s="638"/>
      <c r="LJY32" s="638"/>
      <c r="LJZ32" s="638"/>
      <c r="LKA32" s="638"/>
      <c r="LKB32" s="638"/>
      <c r="LKC32" s="638"/>
      <c r="LKD32" s="638"/>
      <c r="LKE32" s="638"/>
      <c r="LKF32" s="638"/>
      <c r="LKG32" s="638"/>
      <c r="LKH32" s="638"/>
      <c r="LKI32" s="638"/>
      <c r="LKJ32" s="638"/>
      <c r="LKK32" s="638"/>
      <c r="LKL32" s="638"/>
      <c r="LKM32" s="638"/>
      <c r="LKN32" s="638"/>
      <c r="LKO32" s="638"/>
      <c r="LKP32" s="638"/>
      <c r="LKQ32" s="638"/>
      <c r="LKR32" s="638"/>
      <c r="LKS32" s="638"/>
      <c r="LKT32" s="638"/>
      <c r="LKU32" s="638"/>
      <c r="LKV32" s="638"/>
      <c r="LKW32" s="638"/>
      <c r="LKX32" s="638"/>
      <c r="LKY32" s="638"/>
      <c r="LKZ32" s="638"/>
      <c r="LLA32" s="638"/>
      <c r="LLB32" s="638"/>
      <c r="LLC32" s="638"/>
      <c r="LLD32" s="638"/>
      <c r="LLE32" s="638"/>
      <c r="LLF32" s="638"/>
      <c r="LLG32" s="638"/>
      <c r="LLH32" s="638"/>
      <c r="LLI32" s="638"/>
      <c r="LLJ32" s="638"/>
      <c r="LLK32" s="638"/>
      <c r="LLL32" s="638"/>
      <c r="LLM32" s="638"/>
      <c r="LLN32" s="638"/>
      <c r="LLO32" s="638"/>
      <c r="LLP32" s="638"/>
      <c r="LLQ32" s="638"/>
      <c r="LLR32" s="638"/>
      <c r="LLS32" s="638"/>
      <c r="LLT32" s="638"/>
      <c r="LLU32" s="638"/>
      <c r="LLV32" s="638"/>
      <c r="LLW32" s="638"/>
      <c r="LLX32" s="638"/>
      <c r="LLY32" s="638"/>
      <c r="LLZ32" s="638"/>
      <c r="LMA32" s="638"/>
      <c r="LMB32" s="638"/>
      <c r="LMC32" s="638"/>
      <c r="LMD32" s="638"/>
      <c r="LME32" s="638"/>
      <c r="LMF32" s="638"/>
      <c r="LMG32" s="638"/>
      <c r="LMH32" s="638"/>
      <c r="LMI32" s="638"/>
      <c r="LMJ32" s="638"/>
      <c r="LMK32" s="638"/>
      <c r="LML32" s="638"/>
      <c r="LMM32" s="638"/>
      <c r="LMN32" s="638"/>
      <c r="LMO32" s="638"/>
      <c r="LMP32" s="638"/>
      <c r="LMQ32" s="638"/>
      <c r="LMR32" s="638"/>
      <c r="LMS32" s="638"/>
      <c r="LMT32" s="638"/>
      <c r="LMU32" s="638"/>
      <c r="LMV32" s="638"/>
      <c r="LMW32" s="638"/>
      <c r="LMX32" s="638"/>
      <c r="LMY32" s="638"/>
      <c r="LMZ32" s="638"/>
      <c r="LNA32" s="638"/>
      <c r="LNB32" s="638"/>
      <c r="LNC32" s="638"/>
      <c r="LND32" s="638"/>
      <c r="LNE32" s="638"/>
      <c r="LNF32" s="638"/>
      <c r="LNG32" s="638"/>
      <c r="LNH32" s="638"/>
      <c r="LNI32" s="638"/>
      <c r="LNJ32" s="638"/>
      <c r="LNK32" s="638"/>
      <c r="LNL32" s="638"/>
      <c r="LNM32" s="638"/>
      <c r="LNN32" s="638"/>
      <c r="LNO32" s="638"/>
      <c r="LNP32" s="638"/>
      <c r="LNQ32" s="638"/>
      <c r="LNR32" s="638"/>
      <c r="LNS32" s="638"/>
      <c r="LNT32" s="638"/>
      <c r="LNU32" s="638"/>
      <c r="LNV32" s="638"/>
      <c r="LNW32" s="638"/>
      <c r="LNX32" s="638"/>
      <c r="LNY32" s="638"/>
      <c r="LNZ32" s="638"/>
      <c r="LOA32" s="638"/>
      <c r="LOB32" s="638"/>
      <c r="LOC32" s="638"/>
      <c r="LOD32" s="638"/>
      <c r="LOE32" s="638"/>
      <c r="LOF32" s="638"/>
      <c r="LOG32" s="638"/>
      <c r="LOH32" s="638"/>
      <c r="LOI32" s="638"/>
      <c r="LOJ32" s="638"/>
      <c r="LOK32" s="638"/>
      <c r="LOL32" s="638"/>
      <c r="LOM32" s="638"/>
      <c r="LON32" s="638"/>
      <c r="LOO32" s="638"/>
      <c r="LOP32" s="638"/>
      <c r="LOQ32" s="638"/>
      <c r="LOR32" s="638"/>
      <c r="LOS32" s="638"/>
      <c r="LOT32" s="638"/>
      <c r="LOU32" s="638"/>
      <c r="LOV32" s="638"/>
      <c r="LOW32" s="638"/>
      <c r="LOX32" s="638"/>
      <c r="LOY32" s="638"/>
      <c r="LOZ32" s="638"/>
      <c r="LPA32" s="638"/>
      <c r="LPB32" s="638"/>
      <c r="LPC32" s="638"/>
      <c r="LPD32" s="638"/>
      <c r="LPE32" s="638"/>
      <c r="LPF32" s="638"/>
      <c r="LPG32" s="638"/>
      <c r="LPH32" s="638"/>
      <c r="LPI32" s="638"/>
      <c r="LPJ32" s="638"/>
      <c r="LPK32" s="638"/>
      <c r="LPL32" s="638"/>
      <c r="LPM32" s="638"/>
      <c r="LPN32" s="638"/>
      <c r="LPO32" s="638"/>
      <c r="LPP32" s="638"/>
      <c r="LPQ32" s="638"/>
      <c r="LPR32" s="638"/>
      <c r="LPS32" s="638"/>
      <c r="LPT32" s="638"/>
      <c r="LPU32" s="638"/>
      <c r="LPV32" s="638"/>
      <c r="LPW32" s="638"/>
      <c r="LPX32" s="638"/>
      <c r="LPY32" s="638"/>
      <c r="LPZ32" s="638"/>
      <c r="LQA32" s="638"/>
      <c r="LQB32" s="638"/>
      <c r="LQC32" s="638"/>
      <c r="LQD32" s="638"/>
      <c r="LQE32" s="638"/>
      <c r="LQF32" s="638"/>
      <c r="LQG32" s="638"/>
      <c r="LQH32" s="638"/>
      <c r="LQI32" s="638"/>
      <c r="LQJ32" s="638"/>
      <c r="LQK32" s="638"/>
      <c r="LQL32" s="638"/>
      <c r="LQM32" s="638"/>
      <c r="LQN32" s="638"/>
      <c r="LQO32" s="638"/>
      <c r="LQP32" s="638"/>
      <c r="LQQ32" s="638"/>
      <c r="LQR32" s="638"/>
      <c r="LQS32" s="638"/>
      <c r="LQT32" s="638"/>
      <c r="LQU32" s="638"/>
      <c r="LQV32" s="638"/>
      <c r="LQW32" s="638"/>
      <c r="LQX32" s="638"/>
      <c r="LQY32" s="638"/>
      <c r="LQZ32" s="638"/>
      <c r="LRA32" s="638"/>
      <c r="LRB32" s="638"/>
      <c r="LRC32" s="638"/>
      <c r="LRD32" s="638"/>
      <c r="LRE32" s="638"/>
      <c r="LRF32" s="638"/>
      <c r="LRG32" s="638"/>
      <c r="LRH32" s="638"/>
      <c r="LRI32" s="638"/>
      <c r="LRJ32" s="638"/>
      <c r="LRK32" s="638"/>
      <c r="LRL32" s="638"/>
      <c r="LRM32" s="638"/>
      <c r="LRN32" s="638"/>
      <c r="LRO32" s="638"/>
      <c r="LRP32" s="638"/>
      <c r="LRQ32" s="638"/>
      <c r="LRR32" s="638"/>
      <c r="LRS32" s="638"/>
      <c r="LRT32" s="638"/>
      <c r="LRU32" s="638"/>
      <c r="LRV32" s="638"/>
      <c r="LRW32" s="638"/>
      <c r="LRX32" s="638"/>
      <c r="LRY32" s="638"/>
      <c r="LRZ32" s="638"/>
      <c r="LSA32" s="638"/>
      <c r="LSB32" s="638"/>
      <c r="LSC32" s="638"/>
      <c r="LSD32" s="638"/>
      <c r="LSE32" s="638"/>
      <c r="LSF32" s="638"/>
      <c r="LSG32" s="638"/>
      <c r="LSH32" s="638"/>
      <c r="LSI32" s="638"/>
      <c r="LSJ32" s="638"/>
      <c r="LSK32" s="638"/>
      <c r="LSL32" s="638"/>
      <c r="LSM32" s="638"/>
      <c r="LSN32" s="638"/>
      <c r="LSO32" s="638"/>
      <c r="LSP32" s="638"/>
      <c r="LSQ32" s="638"/>
      <c r="LSR32" s="638"/>
      <c r="LSS32" s="638"/>
      <c r="LST32" s="638"/>
      <c r="LSU32" s="638"/>
      <c r="LSV32" s="638"/>
      <c r="LSW32" s="638"/>
      <c r="LSX32" s="638"/>
      <c r="LSY32" s="638"/>
      <c r="LSZ32" s="638"/>
      <c r="LTA32" s="638"/>
      <c r="LTB32" s="638"/>
      <c r="LTC32" s="638"/>
      <c r="LTD32" s="638"/>
      <c r="LTE32" s="638"/>
      <c r="LTF32" s="638"/>
      <c r="LTG32" s="638"/>
      <c r="LTH32" s="638"/>
      <c r="LTI32" s="638"/>
      <c r="LTJ32" s="638"/>
      <c r="LTK32" s="638"/>
      <c r="LTL32" s="638"/>
      <c r="LTM32" s="638"/>
      <c r="LTN32" s="638"/>
      <c r="LTO32" s="638"/>
      <c r="LTP32" s="638"/>
      <c r="LTQ32" s="638"/>
      <c r="LTR32" s="638"/>
      <c r="LTS32" s="638"/>
      <c r="LTT32" s="638"/>
      <c r="LTU32" s="638"/>
      <c r="LTV32" s="638"/>
      <c r="LTW32" s="638"/>
      <c r="LTX32" s="638"/>
      <c r="LTY32" s="638"/>
      <c r="LTZ32" s="638"/>
      <c r="LUA32" s="638"/>
      <c r="LUB32" s="638"/>
      <c r="LUC32" s="638"/>
      <c r="LUD32" s="638"/>
      <c r="LUE32" s="638"/>
      <c r="LUF32" s="638"/>
      <c r="LUG32" s="638"/>
      <c r="LUH32" s="638"/>
      <c r="LUI32" s="638"/>
      <c r="LUJ32" s="638"/>
      <c r="LUK32" s="638"/>
      <c r="LUL32" s="638"/>
      <c r="LUM32" s="638"/>
      <c r="LUN32" s="638"/>
      <c r="LUO32" s="638"/>
      <c r="LUP32" s="638"/>
      <c r="LUQ32" s="638"/>
      <c r="LUR32" s="638"/>
      <c r="LUS32" s="638"/>
      <c r="LUT32" s="638"/>
      <c r="LUU32" s="638"/>
      <c r="LUV32" s="638"/>
      <c r="LUW32" s="638"/>
      <c r="LUX32" s="638"/>
      <c r="LUY32" s="638"/>
      <c r="LUZ32" s="638"/>
      <c r="LVA32" s="638"/>
      <c r="LVB32" s="638"/>
      <c r="LVC32" s="638"/>
      <c r="LVD32" s="638"/>
      <c r="LVE32" s="638"/>
      <c r="LVF32" s="638"/>
      <c r="LVG32" s="638"/>
      <c r="LVH32" s="638"/>
      <c r="LVI32" s="638"/>
      <c r="LVJ32" s="638"/>
      <c r="LVK32" s="638"/>
      <c r="LVL32" s="638"/>
      <c r="LVM32" s="638"/>
      <c r="LVN32" s="638"/>
      <c r="LVO32" s="638"/>
      <c r="LVP32" s="638"/>
      <c r="LVQ32" s="638"/>
      <c r="LVR32" s="638"/>
      <c r="LVS32" s="638"/>
      <c r="LVT32" s="638"/>
      <c r="LVU32" s="638"/>
      <c r="LVV32" s="638"/>
      <c r="LVW32" s="638"/>
      <c r="LVX32" s="638"/>
      <c r="LVY32" s="638"/>
      <c r="LVZ32" s="638"/>
      <c r="LWA32" s="638"/>
      <c r="LWB32" s="638"/>
      <c r="LWC32" s="638"/>
      <c r="LWD32" s="638"/>
      <c r="LWE32" s="638"/>
      <c r="LWF32" s="638"/>
      <c r="LWG32" s="638"/>
      <c r="LWH32" s="638"/>
      <c r="LWI32" s="638"/>
      <c r="LWJ32" s="638"/>
      <c r="LWK32" s="638"/>
      <c r="LWL32" s="638"/>
      <c r="LWM32" s="638"/>
      <c r="LWN32" s="638"/>
      <c r="LWO32" s="638"/>
      <c r="LWP32" s="638"/>
      <c r="LWQ32" s="638"/>
      <c r="LWR32" s="638"/>
      <c r="LWS32" s="638"/>
      <c r="LWT32" s="638"/>
      <c r="LWU32" s="638"/>
      <c r="LWV32" s="638"/>
      <c r="LWW32" s="638"/>
      <c r="LWX32" s="638"/>
      <c r="LWY32" s="638"/>
      <c r="LWZ32" s="638"/>
      <c r="LXA32" s="638"/>
      <c r="LXB32" s="638"/>
      <c r="LXC32" s="638"/>
      <c r="LXD32" s="638"/>
      <c r="LXE32" s="638"/>
      <c r="LXF32" s="638"/>
      <c r="LXG32" s="638"/>
      <c r="LXH32" s="638"/>
      <c r="LXI32" s="638"/>
      <c r="LXJ32" s="638"/>
      <c r="LXK32" s="638"/>
      <c r="LXL32" s="638"/>
      <c r="LXM32" s="638"/>
      <c r="LXN32" s="638"/>
      <c r="LXO32" s="638"/>
      <c r="LXP32" s="638"/>
      <c r="LXQ32" s="638"/>
      <c r="LXR32" s="638"/>
      <c r="LXS32" s="638"/>
      <c r="LXT32" s="638"/>
      <c r="LXU32" s="638"/>
      <c r="LXV32" s="638"/>
      <c r="LXW32" s="638"/>
      <c r="LXX32" s="638"/>
      <c r="LXY32" s="638"/>
      <c r="LXZ32" s="638"/>
      <c r="LYA32" s="638"/>
      <c r="LYB32" s="638"/>
      <c r="LYC32" s="638"/>
      <c r="LYD32" s="638"/>
      <c r="LYE32" s="638"/>
      <c r="LYF32" s="638"/>
      <c r="LYG32" s="638"/>
      <c r="LYH32" s="638"/>
      <c r="LYI32" s="638"/>
      <c r="LYJ32" s="638"/>
      <c r="LYK32" s="638"/>
      <c r="LYL32" s="638"/>
      <c r="LYM32" s="638"/>
      <c r="LYN32" s="638"/>
      <c r="LYO32" s="638"/>
      <c r="LYP32" s="638"/>
      <c r="LYQ32" s="638"/>
      <c r="LYR32" s="638"/>
      <c r="LYS32" s="638"/>
      <c r="LYT32" s="638"/>
      <c r="LYU32" s="638"/>
      <c r="LYV32" s="638"/>
      <c r="LYW32" s="638"/>
      <c r="LYX32" s="638"/>
      <c r="LYY32" s="638"/>
      <c r="LYZ32" s="638"/>
      <c r="LZA32" s="638"/>
      <c r="LZB32" s="638"/>
      <c r="LZC32" s="638"/>
      <c r="LZD32" s="638"/>
      <c r="LZE32" s="638"/>
      <c r="LZF32" s="638"/>
      <c r="LZG32" s="638"/>
      <c r="LZH32" s="638"/>
      <c r="LZI32" s="638"/>
      <c r="LZJ32" s="638"/>
      <c r="LZK32" s="638"/>
      <c r="LZL32" s="638"/>
      <c r="LZM32" s="638"/>
      <c r="LZN32" s="638"/>
      <c r="LZO32" s="638"/>
      <c r="LZP32" s="638"/>
      <c r="LZQ32" s="638"/>
      <c r="LZR32" s="638"/>
      <c r="LZS32" s="638"/>
      <c r="LZT32" s="638"/>
      <c r="LZU32" s="638"/>
      <c r="LZV32" s="638"/>
      <c r="LZW32" s="638"/>
      <c r="LZX32" s="638"/>
      <c r="LZY32" s="638"/>
      <c r="LZZ32" s="638"/>
      <c r="MAA32" s="638"/>
      <c r="MAB32" s="638"/>
      <c r="MAC32" s="638"/>
      <c r="MAD32" s="638"/>
      <c r="MAE32" s="638"/>
      <c r="MAF32" s="638"/>
      <c r="MAG32" s="638"/>
      <c r="MAH32" s="638"/>
      <c r="MAI32" s="638"/>
      <c r="MAJ32" s="638"/>
      <c r="MAK32" s="638"/>
      <c r="MAL32" s="638"/>
      <c r="MAM32" s="638"/>
      <c r="MAN32" s="638"/>
      <c r="MAO32" s="638"/>
      <c r="MAP32" s="638"/>
      <c r="MAQ32" s="638"/>
      <c r="MAR32" s="638"/>
      <c r="MAS32" s="638"/>
      <c r="MAT32" s="638"/>
      <c r="MAU32" s="638"/>
      <c r="MAV32" s="638"/>
      <c r="MAW32" s="638"/>
      <c r="MAX32" s="638"/>
      <c r="MAY32" s="638"/>
      <c r="MAZ32" s="638"/>
      <c r="MBA32" s="638"/>
      <c r="MBB32" s="638"/>
      <c r="MBC32" s="638"/>
      <c r="MBD32" s="638"/>
      <c r="MBE32" s="638"/>
      <c r="MBF32" s="638"/>
      <c r="MBG32" s="638"/>
      <c r="MBH32" s="638"/>
      <c r="MBI32" s="638"/>
      <c r="MBJ32" s="638"/>
      <c r="MBK32" s="638"/>
      <c r="MBL32" s="638"/>
      <c r="MBM32" s="638"/>
      <c r="MBN32" s="638"/>
      <c r="MBO32" s="638"/>
      <c r="MBP32" s="638"/>
      <c r="MBQ32" s="638"/>
      <c r="MBR32" s="638"/>
      <c r="MBS32" s="638"/>
      <c r="MBT32" s="638"/>
      <c r="MBU32" s="638"/>
      <c r="MBV32" s="638"/>
      <c r="MBW32" s="638"/>
      <c r="MBX32" s="638"/>
      <c r="MBY32" s="638"/>
      <c r="MBZ32" s="638"/>
      <c r="MCA32" s="638"/>
      <c r="MCB32" s="638"/>
      <c r="MCC32" s="638"/>
      <c r="MCD32" s="638"/>
      <c r="MCE32" s="638"/>
      <c r="MCF32" s="638"/>
      <c r="MCG32" s="638"/>
      <c r="MCH32" s="638"/>
      <c r="MCI32" s="638"/>
      <c r="MCJ32" s="638"/>
      <c r="MCK32" s="638"/>
      <c r="MCL32" s="638"/>
      <c r="MCM32" s="638"/>
      <c r="MCN32" s="638"/>
      <c r="MCO32" s="638"/>
      <c r="MCP32" s="638"/>
      <c r="MCQ32" s="638"/>
      <c r="MCR32" s="638"/>
      <c r="MCS32" s="638"/>
      <c r="MCT32" s="638"/>
      <c r="MCU32" s="638"/>
      <c r="MCV32" s="638"/>
      <c r="MCW32" s="638"/>
      <c r="MCX32" s="638"/>
      <c r="MCY32" s="638"/>
      <c r="MCZ32" s="638"/>
      <c r="MDA32" s="638"/>
      <c r="MDB32" s="638"/>
      <c r="MDC32" s="638"/>
      <c r="MDD32" s="638"/>
      <c r="MDE32" s="638"/>
      <c r="MDF32" s="638"/>
      <c r="MDG32" s="638"/>
      <c r="MDH32" s="638"/>
      <c r="MDI32" s="638"/>
      <c r="MDJ32" s="638"/>
      <c r="MDK32" s="638"/>
      <c r="MDL32" s="638"/>
      <c r="MDM32" s="638"/>
      <c r="MDN32" s="638"/>
      <c r="MDO32" s="638"/>
      <c r="MDP32" s="638"/>
      <c r="MDQ32" s="638"/>
      <c r="MDR32" s="638"/>
      <c r="MDS32" s="638"/>
      <c r="MDT32" s="638"/>
      <c r="MDU32" s="638"/>
      <c r="MDV32" s="638"/>
      <c r="MDW32" s="638"/>
      <c r="MDX32" s="638"/>
      <c r="MDY32" s="638"/>
      <c r="MDZ32" s="638"/>
      <c r="MEA32" s="638"/>
      <c r="MEB32" s="638"/>
      <c r="MEC32" s="638"/>
      <c r="MED32" s="638"/>
      <c r="MEE32" s="638"/>
      <c r="MEF32" s="638"/>
      <c r="MEG32" s="638"/>
      <c r="MEH32" s="638"/>
      <c r="MEI32" s="638"/>
      <c r="MEJ32" s="638"/>
      <c r="MEK32" s="638"/>
      <c r="MEL32" s="638"/>
      <c r="MEM32" s="638"/>
      <c r="MEN32" s="638"/>
      <c r="MEO32" s="638"/>
      <c r="MEP32" s="638"/>
      <c r="MEQ32" s="638"/>
      <c r="MER32" s="638"/>
      <c r="MES32" s="638"/>
      <c r="MET32" s="638"/>
      <c r="MEU32" s="638"/>
      <c r="MEV32" s="638"/>
      <c r="MEW32" s="638"/>
      <c r="MEX32" s="638"/>
      <c r="MEY32" s="638"/>
      <c r="MEZ32" s="638"/>
      <c r="MFA32" s="638"/>
      <c r="MFB32" s="638"/>
      <c r="MFC32" s="638"/>
      <c r="MFD32" s="638"/>
      <c r="MFE32" s="638"/>
      <c r="MFF32" s="638"/>
      <c r="MFG32" s="638"/>
      <c r="MFH32" s="638"/>
      <c r="MFI32" s="638"/>
      <c r="MFJ32" s="638"/>
      <c r="MFK32" s="638"/>
      <c r="MFL32" s="638"/>
      <c r="MFM32" s="638"/>
      <c r="MFN32" s="638"/>
      <c r="MFO32" s="638"/>
      <c r="MFP32" s="638"/>
      <c r="MFQ32" s="638"/>
      <c r="MFR32" s="638"/>
      <c r="MFS32" s="638"/>
      <c r="MFT32" s="638"/>
      <c r="MFU32" s="638"/>
      <c r="MFV32" s="638"/>
      <c r="MFW32" s="638"/>
      <c r="MFX32" s="638"/>
      <c r="MFY32" s="638"/>
      <c r="MFZ32" s="638"/>
      <c r="MGA32" s="638"/>
      <c r="MGB32" s="638"/>
      <c r="MGC32" s="638"/>
      <c r="MGD32" s="638"/>
      <c r="MGE32" s="638"/>
      <c r="MGF32" s="638"/>
      <c r="MGG32" s="638"/>
      <c r="MGH32" s="638"/>
      <c r="MGI32" s="638"/>
      <c r="MGJ32" s="638"/>
      <c r="MGK32" s="638"/>
      <c r="MGL32" s="638"/>
      <c r="MGM32" s="638"/>
      <c r="MGN32" s="638"/>
      <c r="MGO32" s="638"/>
      <c r="MGP32" s="638"/>
      <c r="MGQ32" s="638"/>
      <c r="MGR32" s="638"/>
      <c r="MGS32" s="638"/>
      <c r="MGT32" s="638"/>
      <c r="MGU32" s="638"/>
      <c r="MGV32" s="638"/>
      <c r="MGW32" s="638"/>
      <c r="MGX32" s="638"/>
      <c r="MGY32" s="638"/>
      <c r="MGZ32" s="638"/>
      <c r="MHA32" s="638"/>
      <c r="MHB32" s="638"/>
      <c r="MHC32" s="638"/>
      <c r="MHD32" s="638"/>
      <c r="MHE32" s="638"/>
      <c r="MHF32" s="638"/>
      <c r="MHG32" s="638"/>
      <c r="MHH32" s="638"/>
      <c r="MHI32" s="638"/>
      <c r="MHJ32" s="638"/>
      <c r="MHK32" s="638"/>
      <c r="MHL32" s="638"/>
      <c r="MHM32" s="638"/>
      <c r="MHN32" s="638"/>
      <c r="MHO32" s="638"/>
      <c r="MHP32" s="638"/>
      <c r="MHQ32" s="638"/>
      <c r="MHR32" s="638"/>
      <c r="MHS32" s="638"/>
      <c r="MHT32" s="638"/>
      <c r="MHU32" s="638"/>
      <c r="MHV32" s="638"/>
      <c r="MHW32" s="638"/>
      <c r="MHX32" s="638"/>
      <c r="MHY32" s="638"/>
      <c r="MHZ32" s="638"/>
      <c r="MIA32" s="638"/>
      <c r="MIB32" s="638"/>
      <c r="MIC32" s="638"/>
      <c r="MID32" s="638"/>
      <c r="MIE32" s="638"/>
      <c r="MIF32" s="638"/>
      <c r="MIG32" s="638"/>
      <c r="MIH32" s="638"/>
      <c r="MII32" s="638"/>
      <c r="MIJ32" s="638"/>
      <c r="MIK32" s="638"/>
      <c r="MIL32" s="638"/>
      <c r="MIM32" s="638"/>
      <c r="MIN32" s="638"/>
      <c r="MIO32" s="638"/>
      <c r="MIP32" s="638"/>
      <c r="MIQ32" s="638"/>
      <c r="MIR32" s="638"/>
      <c r="MIS32" s="638"/>
      <c r="MIT32" s="638"/>
      <c r="MIU32" s="638"/>
      <c r="MIV32" s="638"/>
      <c r="MIW32" s="638"/>
      <c r="MIX32" s="638"/>
      <c r="MIY32" s="638"/>
      <c r="MIZ32" s="638"/>
      <c r="MJA32" s="638"/>
      <c r="MJB32" s="638"/>
      <c r="MJC32" s="638"/>
      <c r="MJD32" s="638"/>
      <c r="MJE32" s="638"/>
      <c r="MJF32" s="638"/>
      <c r="MJG32" s="638"/>
      <c r="MJH32" s="638"/>
      <c r="MJI32" s="638"/>
      <c r="MJJ32" s="638"/>
      <c r="MJK32" s="638"/>
      <c r="MJL32" s="638"/>
      <c r="MJM32" s="638"/>
      <c r="MJN32" s="638"/>
      <c r="MJO32" s="638"/>
      <c r="MJP32" s="638"/>
      <c r="MJQ32" s="638"/>
      <c r="MJR32" s="638"/>
      <c r="MJS32" s="638"/>
      <c r="MJT32" s="638"/>
      <c r="MJU32" s="638"/>
      <c r="MJV32" s="638"/>
      <c r="MJW32" s="638"/>
      <c r="MJX32" s="638"/>
      <c r="MJY32" s="638"/>
      <c r="MJZ32" s="638"/>
      <c r="MKA32" s="638"/>
      <c r="MKB32" s="638"/>
      <c r="MKC32" s="638"/>
      <c r="MKD32" s="638"/>
      <c r="MKE32" s="638"/>
      <c r="MKF32" s="638"/>
      <c r="MKG32" s="638"/>
      <c r="MKH32" s="638"/>
      <c r="MKI32" s="638"/>
      <c r="MKJ32" s="638"/>
      <c r="MKK32" s="638"/>
      <c r="MKL32" s="638"/>
      <c r="MKM32" s="638"/>
      <c r="MKN32" s="638"/>
      <c r="MKO32" s="638"/>
      <c r="MKP32" s="638"/>
      <c r="MKQ32" s="638"/>
      <c r="MKR32" s="638"/>
      <c r="MKS32" s="638"/>
      <c r="MKT32" s="638"/>
      <c r="MKU32" s="638"/>
      <c r="MKV32" s="638"/>
      <c r="MKW32" s="638"/>
      <c r="MKX32" s="638"/>
      <c r="MKY32" s="638"/>
      <c r="MKZ32" s="638"/>
      <c r="MLA32" s="638"/>
      <c r="MLB32" s="638"/>
      <c r="MLC32" s="638"/>
      <c r="MLD32" s="638"/>
      <c r="MLE32" s="638"/>
      <c r="MLF32" s="638"/>
      <c r="MLG32" s="638"/>
      <c r="MLH32" s="638"/>
      <c r="MLI32" s="638"/>
      <c r="MLJ32" s="638"/>
      <c r="MLK32" s="638"/>
      <c r="MLL32" s="638"/>
      <c r="MLM32" s="638"/>
      <c r="MLN32" s="638"/>
      <c r="MLO32" s="638"/>
      <c r="MLP32" s="638"/>
      <c r="MLQ32" s="638"/>
      <c r="MLR32" s="638"/>
      <c r="MLS32" s="638"/>
      <c r="MLT32" s="638"/>
      <c r="MLU32" s="638"/>
      <c r="MLV32" s="638"/>
      <c r="MLW32" s="638"/>
      <c r="MLX32" s="638"/>
      <c r="MLY32" s="638"/>
      <c r="MLZ32" s="638"/>
      <c r="MMA32" s="638"/>
      <c r="MMB32" s="638"/>
      <c r="MMC32" s="638"/>
      <c r="MMD32" s="638"/>
      <c r="MME32" s="638"/>
      <c r="MMF32" s="638"/>
      <c r="MMG32" s="638"/>
      <c r="MMH32" s="638"/>
      <c r="MMI32" s="638"/>
      <c r="MMJ32" s="638"/>
      <c r="MMK32" s="638"/>
      <c r="MML32" s="638"/>
      <c r="MMM32" s="638"/>
      <c r="MMN32" s="638"/>
      <c r="MMO32" s="638"/>
      <c r="MMP32" s="638"/>
      <c r="MMQ32" s="638"/>
      <c r="MMR32" s="638"/>
      <c r="MMS32" s="638"/>
      <c r="MMT32" s="638"/>
      <c r="MMU32" s="638"/>
      <c r="MMV32" s="638"/>
      <c r="MMW32" s="638"/>
      <c r="MMX32" s="638"/>
      <c r="MMY32" s="638"/>
      <c r="MMZ32" s="638"/>
      <c r="MNA32" s="638"/>
      <c r="MNB32" s="638"/>
      <c r="MNC32" s="638"/>
      <c r="MND32" s="638"/>
      <c r="MNE32" s="638"/>
      <c r="MNF32" s="638"/>
      <c r="MNG32" s="638"/>
      <c r="MNH32" s="638"/>
      <c r="MNI32" s="638"/>
      <c r="MNJ32" s="638"/>
      <c r="MNK32" s="638"/>
      <c r="MNL32" s="638"/>
      <c r="MNM32" s="638"/>
      <c r="MNN32" s="638"/>
      <c r="MNO32" s="638"/>
      <c r="MNP32" s="638"/>
      <c r="MNQ32" s="638"/>
      <c r="MNR32" s="638"/>
      <c r="MNS32" s="638"/>
      <c r="MNT32" s="638"/>
      <c r="MNU32" s="638"/>
      <c r="MNV32" s="638"/>
      <c r="MNW32" s="638"/>
      <c r="MNX32" s="638"/>
      <c r="MNY32" s="638"/>
      <c r="MNZ32" s="638"/>
      <c r="MOA32" s="638"/>
      <c r="MOB32" s="638"/>
      <c r="MOC32" s="638"/>
      <c r="MOD32" s="638"/>
      <c r="MOE32" s="638"/>
      <c r="MOF32" s="638"/>
      <c r="MOG32" s="638"/>
      <c r="MOH32" s="638"/>
      <c r="MOI32" s="638"/>
      <c r="MOJ32" s="638"/>
      <c r="MOK32" s="638"/>
      <c r="MOL32" s="638"/>
      <c r="MOM32" s="638"/>
      <c r="MON32" s="638"/>
      <c r="MOO32" s="638"/>
      <c r="MOP32" s="638"/>
      <c r="MOQ32" s="638"/>
      <c r="MOR32" s="638"/>
      <c r="MOS32" s="638"/>
      <c r="MOT32" s="638"/>
      <c r="MOU32" s="638"/>
      <c r="MOV32" s="638"/>
      <c r="MOW32" s="638"/>
      <c r="MOX32" s="638"/>
      <c r="MOY32" s="638"/>
      <c r="MOZ32" s="638"/>
      <c r="MPA32" s="638"/>
      <c r="MPB32" s="638"/>
      <c r="MPC32" s="638"/>
      <c r="MPD32" s="638"/>
      <c r="MPE32" s="638"/>
      <c r="MPF32" s="638"/>
      <c r="MPG32" s="638"/>
      <c r="MPH32" s="638"/>
      <c r="MPI32" s="638"/>
      <c r="MPJ32" s="638"/>
      <c r="MPK32" s="638"/>
      <c r="MPL32" s="638"/>
      <c r="MPM32" s="638"/>
      <c r="MPN32" s="638"/>
      <c r="MPO32" s="638"/>
      <c r="MPP32" s="638"/>
      <c r="MPQ32" s="638"/>
      <c r="MPR32" s="638"/>
      <c r="MPS32" s="638"/>
      <c r="MPT32" s="638"/>
      <c r="MPU32" s="638"/>
      <c r="MPV32" s="638"/>
      <c r="MPW32" s="638"/>
      <c r="MPX32" s="638"/>
      <c r="MPY32" s="638"/>
      <c r="MPZ32" s="638"/>
      <c r="MQA32" s="638"/>
      <c r="MQB32" s="638"/>
      <c r="MQC32" s="638"/>
      <c r="MQD32" s="638"/>
      <c r="MQE32" s="638"/>
      <c r="MQF32" s="638"/>
      <c r="MQG32" s="638"/>
      <c r="MQH32" s="638"/>
      <c r="MQI32" s="638"/>
      <c r="MQJ32" s="638"/>
      <c r="MQK32" s="638"/>
      <c r="MQL32" s="638"/>
      <c r="MQM32" s="638"/>
      <c r="MQN32" s="638"/>
      <c r="MQO32" s="638"/>
      <c r="MQP32" s="638"/>
      <c r="MQQ32" s="638"/>
      <c r="MQR32" s="638"/>
      <c r="MQS32" s="638"/>
      <c r="MQT32" s="638"/>
      <c r="MQU32" s="638"/>
      <c r="MQV32" s="638"/>
      <c r="MQW32" s="638"/>
      <c r="MQX32" s="638"/>
      <c r="MQY32" s="638"/>
      <c r="MQZ32" s="638"/>
      <c r="MRA32" s="638"/>
      <c r="MRB32" s="638"/>
      <c r="MRC32" s="638"/>
      <c r="MRD32" s="638"/>
      <c r="MRE32" s="638"/>
      <c r="MRF32" s="638"/>
      <c r="MRG32" s="638"/>
      <c r="MRH32" s="638"/>
      <c r="MRI32" s="638"/>
      <c r="MRJ32" s="638"/>
      <c r="MRK32" s="638"/>
      <c r="MRL32" s="638"/>
      <c r="MRM32" s="638"/>
      <c r="MRN32" s="638"/>
      <c r="MRO32" s="638"/>
      <c r="MRP32" s="638"/>
      <c r="MRQ32" s="638"/>
      <c r="MRR32" s="638"/>
      <c r="MRS32" s="638"/>
      <c r="MRT32" s="638"/>
      <c r="MRU32" s="638"/>
      <c r="MRV32" s="638"/>
      <c r="MRW32" s="638"/>
      <c r="MRX32" s="638"/>
      <c r="MRY32" s="638"/>
      <c r="MRZ32" s="638"/>
      <c r="MSA32" s="638"/>
      <c r="MSB32" s="638"/>
      <c r="MSC32" s="638"/>
      <c r="MSD32" s="638"/>
      <c r="MSE32" s="638"/>
      <c r="MSF32" s="638"/>
      <c r="MSG32" s="638"/>
      <c r="MSH32" s="638"/>
      <c r="MSI32" s="638"/>
      <c r="MSJ32" s="638"/>
      <c r="MSK32" s="638"/>
      <c r="MSL32" s="638"/>
      <c r="MSM32" s="638"/>
      <c r="MSN32" s="638"/>
      <c r="MSO32" s="638"/>
      <c r="MSP32" s="638"/>
      <c r="MSQ32" s="638"/>
      <c r="MSR32" s="638"/>
      <c r="MSS32" s="638"/>
      <c r="MST32" s="638"/>
      <c r="MSU32" s="638"/>
      <c r="MSV32" s="638"/>
      <c r="MSW32" s="638"/>
      <c r="MSX32" s="638"/>
      <c r="MSY32" s="638"/>
      <c r="MSZ32" s="638"/>
      <c r="MTA32" s="638"/>
      <c r="MTB32" s="638"/>
      <c r="MTC32" s="638"/>
      <c r="MTD32" s="638"/>
      <c r="MTE32" s="638"/>
      <c r="MTF32" s="638"/>
      <c r="MTG32" s="638"/>
      <c r="MTH32" s="638"/>
      <c r="MTI32" s="638"/>
      <c r="MTJ32" s="638"/>
      <c r="MTK32" s="638"/>
      <c r="MTL32" s="638"/>
      <c r="MTM32" s="638"/>
      <c r="MTN32" s="638"/>
      <c r="MTO32" s="638"/>
      <c r="MTP32" s="638"/>
      <c r="MTQ32" s="638"/>
      <c r="MTR32" s="638"/>
      <c r="MTS32" s="638"/>
      <c r="MTT32" s="638"/>
      <c r="MTU32" s="638"/>
      <c r="MTV32" s="638"/>
      <c r="MTW32" s="638"/>
      <c r="MTX32" s="638"/>
      <c r="MTY32" s="638"/>
      <c r="MTZ32" s="638"/>
      <c r="MUA32" s="638"/>
      <c r="MUB32" s="638"/>
      <c r="MUC32" s="638"/>
      <c r="MUD32" s="638"/>
      <c r="MUE32" s="638"/>
      <c r="MUF32" s="638"/>
      <c r="MUG32" s="638"/>
      <c r="MUH32" s="638"/>
      <c r="MUI32" s="638"/>
      <c r="MUJ32" s="638"/>
      <c r="MUK32" s="638"/>
      <c r="MUL32" s="638"/>
      <c r="MUM32" s="638"/>
      <c r="MUN32" s="638"/>
      <c r="MUO32" s="638"/>
      <c r="MUP32" s="638"/>
      <c r="MUQ32" s="638"/>
      <c r="MUR32" s="638"/>
      <c r="MUS32" s="638"/>
      <c r="MUT32" s="638"/>
      <c r="MUU32" s="638"/>
      <c r="MUV32" s="638"/>
      <c r="MUW32" s="638"/>
      <c r="MUX32" s="638"/>
      <c r="MUY32" s="638"/>
      <c r="MUZ32" s="638"/>
      <c r="MVA32" s="638"/>
      <c r="MVB32" s="638"/>
      <c r="MVC32" s="638"/>
      <c r="MVD32" s="638"/>
      <c r="MVE32" s="638"/>
      <c r="MVF32" s="638"/>
      <c r="MVG32" s="638"/>
      <c r="MVH32" s="638"/>
      <c r="MVI32" s="638"/>
      <c r="MVJ32" s="638"/>
      <c r="MVK32" s="638"/>
      <c r="MVL32" s="638"/>
      <c r="MVM32" s="638"/>
      <c r="MVN32" s="638"/>
      <c r="MVO32" s="638"/>
      <c r="MVP32" s="638"/>
      <c r="MVQ32" s="638"/>
      <c r="MVR32" s="638"/>
      <c r="MVS32" s="638"/>
      <c r="MVT32" s="638"/>
      <c r="MVU32" s="638"/>
      <c r="MVV32" s="638"/>
      <c r="MVW32" s="638"/>
      <c r="MVX32" s="638"/>
      <c r="MVY32" s="638"/>
      <c r="MVZ32" s="638"/>
      <c r="MWA32" s="638"/>
      <c r="MWB32" s="638"/>
      <c r="MWC32" s="638"/>
      <c r="MWD32" s="638"/>
      <c r="MWE32" s="638"/>
      <c r="MWF32" s="638"/>
      <c r="MWG32" s="638"/>
      <c r="MWH32" s="638"/>
      <c r="MWI32" s="638"/>
      <c r="MWJ32" s="638"/>
      <c r="MWK32" s="638"/>
      <c r="MWL32" s="638"/>
      <c r="MWM32" s="638"/>
      <c r="MWN32" s="638"/>
      <c r="MWO32" s="638"/>
      <c r="MWP32" s="638"/>
      <c r="MWQ32" s="638"/>
      <c r="MWR32" s="638"/>
      <c r="MWS32" s="638"/>
      <c r="MWT32" s="638"/>
      <c r="MWU32" s="638"/>
      <c r="MWV32" s="638"/>
      <c r="MWW32" s="638"/>
      <c r="MWX32" s="638"/>
      <c r="MWY32" s="638"/>
      <c r="MWZ32" s="638"/>
      <c r="MXA32" s="638"/>
      <c r="MXB32" s="638"/>
      <c r="MXC32" s="638"/>
      <c r="MXD32" s="638"/>
      <c r="MXE32" s="638"/>
      <c r="MXF32" s="638"/>
      <c r="MXG32" s="638"/>
      <c r="MXH32" s="638"/>
      <c r="MXI32" s="638"/>
      <c r="MXJ32" s="638"/>
      <c r="MXK32" s="638"/>
      <c r="MXL32" s="638"/>
      <c r="MXM32" s="638"/>
      <c r="MXN32" s="638"/>
      <c r="MXO32" s="638"/>
      <c r="MXP32" s="638"/>
      <c r="MXQ32" s="638"/>
      <c r="MXR32" s="638"/>
      <c r="MXS32" s="638"/>
      <c r="MXT32" s="638"/>
      <c r="MXU32" s="638"/>
      <c r="MXV32" s="638"/>
      <c r="MXW32" s="638"/>
      <c r="MXX32" s="638"/>
      <c r="MXY32" s="638"/>
      <c r="MXZ32" s="638"/>
      <c r="MYA32" s="638"/>
      <c r="MYB32" s="638"/>
      <c r="MYC32" s="638"/>
      <c r="MYD32" s="638"/>
      <c r="MYE32" s="638"/>
      <c r="MYF32" s="638"/>
      <c r="MYG32" s="638"/>
      <c r="MYH32" s="638"/>
      <c r="MYI32" s="638"/>
      <c r="MYJ32" s="638"/>
      <c r="MYK32" s="638"/>
      <c r="MYL32" s="638"/>
      <c r="MYM32" s="638"/>
      <c r="MYN32" s="638"/>
      <c r="MYO32" s="638"/>
      <c r="MYP32" s="638"/>
      <c r="MYQ32" s="638"/>
      <c r="MYR32" s="638"/>
      <c r="MYS32" s="638"/>
      <c r="MYT32" s="638"/>
      <c r="MYU32" s="638"/>
      <c r="MYV32" s="638"/>
      <c r="MYW32" s="638"/>
      <c r="MYX32" s="638"/>
      <c r="MYY32" s="638"/>
      <c r="MYZ32" s="638"/>
      <c r="MZA32" s="638"/>
      <c r="MZB32" s="638"/>
      <c r="MZC32" s="638"/>
      <c r="MZD32" s="638"/>
      <c r="MZE32" s="638"/>
      <c r="MZF32" s="638"/>
      <c r="MZG32" s="638"/>
      <c r="MZH32" s="638"/>
      <c r="MZI32" s="638"/>
      <c r="MZJ32" s="638"/>
      <c r="MZK32" s="638"/>
      <c r="MZL32" s="638"/>
      <c r="MZM32" s="638"/>
      <c r="MZN32" s="638"/>
      <c r="MZO32" s="638"/>
      <c r="MZP32" s="638"/>
      <c r="MZQ32" s="638"/>
      <c r="MZR32" s="638"/>
      <c r="MZS32" s="638"/>
      <c r="MZT32" s="638"/>
      <c r="MZU32" s="638"/>
      <c r="MZV32" s="638"/>
      <c r="MZW32" s="638"/>
      <c r="MZX32" s="638"/>
      <c r="MZY32" s="638"/>
      <c r="MZZ32" s="638"/>
      <c r="NAA32" s="638"/>
      <c r="NAB32" s="638"/>
      <c r="NAC32" s="638"/>
      <c r="NAD32" s="638"/>
      <c r="NAE32" s="638"/>
      <c r="NAF32" s="638"/>
      <c r="NAG32" s="638"/>
      <c r="NAH32" s="638"/>
      <c r="NAI32" s="638"/>
      <c r="NAJ32" s="638"/>
      <c r="NAK32" s="638"/>
      <c r="NAL32" s="638"/>
      <c r="NAM32" s="638"/>
      <c r="NAN32" s="638"/>
      <c r="NAO32" s="638"/>
      <c r="NAP32" s="638"/>
      <c r="NAQ32" s="638"/>
      <c r="NAR32" s="638"/>
      <c r="NAS32" s="638"/>
      <c r="NAT32" s="638"/>
      <c r="NAU32" s="638"/>
      <c r="NAV32" s="638"/>
      <c r="NAW32" s="638"/>
      <c r="NAX32" s="638"/>
      <c r="NAY32" s="638"/>
      <c r="NAZ32" s="638"/>
      <c r="NBA32" s="638"/>
      <c r="NBB32" s="638"/>
      <c r="NBC32" s="638"/>
      <c r="NBD32" s="638"/>
      <c r="NBE32" s="638"/>
      <c r="NBF32" s="638"/>
      <c r="NBG32" s="638"/>
      <c r="NBH32" s="638"/>
      <c r="NBI32" s="638"/>
      <c r="NBJ32" s="638"/>
      <c r="NBK32" s="638"/>
      <c r="NBL32" s="638"/>
      <c r="NBM32" s="638"/>
      <c r="NBN32" s="638"/>
      <c r="NBO32" s="638"/>
      <c r="NBP32" s="638"/>
      <c r="NBQ32" s="638"/>
      <c r="NBR32" s="638"/>
      <c r="NBS32" s="638"/>
      <c r="NBT32" s="638"/>
      <c r="NBU32" s="638"/>
      <c r="NBV32" s="638"/>
      <c r="NBW32" s="638"/>
      <c r="NBX32" s="638"/>
      <c r="NBY32" s="638"/>
      <c r="NBZ32" s="638"/>
      <c r="NCA32" s="638"/>
      <c r="NCB32" s="638"/>
      <c r="NCC32" s="638"/>
      <c r="NCD32" s="638"/>
      <c r="NCE32" s="638"/>
      <c r="NCF32" s="638"/>
      <c r="NCG32" s="638"/>
      <c r="NCH32" s="638"/>
      <c r="NCI32" s="638"/>
      <c r="NCJ32" s="638"/>
      <c r="NCK32" s="638"/>
      <c r="NCL32" s="638"/>
      <c r="NCM32" s="638"/>
      <c r="NCN32" s="638"/>
      <c r="NCO32" s="638"/>
      <c r="NCP32" s="638"/>
      <c r="NCQ32" s="638"/>
      <c r="NCR32" s="638"/>
      <c r="NCS32" s="638"/>
      <c r="NCT32" s="638"/>
      <c r="NCU32" s="638"/>
      <c r="NCV32" s="638"/>
      <c r="NCW32" s="638"/>
      <c r="NCX32" s="638"/>
      <c r="NCY32" s="638"/>
      <c r="NCZ32" s="638"/>
      <c r="NDA32" s="638"/>
      <c r="NDB32" s="638"/>
      <c r="NDC32" s="638"/>
      <c r="NDD32" s="638"/>
      <c r="NDE32" s="638"/>
      <c r="NDF32" s="638"/>
      <c r="NDG32" s="638"/>
      <c r="NDH32" s="638"/>
      <c r="NDI32" s="638"/>
      <c r="NDJ32" s="638"/>
      <c r="NDK32" s="638"/>
      <c r="NDL32" s="638"/>
      <c r="NDM32" s="638"/>
      <c r="NDN32" s="638"/>
      <c r="NDO32" s="638"/>
      <c r="NDP32" s="638"/>
      <c r="NDQ32" s="638"/>
      <c r="NDR32" s="638"/>
      <c r="NDS32" s="638"/>
      <c r="NDT32" s="638"/>
      <c r="NDU32" s="638"/>
      <c r="NDV32" s="638"/>
      <c r="NDW32" s="638"/>
      <c r="NDX32" s="638"/>
      <c r="NDY32" s="638"/>
      <c r="NDZ32" s="638"/>
      <c r="NEA32" s="638"/>
      <c r="NEB32" s="638"/>
      <c r="NEC32" s="638"/>
      <c r="NED32" s="638"/>
      <c r="NEE32" s="638"/>
      <c r="NEF32" s="638"/>
      <c r="NEG32" s="638"/>
      <c r="NEH32" s="638"/>
      <c r="NEI32" s="638"/>
      <c r="NEJ32" s="638"/>
      <c r="NEK32" s="638"/>
      <c r="NEL32" s="638"/>
      <c r="NEM32" s="638"/>
      <c r="NEN32" s="638"/>
      <c r="NEO32" s="638"/>
      <c r="NEP32" s="638"/>
      <c r="NEQ32" s="638"/>
      <c r="NER32" s="638"/>
      <c r="NES32" s="638"/>
      <c r="NET32" s="638"/>
      <c r="NEU32" s="638"/>
      <c r="NEV32" s="638"/>
      <c r="NEW32" s="638"/>
      <c r="NEX32" s="638"/>
      <c r="NEY32" s="638"/>
      <c r="NEZ32" s="638"/>
      <c r="NFA32" s="638"/>
      <c r="NFB32" s="638"/>
      <c r="NFC32" s="638"/>
      <c r="NFD32" s="638"/>
      <c r="NFE32" s="638"/>
      <c r="NFF32" s="638"/>
      <c r="NFG32" s="638"/>
      <c r="NFH32" s="638"/>
      <c r="NFI32" s="638"/>
      <c r="NFJ32" s="638"/>
      <c r="NFK32" s="638"/>
      <c r="NFL32" s="638"/>
      <c r="NFM32" s="638"/>
      <c r="NFN32" s="638"/>
      <c r="NFO32" s="638"/>
      <c r="NFP32" s="638"/>
      <c r="NFQ32" s="638"/>
      <c r="NFR32" s="638"/>
      <c r="NFS32" s="638"/>
      <c r="NFT32" s="638"/>
      <c r="NFU32" s="638"/>
      <c r="NFV32" s="638"/>
      <c r="NFW32" s="638"/>
      <c r="NFX32" s="638"/>
      <c r="NFY32" s="638"/>
      <c r="NFZ32" s="638"/>
      <c r="NGA32" s="638"/>
      <c r="NGB32" s="638"/>
      <c r="NGC32" s="638"/>
      <c r="NGD32" s="638"/>
      <c r="NGE32" s="638"/>
      <c r="NGF32" s="638"/>
      <c r="NGG32" s="638"/>
      <c r="NGH32" s="638"/>
      <c r="NGI32" s="638"/>
      <c r="NGJ32" s="638"/>
      <c r="NGK32" s="638"/>
      <c r="NGL32" s="638"/>
      <c r="NGM32" s="638"/>
      <c r="NGN32" s="638"/>
      <c r="NGO32" s="638"/>
      <c r="NGP32" s="638"/>
      <c r="NGQ32" s="638"/>
      <c r="NGR32" s="638"/>
      <c r="NGS32" s="638"/>
      <c r="NGT32" s="638"/>
      <c r="NGU32" s="638"/>
      <c r="NGV32" s="638"/>
      <c r="NGW32" s="638"/>
      <c r="NGX32" s="638"/>
      <c r="NGY32" s="638"/>
      <c r="NGZ32" s="638"/>
      <c r="NHA32" s="638"/>
      <c r="NHB32" s="638"/>
      <c r="NHC32" s="638"/>
      <c r="NHD32" s="638"/>
      <c r="NHE32" s="638"/>
      <c r="NHF32" s="638"/>
      <c r="NHG32" s="638"/>
      <c r="NHH32" s="638"/>
      <c r="NHI32" s="638"/>
      <c r="NHJ32" s="638"/>
      <c r="NHK32" s="638"/>
      <c r="NHL32" s="638"/>
      <c r="NHM32" s="638"/>
      <c r="NHN32" s="638"/>
      <c r="NHO32" s="638"/>
      <c r="NHP32" s="638"/>
      <c r="NHQ32" s="638"/>
      <c r="NHR32" s="638"/>
      <c r="NHS32" s="638"/>
      <c r="NHT32" s="638"/>
      <c r="NHU32" s="638"/>
      <c r="NHV32" s="638"/>
      <c r="NHW32" s="638"/>
      <c r="NHX32" s="638"/>
      <c r="NHY32" s="638"/>
      <c r="NHZ32" s="638"/>
      <c r="NIA32" s="638"/>
      <c r="NIB32" s="638"/>
      <c r="NIC32" s="638"/>
      <c r="NID32" s="638"/>
      <c r="NIE32" s="638"/>
      <c r="NIF32" s="638"/>
      <c r="NIG32" s="638"/>
      <c r="NIH32" s="638"/>
      <c r="NII32" s="638"/>
      <c r="NIJ32" s="638"/>
      <c r="NIK32" s="638"/>
      <c r="NIL32" s="638"/>
      <c r="NIM32" s="638"/>
      <c r="NIN32" s="638"/>
      <c r="NIO32" s="638"/>
      <c r="NIP32" s="638"/>
      <c r="NIQ32" s="638"/>
      <c r="NIR32" s="638"/>
      <c r="NIS32" s="638"/>
      <c r="NIT32" s="638"/>
      <c r="NIU32" s="638"/>
      <c r="NIV32" s="638"/>
      <c r="NIW32" s="638"/>
      <c r="NIX32" s="638"/>
      <c r="NIY32" s="638"/>
      <c r="NIZ32" s="638"/>
      <c r="NJA32" s="638"/>
      <c r="NJB32" s="638"/>
      <c r="NJC32" s="638"/>
      <c r="NJD32" s="638"/>
      <c r="NJE32" s="638"/>
      <c r="NJF32" s="638"/>
      <c r="NJG32" s="638"/>
      <c r="NJH32" s="638"/>
      <c r="NJI32" s="638"/>
      <c r="NJJ32" s="638"/>
      <c r="NJK32" s="638"/>
      <c r="NJL32" s="638"/>
      <c r="NJM32" s="638"/>
      <c r="NJN32" s="638"/>
      <c r="NJO32" s="638"/>
      <c r="NJP32" s="638"/>
      <c r="NJQ32" s="638"/>
      <c r="NJR32" s="638"/>
      <c r="NJS32" s="638"/>
      <c r="NJT32" s="638"/>
      <c r="NJU32" s="638"/>
      <c r="NJV32" s="638"/>
      <c r="NJW32" s="638"/>
      <c r="NJX32" s="638"/>
      <c r="NJY32" s="638"/>
      <c r="NJZ32" s="638"/>
      <c r="NKA32" s="638"/>
      <c r="NKB32" s="638"/>
      <c r="NKC32" s="638"/>
      <c r="NKD32" s="638"/>
      <c r="NKE32" s="638"/>
      <c r="NKF32" s="638"/>
      <c r="NKG32" s="638"/>
      <c r="NKH32" s="638"/>
      <c r="NKI32" s="638"/>
      <c r="NKJ32" s="638"/>
      <c r="NKK32" s="638"/>
      <c r="NKL32" s="638"/>
      <c r="NKM32" s="638"/>
      <c r="NKN32" s="638"/>
      <c r="NKO32" s="638"/>
      <c r="NKP32" s="638"/>
      <c r="NKQ32" s="638"/>
      <c r="NKR32" s="638"/>
      <c r="NKS32" s="638"/>
      <c r="NKT32" s="638"/>
      <c r="NKU32" s="638"/>
      <c r="NKV32" s="638"/>
      <c r="NKW32" s="638"/>
      <c r="NKX32" s="638"/>
      <c r="NKY32" s="638"/>
      <c r="NKZ32" s="638"/>
      <c r="NLA32" s="638"/>
      <c r="NLB32" s="638"/>
      <c r="NLC32" s="638"/>
      <c r="NLD32" s="638"/>
      <c r="NLE32" s="638"/>
      <c r="NLF32" s="638"/>
      <c r="NLG32" s="638"/>
      <c r="NLH32" s="638"/>
      <c r="NLI32" s="638"/>
      <c r="NLJ32" s="638"/>
      <c r="NLK32" s="638"/>
      <c r="NLL32" s="638"/>
      <c r="NLM32" s="638"/>
      <c r="NLN32" s="638"/>
      <c r="NLO32" s="638"/>
      <c r="NLP32" s="638"/>
      <c r="NLQ32" s="638"/>
      <c r="NLR32" s="638"/>
      <c r="NLS32" s="638"/>
      <c r="NLT32" s="638"/>
      <c r="NLU32" s="638"/>
      <c r="NLV32" s="638"/>
      <c r="NLW32" s="638"/>
      <c r="NLX32" s="638"/>
      <c r="NLY32" s="638"/>
      <c r="NLZ32" s="638"/>
      <c r="NMA32" s="638"/>
      <c r="NMB32" s="638"/>
      <c r="NMC32" s="638"/>
      <c r="NMD32" s="638"/>
      <c r="NME32" s="638"/>
      <c r="NMF32" s="638"/>
      <c r="NMG32" s="638"/>
      <c r="NMH32" s="638"/>
      <c r="NMI32" s="638"/>
      <c r="NMJ32" s="638"/>
      <c r="NMK32" s="638"/>
      <c r="NML32" s="638"/>
      <c r="NMM32" s="638"/>
      <c r="NMN32" s="638"/>
      <c r="NMO32" s="638"/>
      <c r="NMP32" s="638"/>
      <c r="NMQ32" s="638"/>
      <c r="NMR32" s="638"/>
      <c r="NMS32" s="638"/>
      <c r="NMT32" s="638"/>
      <c r="NMU32" s="638"/>
      <c r="NMV32" s="638"/>
      <c r="NMW32" s="638"/>
      <c r="NMX32" s="638"/>
      <c r="NMY32" s="638"/>
      <c r="NMZ32" s="638"/>
      <c r="NNA32" s="638"/>
      <c r="NNB32" s="638"/>
      <c r="NNC32" s="638"/>
      <c r="NND32" s="638"/>
      <c r="NNE32" s="638"/>
      <c r="NNF32" s="638"/>
      <c r="NNG32" s="638"/>
      <c r="NNH32" s="638"/>
      <c r="NNI32" s="638"/>
      <c r="NNJ32" s="638"/>
      <c r="NNK32" s="638"/>
      <c r="NNL32" s="638"/>
      <c r="NNM32" s="638"/>
      <c r="NNN32" s="638"/>
      <c r="NNO32" s="638"/>
      <c r="NNP32" s="638"/>
      <c r="NNQ32" s="638"/>
      <c r="NNR32" s="638"/>
      <c r="NNS32" s="638"/>
      <c r="NNT32" s="638"/>
      <c r="NNU32" s="638"/>
      <c r="NNV32" s="638"/>
      <c r="NNW32" s="638"/>
      <c r="NNX32" s="638"/>
      <c r="NNY32" s="638"/>
      <c r="NNZ32" s="638"/>
      <c r="NOA32" s="638"/>
      <c r="NOB32" s="638"/>
      <c r="NOC32" s="638"/>
      <c r="NOD32" s="638"/>
      <c r="NOE32" s="638"/>
      <c r="NOF32" s="638"/>
      <c r="NOG32" s="638"/>
      <c r="NOH32" s="638"/>
      <c r="NOI32" s="638"/>
      <c r="NOJ32" s="638"/>
      <c r="NOK32" s="638"/>
      <c r="NOL32" s="638"/>
      <c r="NOM32" s="638"/>
      <c r="NON32" s="638"/>
      <c r="NOO32" s="638"/>
      <c r="NOP32" s="638"/>
      <c r="NOQ32" s="638"/>
      <c r="NOR32" s="638"/>
      <c r="NOS32" s="638"/>
      <c r="NOT32" s="638"/>
      <c r="NOU32" s="638"/>
      <c r="NOV32" s="638"/>
      <c r="NOW32" s="638"/>
      <c r="NOX32" s="638"/>
      <c r="NOY32" s="638"/>
      <c r="NOZ32" s="638"/>
      <c r="NPA32" s="638"/>
      <c r="NPB32" s="638"/>
      <c r="NPC32" s="638"/>
      <c r="NPD32" s="638"/>
      <c r="NPE32" s="638"/>
      <c r="NPF32" s="638"/>
      <c r="NPG32" s="638"/>
      <c r="NPH32" s="638"/>
      <c r="NPI32" s="638"/>
      <c r="NPJ32" s="638"/>
      <c r="NPK32" s="638"/>
      <c r="NPL32" s="638"/>
      <c r="NPM32" s="638"/>
      <c r="NPN32" s="638"/>
      <c r="NPO32" s="638"/>
      <c r="NPP32" s="638"/>
      <c r="NPQ32" s="638"/>
      <c r="NPR32" s="638"/>
      <c r="NPS32" s="638"/>
      <c r="NPT32" s="638"/>
      <c r="NPU32" s="638"/>
      <c r="NPV32" s="638"/>
      <c r="NPW32" s="638"/>
      <c r="NPX32" s="638"/>
      <c r="NPY32" s="638"/>
      <c r="NPZ32" s="638"/>
      <c r="NQA32" s="638"/>
      <c r="NQB32" s="638"/>
      <c r="NQC32" s="638"/>
      <c r="NQD32" s="638"/>
      <c r="NQE32" s="638"/>
      <c r="NQF32" s="638"/>
      <c r="NQG32" s="638"/>
      <c r="NQH32" s="638"/>
      <c r="NQI32" s="638"/>
      <c r="NQJ32" s="638"/>
      <c r="NQK32" s="638"/>
      <c r="NQL32" s="638"/>
      <c r="NQM32" s="638"/>
      <c r="NQN32" s="638"/>
      <c r="NQO32" s="638"/>
      <c r="NQP32" s="638"/>
      <c r="NQQ32" s="638"/>
      <c r="NQR32" s="638"/>
      <c r="NQS32" s="638"/>
      <c r="NQT32" s="638"/>
      <c r="NQU32" s="638"/>
      <c r="NQV32" s="638"/>
      <c r="NQW32" s="638"/>
      <c r="NQX32" s="638"/>
      <c r="NQY32" s="638"/>
      <c r="NQZ32" s="638"/>
      <c r="NRA32" s="638"/>
      <c r="NRB32" s="638"/>
      <c r="NRC32" s="638"/>
      <c r="NRD32" s="638"/>
      <c r="NRE32" s="638"/>
      <c r="NRF32" s="638"/>
      <c r="NRG32" s="638"/>
      <c r="NRH32" s="638"/>
      <c r="NRI32" s="638"/>
      <c r="NRJ32" s="638"/>
      <c r="NRK32" s="638"/>
      <c r="NRL32" s="638"/>
      <c r="NRM32" s="638"/>
      <c r="NRN32" s="638"/>
      <c r="NRO32" s="638"/>
      <c r="NRP32" s="638"/>
      <c r="NRQ32" s="638"/>
      <c r="NRR32" s="638"/>
      <c r="NRS32" s="638"/>
      <c r="NRT32" s="638"/>
      <c r="NRU32" s="638"/>
      <c r="NRV32" s="638"/>
      <c r="NRW32" s="638"/>
      <c r="NRX32" s="638"/>
      <c r="NRY32" s="638"/>
      <c r="NRZ32" s="638"/>
      <c r="NSA32" s="638"/>
      <c r="NSB32" s="638"/>
      <c r="NSC32" s="638"/>
      <c r="NSD32" s="638"/>
      <c r="NSE32" s="638"/>
      <c r="NSF32" s="638"/>
      <c r="NSG32" s="638"/>
      <c r="NSH32" s="638"/>
      <c r="NSI32" s="638"/>
      <c r="NSJ32" s="638"/>
      <c r="NSK32" s="638"/>
      <c r="NSL32" s="638"/>
      <c r="NSM32" s="638"/>
      <c r="NSN32" s="638"/>
      <c r="NSO32" s="638"/>
      <c r="NSP32" s="638"/>
      <c r="NSQ32" s="638"/>
      <c r="NSR32" s="638"/>
      <c r="NSS32" s="638"/>
      <c r="NST32" s="638"/>
      <c r="NSU32" s="638"/>
      <c r="NSV32" s="638"/>
      <c r="NSW32" s="638"/>
      <c r="NSX32" s="638"/>
      <c r="NSY32" s="638"/>
      <c r="NSZ32" s="638"/>
      <c r="NTA32" s="638"/>
      <c r="NTB32" s="638"/>
      <c r="NTC32" s="638"/>
      <c r="NTD32" s="638"/>
      <c r="NTE32" s="638"/>
      <c r="NTF32" s="638"/>
      <c r="NTG32" s="638"/>
      <c r="NTH32" s="638"/>
      <c r="NTI32" s="638"/>
      <c r="NTJ32" s="638"/>
      <c r="NTK32" s="638"/>
      <c r="NTL32" s="638"/>
      <c r="NTM32" s="638"/>
      <c r="NTN32" s="638"/>
      <c r="NTO32" s="638"/>
      <c r="NTP32" s="638"/>
      <c r="NTQ32" s="638"/>
      <c r="NTR32" s="638"/>
      <c r="NTS32" s="638"/>
      <c r="NTT32" s="638"/>
      <c r="NTU32" s="638"/>
      <c r="NTV32" s="638"/>
      <c r="NTW32" s="638"/>
      <c r="NTX32" s="638"/>
      <c r="NTY32" s="638"/>
      <c r="NTZ32" s="638"/>
      <c r="NUA32" s="638"/>
      <c r="NUB32" s="638"/>
      <c r="NUC32" s="638"/>
      <c r="NUD32" s="638"/>
      <c r="NUE32" s="638"/>
      <c r="NUF32" s="638"/>
      <c r="NUG32" s="638"/>
      <c r="NUH32" s="638"/>
      <c r="NUI32" s="638"/>
      <c r="NUJ32" s="638"/>
      <c r="NUK32" s="638"/>
      <c r="NUL32" s="638"/>
      <c r="NUM32" s="638"/>
      <c r="NUN32" s="638"/>
      <c r="NUO32" s="638"/>
      <c r="NUP32" s="638"/>
      <c r="NUQ32" s="638"/>
      <c r="NUR32" s="638"/>
      <c r="NUS32" s="638"/>
      <c r="NUT32" s="638"/>
      <c r="NUU32" s="638"/>
      <c r="NUV32" s="638"/>
      <c r="NUW32" s="638"/>
      <c r="NUX32" s="638"/>
      <c r="NUY32" s="638"/>
      <c r="NUZ32" s="638"/>
      <c r="NVA32" s="638"/>
      <c r="NVB32" s="638"/>
      <c r="NVC32" s="638"/>
      <c r="NVD32" s="638"/>
      <c r="NVE32" s="638"/>
      <c r="NVF32" s="638"/>
      <c r="NVG32" s="638"/>
      <c r="NVH32" s="638"/>
      <c r="NVI32" s="638"/>
      <c r="NVJ32" s="638"/>
      <c r="NVK32" s="638"/>
      <c r="NVL32" s="638"/>
      <c r="NVM32" s="638"/>
      <c r="NVN32" s="638"/>
      <c r="NVO32" s="638"/>
      <c r="NVP32" s="638"/>
      <c r="NVQ32" s="638"/>
      <c r="NVR32" s="638"/>
      <c r="NVS32" s="638"/>
      <c r="NVT32" s="638"/>
      <c r="NVU32" s="638"/>
      <c r="NVV32" s="638"/>
      <c r="NVW32" s="638"/>
      <c r="NVX32" s="638"/>
      <c r="NVY32" s="638"/>
      <c r="NVZ32" s="638"/>
      <c r="NWA32" s="638"/>
      <c r="NWB32" s="638"/>
      <c r="NWC32" s="638"/>
      <c r="NWD32" s="638"/>
      <c r="NWE32" s="638"/>
      <c r="NWF32" s="638"/>
      <c r="NWG32" s="638"/>
      <c r="NWH32" s="638"/>
      <c r="NWI32" s="638"/>
      <c r="NWJ32" s="638"/>
      <c r="NWK32" s="638"/>
      <c r="NWL32" s="638"/>
      <c r="NWM32" s="638"/>
      <c r="NWN32" s="638"/>
      <c r="NWO32" s="638"/>
      <c r="NWP32" s="638"/>
      <c r="NWQ32" s="638"/>
      <c r="NWR32" s="638"/>
      <c r="NWS32" s="638"/>
      <c r="NWT32" s="638"/>
      <c r="NWU32" s="638"/>
      <c r="NWV32" s="638"/>
      <c r="NWW32" s="638"/>
      <c r="NWX32" s="638"/>
      <c r="NWY32" s="638"/>
      <c r="NWZ32" s="638"/>
      <c r="NXA32" s="638"/>
      <c r="NXB32" s="638"/>
      <c r="NXC32" s="638"/>
      <c r="NXD32" s="638"/>
      <c r="NXE32" s="638"/>
      <c r="NXF32" s="638"/>
      <c r="NXG32" s="638"/>
      <c r="NXH32" s="638"/>
      <c r="NXI32" s="638"/>
      <c r="NXJ32" s="638"/>
      <c r="NXK32" s="638"/>
      <c r="NXL32" s="638"/>
      <c r="NXM32" s="638"/>
      <c r="NXN32" s="638"/>
      <c r="NXO32" s="638"/>
      <c r="NXP32" s="638"/>
      <c r="NXQ32" s="638"/>
      <c r="NXR32" s="638"/>
      <c r="NXS32" s="638"/>
      <c r="NXT32" s="638"/>
      <c r="NXU32" s="638"/>
      <c r="NXV32" s="638"/>
      <c r="NXW32" s="638"/>
      <c r="NXX32" s="638"/>
      <c r="NXY32" s="638"/>
      <c r="NXZ32" s="638"/>
      <c r="NYA32" s="638"/>
      <c r="NYB32" s="638"/>
      <c r="NYC32" s="638"/>
      <c r="NYD32" s="638"/>
      <c r="NYE32" s="638"/>
      <c r="NYF32" s="638"/>
      <c r="NYG32" s="638"/>
      <c r="NYH32" s="638"/>
      <c r="NYI32" s="638"/>
      <c r="NYJ32" s="638"/>
      <c r="NYK32" s="638"/>
      <c r="NYL32" s="638"/>
      <c r="NYM32" s="638"/>
      <c r="NYN32" s="638"/>
      <c r="NYO32" s="638"/>
      <c r="NYP32" s="638"/>
      <c r="NYQ32" s="638"/>
      <c r="NYR32" s="638"/>
      <c r="NYS32" s="638"/>
      <c r="NYT32" s="638"/>
      <c r="NYU32" s="638"/>
      <c r="NYV32" s="638"/>
      <c r="NYW32" s="638"/>
      <c r="NYX32" s="638"/>
      <c r="NYY32" s="638"/>
      <c r="NYZ32" s="638"/>
      <c r="NZA32" s="638"/>
      <c r="NZB32" s="638"/>
      <c r="NZC32" s="638"/>
      <c r="NZD32" s="638"/>
      <c r="NZE32" s="638"/>
      <c r="NZF32" s="638"/>
      <c r="NZG32" s="638"/>
      <c r="NZH32" s="638"/>
      <c r="NZI32" s="638"/>
      <c r="NZJ32" s="638"/>
      <c r="NZK32" s="638"/>
      <c r="NZL32" s="638"/>
      <c r="NZM32" s="638"/>
      <c r="NZN32" s="638"/>
      <c r="NZO32" s="638"/>
      <c r="NZP32" s="638"/>
      <c r="NZQ32" s="638"/>
      <c r="NZR32" s="638"/>
      <c r="NZS32" s="638"/>
      <c r="NZT32" s="638"/>
      <c r="NZU32" s="638"/>
      <c r="NZV32" s="638"/>
      <c r="NZW32" s="638"/>
      <c r="NZX32" s="638"/>
      <c r="NZY32" s="638"/>
      <c r="NZZ32" s="638"/>
      <c r="OAA32" s="638"/>
      <c r="OAB32" s="638"/>
      <c r="OAC32" s="638"/>
      <c r="OAD32" s="638"/>
      <c r="OAE32" s="638"/>
      <c r="OAF32" s="638"/>
      <c r="OAG32" s="638"/>
      <c r="OAH32" s="638"/>
      <c r="OAI32" s="638"/>
      <c r="OAJ32" s="638"/>
      <c r="OAK32" s="638"/>
      <c r="OAL32" s="638"/>
      <c r="OAM32" s="638"/>
      <c r="OAN32" s="638"/>
      <c r="OAO32" s="638"/>
      <c r="OAP32" s="638"/>
      <c r="OAQ32" s="638"/>
      <c r="OAR32" s="638"/>
      <c r="OAS32" s="638"/>
      <c r="OAT32" s="638"/>
      <c r="OAU32" s="638"/>
      <c r="OAV32" s="638"/>
      <c r="OAW32" s="638"/>
      <c r="OAX32" s="638"/>
      <c r="OAY32" s="638"/>
      <c r="OAZ32" s="638"/>
      <c r="OBA32" s="638"/>
      <c r="OBB32" s="638"/>
      <c r="OBC32" s="638"/>
      <c r="OBD32" s="638"/>
      <c r="OBE32" s="638"/>
      <c r="OBF32" s="638"/>
      <c r="OBG32" s="638"/>
      <c r="OBH32" s="638"/>
      <c r="OBI32" s="638"/>
      <c r="OBJ32" s="638"/>
      <c r="OBK32" s="638"/>
      <c r="OBL32" s="638"/>
      <c r="OBM32" s="638"/>
      <c r="OBN32" s="638"/>
      <c r="OBO32" s="638"/>
      <c r="OBP32" s="638"/>
      <c r="OBQ32" s="638"/>
      <c r="OBR32" s="638"/>
      <c r="OBS32" s="638"/>
      <c r="OBT32" s="638"/>
      <c r="OBU32" s="638"/>
      <c r="OBV32" s="638"/>
      <c r="OBW32" s="638"/>
      <c r="OBX32" s="638"/>
      <c r="OBY32" s="638"/>
      <c r="OBZ32" s="638"/>
      <c r="OCA32" s="638"/>
      <c r="OCB32" s="638"/>
      <c r="OCC32" s="638"/>
      <c r="OCD32" s="638"/>
      <c r="OCE32" s="638"/>
      <c r="OCF32" s="638"/>
      <c r="OCG32" s="638"/>
      <c r="OCH32" s="638"/>
      <c r="OCI32" s="638"/>
      <c r="OCJ32" s="638"/>
      <c r="OCK32" s="638"/>
      <c r="OCL32" s="638"/>
      <c r="OCM32" s="638"/>
      <c r="OCN32" s="638"/>
      <c r="OCO32" s="638"/>
      <c r="OCP32" s="638"/>
      <c r="OCQ32" s="638"/>
      <c r="OCR32" s="638"/>
      <c r="OCS32" s="638"/>
      <c r="OCT32" s="638"/>
      <c r="OCU32" s="638"/>
      <c r="OCV32" s="638"/>
      <c r="OCW32" s="638"/>
      <c r="OCX32" s="638"/>
      <c r="OCY32" s="638"/>
      <c r="OCZ32" s="638"/>
      <c r="ODA32" s="638"/>
      <c r="ODB32" s="638"/>
      <c r="ODC32" s="638"/>
      <c r="ODD32" s="638"/>
      <c r="ODE32" s="638"/>
      <c r="ODF32" s="638"/>
      <c r="ODG32" s="638"/>
      <c r="ODH32" s="638"/>
      <c r="ODI32" s="638"/>
      <c r="ODJ32" s="638"/>
      <c r="ODK32" s="638"/>
      <c r="ODL32" s="638"/>
      <c r="ODM32" s="638"/>
      <c r="ODN32" s="638"/>
      <c r="ODO32" s="638"/>
      <c r="ODP32" s="638"/>
      <c r="ODQ32" s="638"/>
      <c r="ODR32" s="638"/>
      <c r="ODS32" s="638"/>
      <c r="ODT32" s="638"/>
      <c r="ODU32" s="638"/>
      <c r="ODV32" s="638"/>
      <c r="ODW32" s="638"/>
      <c r="ODX32" s="638"/>
      <c r="ODY32" s="638"/>
      <c r="ODZ32" s="638"/>
      <c r="OEA32" s="638"/>
      <c r="OEB32" s="638"/>
      <c r="OEC32" s="638"/>
      <c r="OED32" s="638"/>
      <c r="OEE32" s="638"/>
      <c r="OEF32" s="638"/>
      <c r="OEG32" s="638"/>
      <c r="OEH32" s="638"/>
      <c r="OEI32" s="638"/>
      <c r="OEJ32" s="638"/>
      <c r="OEK32" s="638"/>
      <c r="OEL32" s="638"/>
      <c r="OEM32" s="638"/>
      <c r="OEN32" s="638"/>
      <c r="OEO32" s="638"/>
      <c r="OEP32" s="638"/>
      <c r="OEQ32" s="638"/>
      <c r="OER32" s="638"/>
      <c r="OES32" s="638"/>
      <c r="OET32" s="638"/>
      <c r="OEU32" s="638"/>
      <c r="OEV32" s="638"/>
      <c r="OEW32" s="638"/>
      <c r="OEX32" s="638"/>
      <c r="OEY32" s="638"/>
      <c r="OEZ32" s="638"/>
      <c r="OFA32" s="638"/>
      <c r="OFB32" s="638"/>
      <c r="OFC32" s="638"/>
      <c r="OFD32" s="638"/>
      <c r="OFE32" s="638"/>
      <c r="OFF32" s="638"/>
      <c r="OFG32" s="638"/>
      <c r="OFH32" s="638"/>
      <c r="OFI32" s="638"/>
      <c r="OFJ32" s="638"/>
      <c r="OFK32" s="638"/>
      <c r="OFL32" s="638"/>
      <c r="OFM32" s="638"/>
      <c r="OFN32" s="638"/>
      <c r="OFO32" s="638"/>
      <c r="OFP32" s="638"/>
      <c r="OFQ32" s="638"/>
      <c r="OFR32" s="638"/>
      <c r="OFS32" s="638"/>
      <c r="OFT32" s="638"/>
      <c r="OFU32" s="638"/>
      <c r="OFV32" s="638"/>
      <c r="OFW32" s="638"/>
      <c r="OFX32" s="638"/>
      <c r="OFY32" s="638"/>
      <c r="OFZ32" s="638"/>
      <c r="OGA32" s="638"/>
      <c r="OGB32" s="638"/>
      <c r="OGC32" s="638"/>
      <c r="OGD32" s="638"/>
      <c r="OGE32" s="638"/>
      <c r="OGF32" s="638"/>
      <c r="OGG32" s="638"/>
      <c r="OGH32" s="638"/>
      <c r="OGI32" s="638"/>
      <c r="OGJ32" s="638"/>
      <c r="OGK32" s="638"/>
      <c r="OGL32" s="638"/>
      <c r="OGM32" s="638"/>
      <c r="OGN32" s="638"/>
      <c r="OGO32" s="638"/>
      <c r="OGP32" s="638"/>
      <c r="OGQ32" s="638"/>
      <c r="OGR32" s="638"/>
      <c r="OGS32" s="638"/>
      <c r="OGT32" s="638"/>
      <c r="OGU32" s="638"/>
      <c r="OGV32" s="638"/>
      <c r="OGW32" s="638"/>
      <c r="OGX32" s="638"/>
      <c r="OGY32" s="638"/>
      <c r="OGZ32" s="638"/>
      <c r="OHA32" s="638"/>
      <c r="OHB32" s="638"/>
      <c r="OHC32" s="638"/>
      <c r="OHD32" s="638"/>
      <c r="OHE32" s="638"/>
      <c r="OHF32" s="638"/>
      <c r="OHG32" s="638"/>
      <c r="OHH32" s="638"/>
      <c r="OHI32" s="638"/>
      <c r="OHJ32" s="638"/>
      <c r="OHK32" s="638"/>
      <c r="OHL32" s="638"/>
      <c r="OHM32" s="638"/>
      <c r="OHN32" s="638"/>
      <c r="OHO32" s="638"/>
      <c r="OHP32" s="638"/>
      <c r="OHQ32" s="638"/>
      <c r="OHR32" s="638"/>
      <c r="OHS32" s="638"/>
      <c r="OHT32" s="638"/>
      <c r="OHU32" s="638"/>
      <c r="OHV32" s="638"/>
      <c r="OHW32" s="638"/>
      <c r="OHX32" s="638"/>
      <c r="OHY32" s="638"/>
      <c r="OHZ32" s="638"/>
      <c r="OIA32" s="638"/>
      <c r="OIB32" s="638"/>
      <c r="OIC32" s="638"/>
      <c r="OID32" s="638"/>
      <c r="OIE32" s="638"/>
      <c r="OIF32" s="638"/>
      <c r="OIG32" s="638"/>
      <c r="OIH32" s="638"/>
      <c r="OII32" s="638"/>
      <c r="OIJ32" s="638"/>
      <c r="OIK32" s="638"/>
      <c r="OIL32" s="638"/>
      <c r="OIM32" s="638"/>
      <c r="OIN32" s="638"/>
      <c r="OIO32" s="638"/>
      <c r="OIP32" s="638"/>
      <c r="OIQ32" s="638"/>
      <c r="OIR32" s="638"/>
      <c r="OIS32" s="638"/>
      <c r="OIT32" s="638"/>
      <c r="OIU32" s="638"/>
      <c r="OIV32" s="638"/>
      <c r="OIW32" s="638"/>
      <c r="OIX32" s="638"/>
      <c r="OIY32" s="638"/>
      <c r="OIZ32" s="638"/>
      <c r="OJA32" s="638"/>
      <c r="OJB32" s="638"/>
      <c r="OJC32" s="638"/>
      <c r="OJD32" s="638"/>
      <c r="OJE32" s="638"/>
      <c r="OJF32" s="638"/>
      <c r="OJG32" s="638"/>
      <c r="OJH32" s="638"/>
      <c r="OJI32" s="638"/>
      <c r="OJJ32" s="638"/>
      <c r="OJK32" s="638"/>
      <c r="OJL32" s="638"/>
      <c r="OJM32" s="638"/>
      <c r="OJN32" s="638"/>
      <c r="OJO32" s="638"/>
      <c r="OJP32" s="638"/>
      <c r="OJQ32" s="638"/>
      <c r="OJR32" s="638"/>
      <c r="OJS32" s="638"/>
      <c r="OJT32" s="638"/>
      <c r="OJU32" s="638"/>
      <c r="OJV32" s="638"/>
      <c r="OJW32" s="638"/>
      <c r="OJX32" s="638"/>
      <c r="OJY32" s="638"/>
      <c r="OJZ32" s="638"/>
      <c r="OKA32" s="638"/>
      <c r="OKB32" s="638"/>
      <c r="OKC32" s="638"/>
      <c r="OKD32" s="638"/>
      <c r="OKE32" s="638"/>
      <c r="OKF32" s="638"/>
      <c r="OKG32" s="638"/>
      <c r="OKH32" s="638"/>
      <c r="OKI32" s="638"/>
      <c r="OKJ32" s="638"/>
      <c r="OKK32" s="638"/>
      <c r="OKL32" s="638"/>
      <c r="OKM32" s="638"/>
      <c r="OKN32" s="638"/>
      <c r="OKO32" s="638"/>
      <c r="OKP32" s="638"/>
      <c r="OKQ32" s="638"/>
      <c r="OKR32" s="638"/>
      <c r="OKS32" s="638"/>
      <c r="OKT32" s="638"/>
      <c r="OKU32" s="638"/>
      <c r="OKV32" s="638"/>
      <c r="OKW32" s="638"/>
      <c r="OKX32" s="638"/>
      <c r="OKY32" s="638"/>
      <c r="OKZ32" s="638"/>
      <c r="OLA32" s="638"/>
      <c r="OLB32" s="638"/>
      <c r="OLC32" s="638"/>
      <c r="OLD32" s="638"/>
      <c r="OLE32" s="638"/>
      <c r="OLF32" s="638"/>
      <c r="OLG32" s="638"/>
      <c r="OLH32" s="638"/>
      <c r="OLI32" s="638"/>
      <c r="OLJ32" s="638"/>
      <c r="OLK32" s="638"/>
      <c r="OLL32" s="638"/>
      <c r="OLM32" s="638"/>
      <c r="OLN32" s="638"/>
      <c r="OLO32" s="638"/>
      <c r="OLP32" s="638"/>
      <c r="OLQ32" s="638"/>
      <c r="OLR32" s="638"/>
      <c r="OLS32" s="638"/>
      <c r="OLT32" s="638"/>
      <c r="OLU32" s="638"/>
      <c r="OLV32" s="638"/>
      <c r="OLW32" s="638"/>
      <c r="OLX32" s="638"/>
      <c r="OLY32" s="638"/>
      <c r="OLZ32" s="638"/>
      <c r="OMA32" s="638"/>
      <c r="OMB32" s="638"/>
      <c r="OMC32" s="638"/>
      <c r="OMD32" s="638"/>
      <c r="OME32" s="638"/>
      <c r="OMF32" s="638"/>
      <c r="OMG32" s="638"/>
      <c r="OMH32" s="638"/>
      <c r="OMI32" s="638"/>
      <c r="OMJ32" s="638"/>
      <c r="OMK32" s="638"/>
      <c r="OML32" s="638"/>
      <c r="OMM32" s="638"/>
      <c r="OMN32" s="638"/>
      <c r="OMO32" s="638"/>
      <c r="OMP32" s="638"/>
      <c r="OMQ32" s="638"/>
      <c r="OMR32" s="638"/>
      <c r="OMS32" s="638"/>
      <c r="OMT32" s="638"/>
      <c r="OMU32" s="638"/>
      <c r="OMV32" s="638"/>
      <c r="OMW32" s="638"/>
      <c r="OMX32" s="638"/>
      <c r="OMY32" s="638"/>
      <c r="OMZ32" s="638"/>
      <c r="ONA32" s="638"/>
      <c r="ONB32" s="638"/>
      <c r="ONC32" s="638"/>
      <c r="OND32" s="638"/>
      <c r="ONE32" s="638"/>
      <c r="ONF32" s="638"/>
      <c r="ONG32" s="638"/>
      <c r="ONH32" s="638"/>
      <c r="ONI32" s="638"/>
      <c r="ONJ32" s="638"/>
      <c r="ONK32" s="638"/>
      <c r="ONL32" s="638"/>
      <c r="ONM32" s="638"/>
      <c r="ONN32" s="638"/>
      <c r="ONO32" s="638"/>
      <c r="ONP32" s="638"/>
      <c r="ONQ32" s="638"/>
      <c r="ONR32" s="638"/>
      <c r="ONS32" s="638"/>
      <c r="ONT32" s="638"/>
      <c r="ONU32" s="638"/>
      <c r="ONV32" s="638"/>
      <c r="ONW32" s="638"/>
      <c r="ONX32" s="638"/>
      <c r="ONY32" s="638"/>
      <c r="ONZ32" s="638"/>
      <c r="OOA32" s="638"/>
      <c r="OOB32" s="638"/>
      <c r="OOC32" s="638"/>
      <c r="OOD32" s="638"/>
      <c r="OOE32" s="638"/>
      <c r="OOF32" s="638"/>
      <c r="OOG32" s="638"/>
      <c r="OOH32" s="638"/>
      <c r="OOI32" s="638"/>
      <c r="OOJ32" s="638"/>
      <c r="OOK32" s="638"/>
      <c r="OOL32" s="638"/>
      <c r="OOM32" s="638"/>
      <c r="OON32" s="638"/>
      <c r="OOO32" s="638"/>
      <c r="OOP32" s="638"/>
      <c r="OOQ32" s="638"/>
      <c r="OOR32" s="638"/>
      <c r="OOS32" s="638"/>
      <c r="OOT32" s="638"/>
      <c r="OOU32" s="638"/>
      <c r="OOV32" s="638"/>
      <c r="OOW32" s="638"/>
      <c r="OOX32" s="638"/>
      <c r="OOY32" s="638"/>
      <c r="OOZ32" s="638"/>
      <c r="OPA32" s="638"/>
      <c r="OPB32" s="638"/>
      <c r="OPC32" s="638"/>
      <c r="OPD32" s="638"/>
      <c r="OPE32" s="638"/>
      <c r="OPF32" s="638"/>
      <c r="OPG32" s="638"/>
      <c r="OPH32" s="638"/>
      <c r="OPI32" s="638"/>
      <c r="OPJ32" s="638"/>
      <c r="OPK32" s="638"/>
      <c r="OPL32" s="638"/>
      <c r="OPM32" s="638"/>
      <c r="OPN32" s="638"/>
      <c r="OPO32" s="638"/>
      <c r="OPP32" s="638"/>
      <c r="OPQ32" s="638"/>
      <c r="OPR32" s="638"/>
      <c r="OPS32" s="638"/>
      <c r="OPT32" s="638"/>
      <c r="OPU32" s="638"/>
      <c r="OPV32" s="638"/>
      <c r="OPW32" s="638"/>
      <c r="OPX32" s="638"/>
      <c r="OPY32" s="638"/>
      <c r="OPZ32" s="638"/>
      <c r="OQA32" s="638"/>
      <c r="OQB32" s="638"/>
      <c r="OQC32" s="638"/>
      <c r="OQD32" s="638"/>
      <c r="OQE32" s="638"/>
      <c r="OQF32" s="638"/>
      <c r="OQG32" s="638"/>
      <c r="OQH32" s="638"/>
      <c r="OQI32" s="638"/>
      <c r="OQJ32" s="638"/>
      <c r="OQK32" s="638"/>
      <c r="OQL32" s="638"/>
      <c r="OQM32" s="638"/>
      <c r="OQN32" s="638"/>
      <c r="OQO32" s="638"/>
      <c r="OQP32" s="638"/>
      <c r="OQQ32" s="638"/>
      <c r="OQR32" s="638"/>
      <c r="OQS32" s="638"/>
      <c r="OQT32" s="638"/>
      <c r="OQU32" s="638"/>
      <c r="OQV32" s="638"/>
      <c r="OQW32" s="638"/>
      <c r="OQX32" s="638"/>
      <c r="OQY32" s="638"/>
      <c r="OQZ32" s="638"/>
      <c r="ORA32" s="638"/>
      <c r="ORB32" s="638"/>
      <c r="ORC32" s="638"/>
      <c r="ORD32" s="638"/>
      <c r="ORE32" s="638"/>
      <c r="ORF32" s="638"/>
      <c r="ORG32" s="638"/>
      <c r="ORH32" s="638"/>
      <c r="ORI32" s="638"/>
      <c r="ORJ32" s="638"/>
      <c r="ORK32" s="638"/>
      <c r="ORL32" s="638"/>
      <c r="ORM32" s="638"/>
      <c r="ORN32" s="638"/>
      <c r="ORO32" s="638"/>
      <c r="ORP32" s="638"/>
      <c r="ORQ32" s="638"/>
      <c r="ORR32" s="638"/>
      <c r="ORS32" s="638"/>
      <c r="ORT32" s="638"/>
      <c r="ORU32" s="638"/>
      <c r="ORV32" s="638"/>
      <c r="ORW32" s="638"/>
      <c r="ORX32" s="638"/>
      <c r="ORY32" s="638"/>
      <c r="ORZ32" s="638"/>
      <c r="OSA32" s="638"/>
      <c r="OSB32" s="638"/>
      <c r="OSC32" s="638"/>
      <c r="OSD32" s="638"/>
      <c r="OSE32" s="638"/>
      <c r="OSF32" s="638"/>
      <c r="OSG32" s="638"/>
      <c r="OSH32" s="638"/>
      <c r="OSI32" s="638"/>
      <c r="OSJ32" s="638"/>
      <c r="OSK32" s="638"/>
      <c r="OSL32" s="638"/>
      <c r="OSM32" s="638"/>
      <c r="OSN32" s="638"/>
      <c r="OSO32" s="638"/>
      <c r="OSP32" s="638"/>
      <c r="OSQ32" s="638"/>
      <c r="OSR32" s="638"/>
      <c r="OSS32" s="638"/>
      <c r="OST32" s="638"/>
      <c r="OSU32" s="638"/>
      <c r="OSV32" s="638"/>
      <c r="OSW32" s="638"/>
      <c r="OSX32" s="638"/>
      <c r="OSY32" s="638"/>
      <c r="OSZ32" s="638"/>
      <c r="OTA32" s="638"/>
      <c r="OTB32" s="638"/>
      <c r="OTC32" s="638"/>
      <c r="OTD32" s="638"/>
      <c r="OTE32" s="638"/>
      <c r="OTF32" s="638"/>
      <c r="OTG32" s="638"/>
      <c r="OTH32" s="638"/>
      <c r="OTI32" s="638"/>
      <c r="OTJ32" s="638"/>
      <c r="OTK32" s="638"/>
      <c r="OTL32" s="638"/>
      <c r="OTM32" s="638"/>
      <c r="OTN32" s="638"/>
      <c r="OTO32" s="638"/>
      <c r="OTP32" s="638"/>
      <c r="OTQ32" s="638"/>
      <c r="OTR32" s="638"/>
      <c r="OTS32" s="638"/>
      <c r="OTT32" s="638"/>
      <c r="OTU32" s="638"/>
      <c r="OTV32" s="638"/>
      <c r="OTW32" s="638"/>
      <c r="OTX32" s="638"/>
      <c r="OTY32" s="638"/>
      <c r="OTZ32" s="638"/>
      <c r="OUA32" s="638"/>
      <c r="OUB32" s="638"/>
      <c r="OUC32" s="638"/>
      <c r="OUD32" s="638"/>
      <c r="OUE32" s="638"/>
      <c r="OUF32" s="638"/>
      <c r="OUG32" s="638"/>
      <c r="OUH32" s="638"/>
      <c r="OUI32" s="638"/>
      <c r="OUJ32" s="638"/>
      <c r="OUK32" s="638"/>
      <c r="OUL32" s="638"/>
      <c r="OUM32" s="638"/>
      <c r="OUN32" s="638"/>
      <c r="OUO32" s="638"/>
      <c r="OUP32" s="638"/>
      <c r="OUQ32" s="638"/>
      <c r="OUR32" s="638"/>
      <c r="OUS32" s="638"/>
      <c r="OUT32" s="638"/>
      <c r="OUU32" s="638"/>
      <c r="OUV32" s="638"/>
      <c r="OUW32" s="638"/>
      <c r="OUX32" s="638"/>
      <c r="OUY32" s="638"/>
      <c r="OUZ32" s="638"/>
      <c r="OVA32" s="638"/>
      <c r="OVB32" s="638"/>
      <c r="OVC32" s="638"/>
      <c r="OVD32" s="638"/>
      <c r="OVE32" s="638"/>
      <c r="OVF32" s="638"/>
      <c r="OVG32" s="638"/>
      <c r="OVH32" s="638"/>
      <c r="OVI32" s="638"/>
      <c r="OVJ32" s="638"/>
      <c r="OVK32" s="638"/>
      <c r="OVL32" s="638"/>
      <c r="OVM32" s="638"/>
      <c r="OVN32" s="638"/>
      <c r="OVO32" s="638"/>
      <c r="OVP32" s="638"/>
      <c r="OVQ32" s="638"/>
      <c r="OVR32" s="638"/>
      <c r="OVS32" s="638"/>
      <c r="OVT32" s="638"/>
      <c r="OVU32" s="638"/>
      <c r="OVV32" s="638"/>
      <c r="OVW32" s="638"/>
      <c r="OVX32" s="638"/>
      <c r="OVY32" s="638"/>
      <c r="OVZ32" s="638"/>
      <c r="OWA32" s="638"/>
      <c r="OWB32" s="638"/>
      <c r="OWC32" s="638"/>
      <c r="OWD32" s="638"/>
      <c r="OWE32" s="638"/>
      <c r="OWF32" s="638"/>
      <c r="OWG32" s="638"/>
      <c r="OWH32" s="638"/>
      <c r="OWI32" s="638"/>
      <c r="OWJ32" s="638"/>
      <c r="OWK32" s="638"/>
      <c r="OWL32" s="638"/>
      <c r="OWM32" s="638"/>
      <c r="OWN32" s="638"/>
      <c r="OWO32" s="638"/>
      <c r="OWP32" s="638"/>
      <c r="OWQ32" s="638"/>
      <c r="OWR32" s="638"/>
      <c r="OWS32" s="638"/>
      <c r="OWT32" s="638"/>
      <c r="OWU32" s="638"/>
      <c r="OWV32" s="638"/>
      <c r="OWW32" s="638"/>
      <c r="OWX32" s="638"/>
      <c r="OWY32" s="638"/>
      <c r="OWZ32" s="638"/>
      <c r="OXA32" s="638"/>
      <c r="OXB32" s="638"/>
      <c r="OXC32" s="638"/>
      <c r="OXD32" s="638"/>
      <c r="OXE32" s="638"/>
      <c r="OXF32" s="638"/>
      <c r="OXG32" s="638"/>
      <c r="OXH32" s="638"/>
      <c r="OXI32" s="638"/>
      <c r="OXJ32" s="638"/>
      <c r="OXK32" s="638"/>
      <c r="OXL32" s="638"/>
      <c r="OXM32" s="638"/>
      <c r="OXN32" s="638"/>
      <c r="OXO32" s="638"/>
      <c r="OXP32" s="638"/>
      <c r="OXQ32" s="638"/>
      <c r="OXR32" s="638"/>
      <c r="OXS32" s="638"/>
      <c r="OXT32" s="638"/>
      <c r="OXU32" s="638"/>
      <c r="OXV32" s="638"/>
      <c r="OXW32" s="638"/>
      <c r="OXX32" s="638"/>
      <c r="OXY32" s="638"/>
      <c r="OXZ32" s="638"/>
      <c r="OYA32" s="638"/>
      <c r="OYB32" s="638"/>
      <c r="OYC32" s="638"/>
      <c r="OYD32" s="638"/>
      <c r="OYE32" s="638"/>
      <c r="OYF32" s="638"/>
      <c r="OYG32" s="638"/>
      <c r="OYH32" s="638"/>
      <c r="OYI32" s="638"/>
      <c r="OYJ32" s="638"/>
      <c r="OYK32" s="638"/>
      <c r="OYL32" s="638"/>
      <c r="OYM32" s="638"/>
      <c r="OYN32" s="638"/>
      <c r="OYO32" s="638"/>
      <c r="OYP32" s="638"/>
      <c r="OYQ32" s="638"/>
      <c r="OYR32" s="638"/>
      <c r="OYS32" s="638"/>
      <c r="OYT32" s="638"/>
      <c r="OYU32" s="638"/>
      <c r="OYV32" s="638"/>
      <c r="OYW32" s="638"/>
      <c r="OYX32" s="638"/>
      <c r="OYY32" s="638"/>
      <c r="OYZ32" s="638"/>
      <c r="OZA32" s="638"/>
      <c r="OZB32" s="638"/>
      <c r="OZC32" s="638"/>
      <c r="OZD32" s="638"/>
      <c r="OZE32" s="638"/>
      <c r="OZF32" s="638"/>
      <c r="OZG32" s="638"/>
      <c r="OZH32" s="638"/>
      <c r="OZI32" s="638"/>
      <c r="OZJ32" s="638"/>
      <c r="OZK32" s="638"/>
      <c r="OZL32" s="638"/>
      <c r="OZM32" s="638"/>
      <c r="OZN32" s="638"/>
      <c r="OZO32" s="638"/>
      <c r="OZP32" s="638"/>
      <c r="OZQ32" s="638"/>
      <c r="OZR32" s="638"/>
      <c r="OZS32" s="638"/>
      <c r="OZT32" s="638"/>
      <c r="OZU32" s="638"/>
      <c r="OZV32" s="638"/>
      <c r="OZW32" s="638"/>
      <c r="OZX32" s="638"/>
      <c r="OZY32" s="638"/>
      <c r="OZZ32" s="638"/>
      <c r="PAA32" s="638"/>
      <c r="PAB32" s="638"/>
      <c r="PAC32" s="638"/>
      <c r="PAD32" s="638"/>
      <c r="PAE32" s="638"/>
      <c r="PAF32" s="638"/>
      <c r="PAG32" s="638"/>
      <c r="PAH32" s="638"/>
      <c r="PAI32" s="638"/>
      <c r="PAJ32" s="638"/>
      <c r="PAK32" s="638"/>
      <c r="PAL32" s="638"/>
      <c r="PAM32" s="638"/>
      <c r="PAN32" s="638"/>
      <c r="PAO32" s="638"/>
      <c r="PAP32" s="638"/>
      <c r="PAQ32" s="638"/>
      <c r="PAR32" s="638"/>
      <c r="PAS32" s="638"/>
      <c r="PAT32" s="638"/>
      <c r="PAU32" s="638"/>
      <c r="PAV32" s="638"/>
      <c r="PAW32" s="638"/>
      <c r="PAX32" s="638"/>
      <c r="PAY32" s="638"/>
      <c r="PAZ32" s="638"/>
      <c r="PBA32" s="638"/>
      <c r="PBB32" s="638"/>
      <c r="PBC32" s="638"/>
      <c r="PBD32" s="638"/>
      <c r="PBE32" s="638"/>
      <c r="PBF32" s="638"/>
      <c r="PBG32" s="638"/>
      <c r="PBH32" s="638"/>
      <c r="PBI32" s="638"/>
      <c r="PBJ32" s="638"/>
      <c r="PBK32" s="638"/>
      <c r="PBL32" s="638"/>
      <c r="PBM32" s="638"/>
      <c r="PBN32" s="638"/>
      <c r="PBO32" s="638"/>
      <c r="PBP32" s="638"/>
      <c r="PBQ32" s="638"/>
      <c r="PBR32" s="638"/>
      <c r="PBS32" s="638"/>
      <c r="PBT32" s="638"/>
      <c r="PBU32" s="638"/>
      <c r="PBV32" s="638"/>
      <c r="PBW32" s="638"/>
      <c r="PBX32" s="638"/>
      <c r="PBY32" s="638"/>
      <c r="PBZ32" s="638"/>
      <c r="PCA32" s="638"/>
      <c r="PCB32" s="638"/>
      <c r="PCC32" s="638"/>
      <c r="PCD32" s="638"/>
      <c r="PCE32" s="638"/>
      <c r="PCF32" s="638"/>
      <c r="PCG32" s="638"/>
      <c r="PCH32" s="638"/>
      <c r="PCI32" s="638"/>
      <c r="PCJ32" s="638"/>
      <c r="PCK32" s="638"/>
      <c r="PCL32" s="638"/>
      <c r="PCM32" s="638"/>
      <c r="PCN32" s="638"/>
      <c r="PCO32" s="638"/>
      <c r="PCP32" s="638"/>
      <c r="PCQ32" s="638"/>
      <c r="PCR32" s="638"/>
      <c r="PCS32" s="638"/>
      <c r="PCT32" s="638"/>
      <c r="PCU32" s="638"/>
      <c r="PCV32" s="638"/>
      <c r="PCW32" s="638"/>
      <c r="PCX32" s="638"/>
      <c r="PCY32" s="638"/>
      <c r="PCZ32" s="638"/>
      <c r="PDA32" s="638"/>
      <c r="PDB32" s="638"/>
      <c r="PDC32" s="638"/>
      <c r="PDD32" s="638"/>
      <c r="PDE32" s="638"/>
      <c r="PDF32" s="638"/>
      <c r="PDG32" s="638"/>
      <c r="PDH32" s="638"/>
      <c r="PDI32" s="638"/>
      <c r="PDJ32" s="638"/>
      <c r="PDK32" s="638"/>
      <c r="PDL32" s="638"/>
      <c r="PDM32" s="638"/>
      <c r="PDN32" s="638"/>
      <c r="PDO32" s="638"/>
      <c r="PDP32" s="638"/>
      <c r="PDQ32" s="638"/>
      <c r="PDR32" s="638"/>
      <c r="PDS32" s="638"/>
      <c r="PDT32" s="638"/>
      <c r="PDU32" s="638"/>
      <c r="PDV32" s="638"/>
      <c r="PDW32" s="638"/>
      <c r="PDX32" s="638"/>
      <c r="PDY32" s="638"/>
      <c r="PDZ32" s="638"/>
      <c r="PEA32" s="638"/>
      <c r="PEB32" s="638"/>
      <c r="PEC32" s="638"/>
      <c r="PED32" s="638"/>
      <c r="PEE32" s="638"/>
      <c r="PEF32" s="638"/>
      <c r="PEG32" s="638"/>
      <c r="PEH32" s="638"/>
      <c r="PEI32" s="638"/>
      <c r="PEJ32" s="638"/>
      <c r="PEK32" s="638"/>
      <c r="PEL32" s="638"/>
      <c r="PEM32" s="638"/>
      <c r="PEN32" s="638"/>
      <c r="PEO32" s="638"/>
      <c r="PEP32" s="638"/>
      <c r="PEQ32" s="638"/>
      <c r="PER32" s="638"/>
      <c r="PES32" s="638"/>
      <c r="PET32" s="638"/>
      <c r="PEU32" s="638"/>
      <c r="PEV32" s="638"/>
      <c r="PEW32" s="638"/>
      <c r="PEX32" s="638"/>
      <c r="PEY32" s="638"/>
      <c r="PEZ32" s="638"/>
      <c r="PFA32" s="638"/>
      <c r="PFB32" s="638"/>
      <c r="PFC32" s="638"/>
      <c r="PFD32" s="638"/>
      <c r="PFE32" s="638"/>
      <c r="PFF32" s="638"/>
      <c r="PFG32" s="638"/>
      <c r="PFH32" s="638"/>
      <c r="PFI32" s="638"/>
      <c r="PFJ32" s="638"/>
      <c r="PFK32" s="638"/>
      <c r="PFL32" s="638"/>
      <c r="PFM32" s="638"/>
      <c r="PFN32" s="638"/>
      <c r="PFO32" s="638"/>
      <c r="PFP32" s="638"/>
      <c r="PFQ32" s="638"/>
      <c r="PFR32" s="638"/>
      <c r="PFS32" s="638"/>
      <c r="PFT32" s="638"/>
      <c r="PFU32" s="638"/>
      <c r="PFV32" s="638"/>
      <c r="PFW32" s="638"/>
      <c r="PFX32" s="638"/>
      <c r="PFY32" s="638"/>
      <c r="PFZ32" s="638"/>
      <c r="PGA32" s="638"/>
      <c r="PGB32" s="638"/>
      <c r="PGC32" s="638"/>
      <c r="PGD32" s="638"/>
      <c r="PGE32" s="638"/>
      <c r="PGF32" s="638"/>
      <c r="PGG32" s="638"/>
      <c r="PGH32" s="638"/>
      <c r="PGI32" s="638"/>
      <c r="PGJ32" s="638"/>
      <c r="PGK32" s="638"/>
      <c r="PGL32" s="638"/>
      <c r="PGM32" s="638"/>
      <c r="PGN32" s="638"/>
      <c r="PGO32" s="638"/>
      <c r="PGP32" s="638"/>
      <c r="PGQ32" s="638"/>
      <c r="PGR32" s="638"/>
      <c r="PGS32" s="638"/>
      <c r="PGT32" s="638"/>
      <c r="PGU32" s="638"/>
      <c r="PGV32" s="638"/>
      <c r="PGW32" s="638"/>
      <c r="PGX32" s="638"/>
      <c r="PGY32" s="638"/>
      <c r="PGZ32" s="638"/>
      <c r="PHA32" s="638"/>
      <c r="PHB32" s="638"/>
      <c r="PHC32" s="638"/>
      <c r="PHD32" s="638"/>
      <c r="PHE32" s="638"/>
      <c r="PHF32" s="638"/>
      <c r="PHG32" s="638"/>
      <c r="PHH32" s="638"/>
      <c r="PHI32" s="638"/>
      <c r="PHJ32" s="638"/>
      <c r="PHK32" s="638"/>
      <c r="PHL32" s="638"/>
      <c r="PHM32" s="638"/>
      <c r="PHN32" s="638"/>
      <c r="PHO32" s="638"/>
      <c r="PHP32" s="638"/>
      <c r="PHQ32" s="638"/>
      <c r="PHR32" s="638"/>
      <c r="PHS32" s="638"/>
      <c r="PHT32" s="638"/>
      <c r="PHU32" s="638"/>
      <c r="PHV32" s="638"/>
      <c r="PHW32" s="638"/>
      <c r="PHX32" s="638"/>
      <c r="PHY32" s="638"/>
      <c r="PHZ32" s="638"/>
      <c r="PIA32" s="638"/>
      <c r="PIB32" s="638"/>
      <c r="PIC32" s="638"/>
      <c r="PID32" s="638"/>
      <c r="PIE32" s="638"/>
      <c r="PIF32" s="638"/>
      <c r="PIG32" s="638"/>
      <c r="PIH32" s="638"/>
      <c r="PII32" s="638"/>
      <c r="PIJ32" s="638"/>
      <c r="PIK32" s="638"/>
      <c r="PIL32" s="638"/>
      <c r="PIM32" s="638"/>
      <c r="PIN32" s="638"/>
      <c r="PIO32" s="638"/>
      <c r="PIP32" s="638"/>
      <c r="PIQ32" s="638"/>
      <c r="PIR32" s="638"/>
      <c r="PIS32" s="638"/>
      <c r="PIT32" s="638"/>
      <c r="PIU32" s="638"/>
      <c r="PIV32" s="638"/>
      <c r="PIW32" s="638"/>
      <c r="PIX32" s="638"/>
      <c r="PIY32" s="638"/>
      <c r="PIZ32" s="638"/>
      <c r="PJA32" s="638"/>
      <c r="PJB32" s="638"/>
      <c r="PJC32" s="638"/>
      <c r="PJD32" s="638"/>
      <c r="PJE32" s="638"/>
      <c r="PJF32" s="638"/>
      <c r="PJG32" s="638"/>
      <c r="PJH32" s="638"/>
      <c r="PJI32" s="638"/>
      <c r="PJJ32" s="638"/>
      <c r="PJK32" s="638"/>
      <c r="PJL32" s="638"/>
      <c r="PJM32" s="638"/>
      <c r="PJN32" s="638"/>
      <c r="PJO32" s="638"/>
      <c r="PJP32" s="638"/>
      <c r="PJQ32" s="638"/>
      <c r="PJR32" s="638"/>
      <c r="PJS32" s="638"/>
      <c r="PJT32" s="638"/>
      <c r="PJU32" s="638"/>
      <c r="PJV32" s="638"/>
      <c r="PJW32" s="638"/>
      <c r="PJX32" s="638"/>
      <c r="PJY32" s="638"/>
      <c r="PJZ32" s="638"/>
      <c r="PKA32" s="638"/>
      <c r="PKB32" s="638"/>
      <c r="PKC32" s="638"/>
      <c r="PKD32" s="638"/>
      <c r="PKE32" s="638"/>
      <c r="PKF32" s="638"/>
      <c r="PKG32" s="638"/>
      <c r="PKH32" s="638"/>
      <c r="PKI32" s="638"/>
      <c r="PKJ32" s="638"/>
      <c r="PKK32" s="638"/>
      <c r="PKL32" s="638"/>
      <c r="PKM32" s="638"/>
      <c r="PKN32" s="638"/>
      <c r="PKO32" s="638"/>
      <c r="PKP32" s="638"/>
      <c r="PKQ32" s="638"/>
      <c r="PKR32" s="638"/>
      <c r="PKS32" s="638"/>
      <c r="PKT32" s="638"/>
      <c r="PKU32" s="638"/>
      <c r="PKV32" s="638"/>
      <c r="PKW32" s="638"/>
      <c r="PKX32" s="638"/>
      <c r="PKY32" s="638"/>
      <c r="PKZ32" s="638"/>
      <c r="PLA32" s="638"/>
      <c r="PLB32" s="638"/>
      <c r="PLC32" s="638"/>
      <c r="PLD32" s="638"/>
      <c r="PLE32" s="638"/>
      <c r="PLF32" s="638"/>
      <c r="PLG32" s="638"/>
      <c r="PLH32" s="638"/>
      <c r="PLI32" s="638"/>
      <c r="PLJ32" s="638"/>
      <c r="PLK32" s="638"/>
      <c r="PLL32" s="638"/>
      <c r="PLM32" s="638"/>
      <c r="PLN32" s="638"/>
      <c r="PLO32" s="638"/>
      <c r="PLP32" s="638"/>
      <c r="PLQ32" s="638"/>
      <c r="PLR32" s="638"/>
      <c r="PLS32" s="638"/>
      <c r="PLT32" s="638"/>
      <c r="PLU32" s="638"/>
      <c r="PLV32" s="638"/>
      <c r="PLW32" s="638"/>
      <c r="PLX32" s="638"/>
      <c r="PLY32" s="638"/>
      <c r="PLZ32" s="638"/>
      <c r="PMA32" s="638"/>
      <c r="PMB32" s="638"/>
      <c r="PMC32" s="638"/>
      <c r="PMD32" s="638"/>
      <c r="PME32" s="638"/>
      <c r="PMF32" s="638"/>
      <c r="PMG32" s="638"/>
      <c r="PMH32" s="638"/>
      <c r="PMI32" s="638"/>
      <c r="PMJ32" s="638"/>
      <c r="PMK32" s="638"/>
      <c r="PML32" s="638"/>
      <c r="PMM32" s="638"/>
      <c r="PMN32" s="638"/>
      <c r="PMO32" s="638"/>
      <c r="PMP32" s="638"/>
      <c r="PMQ32" s="638"/>
      <c r="PMR32" s="638"/>
      <c r="PMS32" s="638"/>
      <c r="PMT32" s="638"/>
      <c r="PMU32" s="638"/>
      <c r="PMV32" s="638"/>
      <c r="PMW32" s="638"/>
      <c r="PMX32" s="638"/>
      <c r="PMY32" s="638"/>
      <c r="PMZ32" s="638"/>
      <c r="PNA32" s="638"/>
      <c r="PNB32" s="638"/>
      <c r="PNC32" s="638"/>
      <c r="PND32" s="638"/>
      <c r="PNE32" s="638"/>
      <c r="PNF32" s="638"/>
      <c r="PNG32" s="638"/>
      <c r="PNH32" s="638"/>
      <c r="PNI32" s="638"/>
      <c r="PNJ32" s="638"/>
      <c r="PNK32" s="638"/>
      <c r="PNL32" s="638"/>
      <c r="PNM32" s="638"/>
      <c r="PNN32" s="638"/>
      <c r="PNO32" s="638"/>
      <c r="PNP32" s="638"/>
      <c r="PNQ32" s="638"/>
      <c r="PNR32" s="638"/>
      <c r="PNS32" s="638"/>
      <c r="PNT32" s="638"/>
      <c r="PNU32" s="638"/>
      <c r="PNV32" s="638"/>
      <c r="PNW32" s="638"/>
      <c r="PNX32" s="638"/>
      <c r="PNY32" s="638"/>
      <c r="PNZ32" s="638"/>
      <c r="POA32" s="638"/>
      <c r="POB32" s="638"/>
      <c r="POC32" s="638"/>
      <c r="POD32" s="638"/>
      <c r="POE32" s="638"/>
      <c r="POF32" s="638"/>
      <c r="POG32" s="638"/>
      <c r="POH32" s="638"/>
      <c r="POI32" s="638"/>
      <c r="POJ32" s="638"/>
      <c r="POK32" s="638"/>
      <c r="POL32" s="638"/>
      <c r="POM32" s="638"/>
      <c r="PON32" s="638"/>
      <c r="POO32" s="638"/>
      <c r="POP32" s="638"/>
      <c r="POQ32" s="638"/>
      <c r="POR32" s="638"/>
      <c r="POS32" s="638"/>
      <c r="POT32" s="638"/>
      <c r="POU32" s="638"/>
      <c r="POV32" s="638"/>
      <c r="POW32" s="638"/>
      <c r="POX32" s="638"/>
      <c r="POY32" s="638"/>
      <c r="POZ32" s="638"/>
      <c r="PPA32" s="638"/>
      <c r="PPB32" s="638"/>
      <c r="PPC32" s="638"/>
      <c r="PPD32" s="638"/>
      <c r="PPE32" s="638"/>
      <c r="PPF32" s="638"/>
      <c r="PPG32" s="638"/>
      <c r="PPH32" s="638"/>
      <c r="PPI32" s="638"/>
      <c r="PPJ32" s="638"/>
      <c r="PPK32" s="638"/>
      <c r="PPL32" s="638"/>
      <c r="PPM32" s="638"/>
      <c r="PPN32" s="638"/>
      <c r="PPO32" s="638"/>
      <c r="PPP32" s="638"/>
      <c r="PPQ32" s="638"/>
      <c r="PPR32" s="638"/>
      <c r="PPS32" s="638"/>
      <c r="PPT32" s="638"/>
      <c r="PPU32" s="638"/>
      <c r="PPV32" s="638"/>
      <c r="PPW32" s="638"/>
      <c r="PPX32" s="638"/>
      <c r="PPY32" s="638"/>
      <c r="PPZ32" s="638"/>
      <c r="PQA32" s="638"/>
      <c r="PQB32" s="638"/>
      <c r="PQC32" s="638"/>
      <c r="PQD32" s="638"/>
      <c r="PQE32" s="638"/>
      <c r="PQF32" s="638"/>
      <c r="PQG32" s="638"/>
      <c r="PQH32" s="638"/>
      <c r="PQI32" s="638"/>
      <c r="PQJ32" s="638"/>
      <c r="PQK32" s="638"/>
      <c r="PQL32" s="638"/>
      <c r="PQM32" s="638"/>
      <c r="PQN32" s="638"/>
      <c r="PQO32" s="638"/>
      <c r="PQP32" s="638"/>
      <c r="PQQ32" s="638"/>
      <c r="PQR32" s="638"/>
      <c r="PQS32" s="638"/>
      <c r="PQT32" s="638"/>
      <c r="PQU32" s="638"/>
      <c r="PQV32" s="638"/>
      <c r="PQW32" s="638"/>
      <c r="PQX32" s="638"/>
      <c r="PQY32" s="638"/>
      <c r="PQZ32" s="638"/>
      <c r="PRA32" s="638"/>
      <c r="PRB32" s="638"/>
      <c r="PRC32" s="638"/>
      <c r="PRD32" s="638"/>
      <c r="PRE32" s="638"/>
      <c r="PRF32" s="638"/>
      <c r="PRG32" s="638"/>
      <c r="PRH32" s="638"/>
      <c r="PRI32" s="638"/>
      <c r="PRJ32" s="638"/>
      <c r="PRK32" s="638"/>
      <c r="PRL32" s="638"/>
      <c r="PRM32" s="638"/>
      <c r="PRN32" s="638"/>
      <c r="PRO32" s="638"/>
      <c r="PRP32" s="638"/>
      <c r="PRQ32" s="638"/>
      <c r="PRR32" s="638"/>
      <c r="PRS32" s="638"/>
      <c r="PRT32" s="638"/>
      <c r="PRU32" s="638"/>
      <c r="PRV32" s="638"/>
      <c r="PRW32" s="638"/>
      <c r="PRX32" s="638"/>
      <c r="PRY32" s="638"/>
      <c r="PRZ32" s="638"/>
      <c r="PSA32" s="638"/>
      <c r="PSB32" s="638"/>
      <c r="PSC32" s="638"/>
      <c r="PSD32" s="638"/>
      <c r="PSE32" s="638"/>
      <c r="PSF32" s="638"/>
      <c r="PSG32" s="638"/>
      <c r="PSH32" s="638"/>
      <c r="PSI32" s="638"/>
      <c r="PSJ32" s="638"/>
      <c r="PSK32" s="638"/>
      <c r="PSL32" s="638"/>
      <c r="PSM32" s="638"/>
      <c r="PSN32" s="638"/>
      <c r="PSO32" s="638"/>
      <c r="PSP32" s="638"/>
      <c r="PSQ32" s="638"/>
      <c r="PSR32" s="638"/>
      <c r="PSS32" s="638"/>
      <c r="PST32" s="638"/>
      <c r="PSU32" s="638"/>
      <c r="PSV32" s="638"/>
      <c r="PSW32" s="638"/>
      <c r="PSX32" s="638"/>
      <c r="PSY32" s="638"/>
      <c r="PSZ32" s="638"/>
      <c r="PTA32" s="638"/>
      <c r="PTB32" s="638"/>
      <c r="PTC32" s="638"/>
      <c r="PTD32" s="638"/>
      <c r="PTE32" s="638"/>
      <c r="PTF32" s="638"/>
      <c r="PTG32" s="638"/>
      <c r="PTH32" s="638"/>
      <c r="PTI32" s="638"/>
      <c r="PTJ32" s="638"/>
      <c r="PTK32" s="638"/>
      <c r="PTL32" s="638"/>
      <c r="PTM32" s="638"/>
      <c r="PTN32" s="638"/>
      <c r="PTO32" s="638"/>
      <c r="PTP32" s="638"/>
      <c r="PTQ32" s="638"/>
      <c r="PTR32" s="638"/>
      <c r="PTS32" s="638"/>
      <c r="PTT32" s="638"/>
      <c r="PTU32" s="638"/>
      <c r="PTV32" s="638"/>
      <c r="PTW32" s="638"/>
      <c r="PTX32" s="638"/>
      <c r="PTY32" s="638"/>
      <c r="PTZ32" s="638"/>
      <c r="PUA32" s="638"/>
      <c r="PUB32" s="638"/>
      <c r="PUC32" s="638"/>
      <c r="PUD32" s="638"/>
      <c r="PUE32" s="638"/>
      <c r="PUF32" s="638"/>
      <c r="PUG32" s="638"/>
      <c r="PUH32" s="638"/>
      <c r="PUI32" s="638"/>
      <c r="PUJ32" s="638"/>
      <c r="PUK32" s="638"/>
      <c r="PUL32" s="638"/>
      <c r="PUM32" s="638"/>
      <c r="PUN32" s="638"/>
      <c r="PUO32" s="638"/>
      <c r="PUP32" s="638"/>
      <c r="PUQ32" s="638"/>
      <c r="PUR32" s="638"/>
      <c r="PUS32" s="638"/>
      <c r="PUT32" s="638"/>
      <c r="PUU32" s="638"/>
      <c r="PUV32" s="638"/>
      <c r="PUW32" s="638"/>
      <c r="PUX32" s="638"/>
      <c r="PUY32" s="638"/>
      <c r="PUZ32" s="638"/>
      <c r="PVA32" s="638"/>
      <c r="PVB32" s="638"/>
      <c r="PVC32" s="638"/>
      <c r="PVD32" s="638"/>
      <c r="PVE32" s="638"/>
      <c r="PVF32" s="638"/>
      <c r="PVG32" s="638"/>
      <c r="PVH32" s="638"/>
      <c r="PVI32" s="638"/>
      <c r="PVJ32" s="638"/>
      <c r="PVK32" s="638"/>
      <c r="PVL32" s="638"/>
      <c r="PVM32" s="638"/>
      <c r="PVN32" s="638"/>
      <c r="PVO32" s="638"/>
      <c r="PVP32" s="638"/>
      <c r="PVQ32" s="638"/>
      <c r="PVR32" s="638"/>
      <c r="PVS32" s="638"/>
      <c r="PVT32" s="638"/>
      <c r="PVU32" s="638"/>
      <c r="PVV32" s="638"/>
      <c r="PVW32" s="638"/>
      <c r="PVX32" s="638"/>
      <c r="PVY32" s="638"/>
      <c r="PVZ32" s="638"/>
      <c r="PWA32" s="638"/>
      <c r="PWB32" s="638"/>
      <c r="PWC32" s="638"/>
      <c r="PWD32" s="638"/>
      <c r="PWE32" s="638"/>
      <c r="PWF32" s="638"/>
      <c r="PWG32" s="638"/>
      <c r="PWH32" s="638"/>
      <c r="PWI32" s="638"/>
      <c r="PWJ32" s="638"/>
      <c r="PWK32" s="638"/>
      <c r="PWL32" s="638"/>
      <c r="PWM32" s="638"/>
      <c r="PWN32" s="638"/>
      <c r="PWO32" s="638"/>
      <c r="PWP32" s="638"/>
      <c r="PWQ32" s="638"/>
      <c r="PWR32" s="638"/>
      <c r="PWS32" s="638"/>
      <c r="PWT32" s="638"/>
      <c r="PWU32" s="638"/>
      <c r="PWV32" s="638"/>
      <c r="PWW32" s="638"/>
      <c r="PWX32" s="638"/>
      <c r="PWY32" s="638"/>
      <c r="PWZ32" s="638"/>
      <c r="PXA32" s="638"/>
      <c r="PXB32" s="638"/>
      <c r="PXC32" s="638"/>
      <c r="PXD32" s="638"/>
      <c r="PXE32" s="638"/>
      <c r="PXF32" s="638"/>
      <c r="PXG32" s="638"/>
      <c r="PXH32" s="638"/>
      <c r="PXI32" s="638"/>
      <c r="PXJ32" s="638"/>
      <c r="PXK32" s="638"/>
      <c r="PXL32" s="638"/>
      <c r="PXM32" s="638"/>
      <c r="PXN32" s="638"/>
      <c r="PXO32" s="638"/>
      <c r="PXP32" s="638"/>
      <c r="PXQ32" s="638"/>
      <c r="PXR32" s="638"/>
      <c r="PXS32" s="638"/>
      <c r="PXT32" s="638"/>
      <c r="PXU32" s="638"/>
      <c r="PXV32" s="638"/>
      <c r="PXW32" s="638"/>
      <c r="PXX32" s="638"/>
      <c r="PXY32" s="638"/>
      <c r="PXZ32" s="638"/>
      <c r="PYA32" s="638"/>
      <c r="PYB32" s="638"/>
      <c r="PYC32" s="638"/>
      <c r="PYD32" s="638"/>
      <c r="PYE32" s="638"/>
      <c r="PYF32" s="638"/>
      <c r="PYG32" s="638"/>
      <c r="PYH32" s="638"/>
      <c r="PYI32" s="638"/>
      <c r="PYJ32" s="638"/>
      <c r="PYK32" s="638"/>
      <c r="PYL32" s="638"/>
      <c r="PYM32" s="638"/>
      <c r="PYN32" s="638"/>
      <c r="PYO32" s="638"/>
      <c r="PYP32" s="638"/>
      <c r="PYQ32" s="638"/>
      <c r="PYR32" s="638"/>
      <c r="PYS32" s="638"/>
      <c r="PYT32" s="638"/>
      <c r="PYU32" s="638"/>
      <c r="PYV32" s="638"/>
      <c r="PYW32" s="638"/>
      <c r="PYX32" s="638"/>
      <c r="PYY32" s="638"/>
      <c r="PYZ32" s="638"/>
      <c r="PZA32" s="638"/>
      <c r="PZB32" s="638"/>
      <c r="PZC32" s="638"/>
      <c r="PZD32" s="638"/>
      <c r="PZE32" s="638"/>
      <c r="PZF32" s="638"/>
      <c r="PZG32" s="638"/>
      <c r="PZH32" s="638"/>
      <c r="PZI32" s="638"/>
      <c r="PZJ32" s="638"/>
      <c r="PZK32" s="638"/>
      <c r="PZL32" s="638"/>
      <c r="PZM32" s="638"/>
      <c r="PZN32" s="638"/>
      <c r="PZO32" s="638"/>
      <c r="PZP32" s="638"/>
      <c r="PZQ32" s="638"/>
      <c r="PZR32" s="638"/>
      <c r="PZS32" s="638"/>
      <c r="PZT32" s="638"/>
      <c r="PZU32" s="638"/>
      <c r="PZV32" s="638"/>
      <c r="PZW32" s="638"/>
      <c r="PZX32" s="638"/>
      <c r="PZY32" s="638"/>
      <c r="PZZ32" s="638"/>
      <c r="QAA32" s="638"/>
      <c r="QAB32" s="638"/>
      <c r="QAC32" s="638"/>
      <c r="QAD32" s="638"/>
      <c r="QAE32" s="638"/>
      <c r="QAF32" s="638"/>
      <c r="QAG32" s="638"/>
      <c r="QAH32" s="638"/>
      <c r="QAI32" s="638"/>
      <c r="QAJ32" s="638"/>
      <c r="QAK32" s="638"/>
      <c r="QAL32" s="638"/>
      <c r="QAM32" s="638"/>
      <c r="QAN32" s="638"/>
      <c r="QAO32" s="638"/>
      <c r="QAP32" s="638"/>
      <c r="QAQ32" s="638"/>
      <c r="QAR32" s="638"/>
      <c r="QAS32" s="638"/>
      <c r="QAT32" s="638"/>
      <c r="QAU32" s="638"/>
      <c r="QAV32" s="638"/>
      <c r="QAW32" s="638"/>
      <c r="QAX32" s="638"/>
      <c r="QAY32" s="638"/>
      <c r="QAZ32" s="638"/>
      <c r="QBA32" s="638"/>
      <c r="QBB32" s="638"/>
      <c r="QBC32" s="638"/>
      <c r="QBD32" s="638"/>
      <c r="QBE32" s="638"/>
      <c r="QBF32" s="638"/>
      <c r="QBG32" s="638"/>
      <c r="QBH32" s="638"/>
      <c r="QBI32" s="638"/>
      <c r="QBJ32" s="638"/>
      <c r="QBK32" s="638"/>
      <c r="QBL32" s="638"/>
      <c r="QBM32" s="638"/>
      <c r="QBN32" s="638"/>
      <c r="QBO32" s="638"/>
      <c r="QBP32" s="638"/>
      <c r="QBQ32" s="638"/>
      <c r="QBR32" s="638"/>
      <c r="QBS32" s="638"/>
      <c r="QBT32" s="638"/>
      <c r="QBU32" s="638"/>
      <c r="QBV32" s="638"/>
      <c r="QBW32" s="638"/>
      <c r="QBX32" s="638"/>
      <c r="QBY32" s="638"/>
      <c r="QBZ32" s="638"/>
      <c r="QCA32" s="638"/>
      <c r="QCB32" s="638"/>
      <c r="QCC32" s="638"/>
      <c r="QCD32" s="638"/>
      <c r="QCE32" s="638"/>
      <c r="QCF32" s="638"/>
      <c r="QCG32" s="638"/>
      <c r="QCH32" s="638"/>
      <c r="QCI32" s="638"/>
      <c r="QCJ32" s="638"/>
      <c r="QCK32" s="638"/>
      <c r="QCL32" s="638"/>
      <c r="QCM32" s="638"/>
      <c r="QCN32" s="638"/>
      <c r="QCO32" s="638"/>
      <c r="QCP32" s="638"/>
      <c r="QCQ32" s="638"/>
      <c r="QCR32" s="638"/>
      <c r="QCS32" s="638"/>
      <c r="QCT32" s="638"/>
      <c r="QCU32" s="638"/>
      <c r="QCV32" s="638"/>
      <c r="QCW32" s="638"/>
      <c r="QCX32" s="638"/>
      <c r="QCY32" s="638"/>
      <c r="QCZ32" s="638"/>
      <c r="QDA32" s="638"/>
      <c r="QDB32" s="638"/>
      <c r="QDC32" s="638"/>
      <c r="QDD32" s="638"/>
      <c r="QDE32" s="638"/>
      <c r="QDF32" s="638"/>
      <c r="QDG32" s="638"/>
      <c r="QDH32" s="638"/>
      <c r="QDI32" s="638"/>
      <c r="QDJ32" s="638"/>
      <c r="QDK32" s="638"/>
      <c r="QDL32" s="638"/>
      <c r="QDM32" s="638"/>
      <c r="QDN32" s="638"/>
      <c r="QDO32" s="638"/>
      <c r="QDP32" s="638"/>
      <c r="QDQ32" s="638"/>
      <c r="QDR32" s="638"/>
      <c r="QDS32" s="638"/>
      <c r="QDT32" s="638"/>
      <c r="QDU32" s="638"/>
      <c r="QDV32" s="638"/>
      <c r="QDW32" s="638"/>
      <c r="QDX32" s="638"/>
      <c r="QDY32" s="638"/>
      <c r="QDZ32" s="638"/>
      <c r="QEA32" s="638"/>
      <c r="QEB32" s="638"/>
      <c r="QEC32" s="638"/>
      <c r="QED32" s="638"/>
      <c r="QEE32" s="638"/>
      <c r="QEF32" s="638"/>
      <c r="QEG32" s="638"/>
      <c r="QEH32" s="638"/>
      <c r="QEI32" s="638"/>
      <c r="QEJ32" s="638"/>
      <c r="QEK32" s="638"/>
      <c r="QEL32" s="638"/>
      <c r="QEM32" s="638"/>
      <c r="QEN32" s="638"/>
      <c r="QEO32" s="638"/>
      <c r="QEP32" s="638"/>
      <c r="QEQ32" s="638"/>
      <c r="QER32" s="638"/>
      <c r="QES32" s="638"/>
      <c r="QET32" s="638"/>
      <c r="QEU32" s="638"/>
      <c r="QEV32" s="638"/>
      <c r="QEW32" s="638"/>
      <c r="QEX32" s="638"/>
      <c r="QEY32" s="638"/>
      <c r="QEZ32" s="638"/>
      <c r="QFA32" s="638"/>
      <c r="QFB32" s="638"/>
      <c r="QFC32" s="638"/>
      <c r="QFD32" s="638"/>
      <c r="QFE32" s="638"/>
      <c r="QFF32" s="638"/>
      <c r="QFG32" s="638"/>
      <c r="QFH32" s="638"/>
      <c r="QFI32" s="638"/>
      <c r="QFJ32" s="638"/>
      <c r="QFK32" s="638"/>
      <c r="QFL32" s="638"/>
      <c r="QFM32" s="638"/>
      <c r="QFN32" s="638"/>
      <c r="QFO32" s="638"/>
      <c r="QFP32" s="638"/>
      <c r="QFQ32" s="638"/>
      <c r="QFR32" s="638"/>
      <c r="QFS32" s="638"/>
      <c r="QFT32" s="638"/>
      <c r="QFU32" s="638"/>
      <c r="QFV32" s="638"/>
      <c r="QFW32" s="638"/>
      <c r="QFX32" s="638"/>
      <c r="QFY32" s="638"/>
      <c r="QFZ32" s="638"/>
      <c r="QGA32" s="638"/>
      <c r="QGB32" s="638"/>
      <c r="QGC32" s="638"/>
      <c r="QGD32" s="638"/>
      <c r="QGE32" s="638"/>
      <c r="QGF32" s="638"/>
      <c r="QGG32" s="638"/>
      <c r="QGH32" s="638"/>
      <c r="QGI32" s="638"/>
      <c r="QGJ32" s="638"/>
      <c r="QGK32" s="638"/>
      <c r="QGL32" s="638"/>
      <c r="QGM32" s="638"/>
      <c r="QGN32" s="638"/>
      <c r="QGO32" s="638"/>
      <c r="QGP32" s="638"/>
      <c r="QGQ32" s="638"/>
      <c r="QGR32" s="638"/>
      <c r="QGS32" s="638"/>
      <c r="QGT32" s="638"/>
      <c r="QGU32" s="638"/>
      <c r="QGV32" s="638"/>
      <c r="QGW32" s="638"/>
      <c r="QGX32" s="638"/>
      <c r="QGY32" s="638"/>
      <c r="QGZ32" s="638"/>
      <c r="QHA32" s="638"/>
      <c r="QHB32" s="638"/>
      <c r="QHC32" s="638"/>
      <c r="QHD32" s="638"/>
      <c r="QHE32" s="638"/>
      <c r="QHF32" s="638"/>
      <c r="QHG32" s="638"/>
      <c r="QHH32" s="638"/>
      <c r="QHI32" s="638"/>
      <c r="QHJ32" s="638"/>
      <c r="QHK32" s="638"/>
      <c r="QHL32" s="638"/>
      <c r="QHM32" s="638"/>
      <c r="QHN32" s="638"/>
      <c r="QHO32" s="638"/>
      <c r="QHP32" s="638"/>
      <c r="QHQ32" s="638"/>
      <c r="QHR32" s="638"/>
      <c r="QHS32" s="638"/>
      <c r="QHT32" s="638"/>
      <c r="QHU32" s="638"/>
      <c r="QHV32" s="638"/>
      <c r="QHW32" s="638"/>
      <c r="QHX32" s="638"/>
      <c r="QHY32" s="638"/>
      <c r="QHZ32" s="638"/>
      <c r="QIA32" s="638"/>
      <c r="QIB32" s="638"/>
      <c r="QIC32" s="638"/>
      <c r="QID32" s="638"/>
      <c r="QIE32" s="638"/>
      <c r="QIF32" s="638"/>
      <c r="QIG32" s="638"/>
      <c r="QIH32" s="638"/>
      <c r="QII32" s="638"/>
      <c r="QIJ32" s="638"/>
      <c r="QIK32" s="638"/>
      <c r="QIL32" s="638"/>
      <c r="QIM32" s="638"/>
      <c r="QIN32" s="638"/>
      <c r="QIO32" s="638"/>
      <c r="QIP32" s="638"/>
      <c r="QIQ32" s="638"/>
      <c r="QIR32" s="638"/>
      <c r="QIS32" s="638"/>
      <c r="QIT32" s="638"/>
      <c r="QIU32" s="638"/>
      <c r="QIV32" s="638"/>
      <c r="QIW32" s="638"/>
      <c r="QIX32" s="638"/>
      <c r="QIY32" s="638"/>
      <c r="QIZ32" s="638"/>
      <c r="QJA32" s="638"/>
      <c r="QJB32" s="638"/>
      <c r="QJC32" s="638"/>
      <c r="QJD32" s="638"/>
      <c r="QJE32" s="638"/>
      <c r="QJF32" s="638"/>
      <c r="QJG32" s="638"/>
      <c r="QJH32" s="638"/>
      <c r="QJI32" s="638"/>
      <c r="QJJ32" s="638"/>
      <c r="QJK32" s="638"/>
      <c r="QJL32" s="638"/>
      <c r="QJM32" s="638"/>
      <c r="QJN32" s="638"/>
      <c r="QJO32" s="638"/>
      <c r="QJP32" s="638"/>
      <c r="QJQ32" s="638"/>
      <c r="QJR32" s="638"/>
      <c r="QJS32" s="638"/>
      <c r="QJT32" s="638"/>
      <c r="QJU32" s="638"/>
      <c r="QJV32" s="638"/>
      <c r="QJW32" s="638"/>
      <c r="QJX32" s="638"/>
      <c r="QJY32" s="638"/>
      <c r="QJZ32" s="638"/>
      <c r="QKA32" s="638"/>
      <c r="QKB32" s="638"/>
      <c r="QKC32" s="638"/>
      <c r="QKD32" s="638"/>
      <c r="QKE32" s="638"/>
      <c r="QKF32" s="638"/>
      <c r="QKG32" s="638"/>
      <c r="QKH32" s="638"/>
      <c r="QKI32" s="638"/>
      <c r="QKJ32" s="638"/>
      <c r="QKK32" s="638"/>
      <c r="QKL32" s="638"/>
      <c r="QKM32" s="638"/>
      <c r="QKN32" s="638"/>
      <c r="QKO32" s="638"/>
      <c r="QKP32" s="638"/>
      <c r="QKQ32" s="638"/>
      <c r="QKR32" s="638"/>
      <c r="QKS32" s="638"/>
      <c r="QKT32" s="638"/>
      <c r="QKU32" s="638"/>
      <c r="QKV32" s="638"/>
      <c r="QKW32" s="638"/>
      <c r="QKX32" s="638"/>
      <c r="QKY32" s="638"/>
      <c r="QKZ32" s="638"/>
      <c r="QLA32" s="638"/>
      <c r="QLB32" s="638"/>
      <c r="QLC32" s="638"/>
      <c r="QLD32" s="638"/>
      <c r="QLE32" s="638"/>
      <c r="QLF32" s="638"/>
      <c r="QLG32" s="638"/>
      <c r="QLH32" s="638"/>
      <c r="QLI32" s="638"/>
      <c r="QLJ32" s="638"/>
      <c r="QLK32" s="638"/>
      <c r="QLL32" s="638"/>
      <c r="QLM32" s="638"/>
      <c r="QLN32" s="638"/>
      <c r="QLO32" s="638"/>
      <c r="QLP32" s="638"/>
      <c r="QLQ32" s="638"/>
      <c r="QLR32" s="638"/>
      <c r="QLS32" s="638"/>
      <c r="QLT32" s="638"/>
      <c r="QLU32" s="638"/>
      <c r="QLV32" s="638"/>
      <c r="QLW32" s="638"/>
      <c r="QLX32" s="638"/>
      <c r="QLY32" s="638"/>
      <c r="QLZ32" s="638"/>
      <c r="QMA32" s="638"/>
      <c r="QMB32" s="638"/>
      <c r="QMC32" s="638"/>
      <c r="QMD32" s="638"/>
      <c r="QME32" s="638"/>
      <c r="QMF32" s="638"/>
      <c r="QMG32" s="638"/>
      <c r="QMH32" s="638"/>
      <c r="QMI32" s="638"/>
      <c r="QMJ32" s="638"/>
      <c r="QMK32" s="638"/>
      <c r="QML32" s="638"/>
      <c r="QMM32" s="638"/>
      <c r="QMN32" s="638"/>
      <c r="QMO32" s="638"/>
      <c r="QMP32" s="638"/>
      <c r="QMQ32" s="638"/>
      <c r="QMR32" s="638"/>
      <c r="QMS32" s="638"/>
      <c r="QMT32" s="638"/>
      <c r="QMU32" s="638"/>
      <c r="QMV32" s="638"/>
      <c r="QMW32" s="638"/>
      <c r="QMX32" s="638"/>
      <c r="QMY32" s="638"/>
      <c r="QMZ32" s="638"/>
      <c r="QNA32" s="638"/>
      <c r="QNB32" s="638"/>
      <c r="QNC32" s="638"/>
      <c r="QND32" s="638"/>
      <c r="QNE32" s="638"/>
      <c r="QNF32" s="638"/>
      <c r="QNG32" s="638"/>
      <c r="QNH32" s="638"/>
      <c r="QNI32" s="638"/>
      <c r="QNJ32" s="638"/>
      <c r="QNK32" s="638"/>
      <c r="QNL32" s="638"/>
      <c r="QNM32" s="638"/>
      <c r="QNN32" s="638"/>
      <c r="QNO32" s="638"/>
      <c r="QNP32" s="638"/>
      <c r="QNQ32" s="638"/>
      <c r="QNR32" s="638"/>
      <c r="QNS32" s="638"/>
      <c r="QNT32" s="638"/>
      <c r="QNU32" s="638"/>
      <c r="QNV32" s="638"/>
      <c r="QNW32" s="638"/>
      <c r="QNX32" s="638"/>
      <c r="QNY32" s="638"/>
      <c r="QNZ32" s="638"/>
      <c r="QOA32" s="638"/>
      <c r="QOB32" s="638"/>
      <c r="QOC32" s="638"/>
      <c r="QOD32" s="638"/>
      <c r="QOE32" s="638"/>
      <c r="QOF32" s="638"/>
      <c r="QOG32" s="638"/>
      <c r="QOH32" s="638"/>
      <c r="QOI32" s="638"/>
      <c r="QOJ32" s="638"/>
      <c r="QOK32" s="638"/>
      <c r="QOL32" s="638"/>
      <c r="QOM32" s="638"/>
      <c r="QON32" s="638"/>
      <c r="QOO32" s="638"/>
      <c r="QOP32" s="638"/>
      <c r="QOQ32" s="638"/>
      <c r="QOR32" s="638"/>
      <c r="QOS32" s="638"/>
      <c r="QOT32" s="638"/>
      <c r="QOU32" s="638"/>
      <c r="QOV32" s="638"/>
      <c r="QOW32" s="638"/>
      <c r="QOX32" s="638"/>
      <c r="QOY32" s="638"/>
      <c r="QOZ32" s="638"/>
      <c r="QPA32" s="638"/>
      <c r="QPB32" s="638"/>
      <c r="QPC32" s="638"/>
      <c r="QPD32" s="638"/>
      <c r="QPE32" s="638"/>
      <c r="QPF32" s="638"/>
      <c r="QPG32" s="638"/>
      <c r="QPH32" s="638"/>
      <c r="QPI32" s="638"/>
      <c r="QPJ32" s="638"/>
      <c r="QPK32" s="638"/>
      <c r="QPL32" s="638"/>
      <c r="QPM32" s="638"/>
      <c r="QPN32" s="638"/>
      <c r="QPO32" s="638"/>
      <c r="QPP32" s="638"/>
      <c r="QPQ32" s="638"/>
      <c r="QPR32" s="638"/>
      <c r="QPS32" s="638"/>
      <c r="QPT32" s="638"/>
      <c r="QPU32" s="638"/>
      <c r="QPV32" s="638"/>
      <c r="QPW32" s="638"/>
      <c r="QPX32" s="638"/>
      <c r="QPY32" s="638"/>
      <c r="QPZ32" s="638"/>
      <c r="QQA32" s="638"/>
      <c r="QQB32" s="638"/>
      <c r="QQC32" s="638"/>
      <c r="QQD32" s="638"/>
      <c r="QQE32" s="638"/>
      <c r="QQF32" s="638"/>
      <c r="QQG32" s="638"/>
      <c r="QQH32" s="638"/>
      <c r="QQI32" s="638"/>
      <c r="QQJ32" s="638"/>
      <c r="QQK32" s="638"/>
      <c r="QQL32" s="638"/>
      <c r="QQM32" s="638"/>
      <c r="QQN32" s="638"/>
      <c r="QQO32" s="638"/>
      <c r="QQP32" s="638"/>
      <c r="QQQ32" s="638"/>
      <c r="QQR32" s="638"/>
      <c r="QQS32" s="638"/>
      <c r="QQT32" s="638"/>
      <c r="QQU32" s="638"/>
      <c r="QQV32" s="638"/>
      <c r="QQW32" s="638"/>
      <c r="QQX32" s="638"/>
      <c r="QQY32" s="638"/>
      <c r="QQZ32" s="638"/>
      <c r="QRA32" s="638"/>
      <c r="QRB32" s="638"/>
      <c r="QRC32" s="638"/>
      <c r="QRD32" s="638"/>
      <c r="QRE32" s="638"/>
      <c r="QRF32" s="638"/>
      <c r="QRG32" s="638"/>
      <c r="QRH32" s="638"/>
      <c r="QRI32" s="638"/>
      <c r="QRJ32" s="638"/>
      <c r="QRK32" s="638"/>
      <c r="QRL32" s="638"/>
      <c r="QRM32" s="638"/>
      <c r="QRN32" s="638"/>
      <c r="QRO32" s="638"/>
      <c r="QRP32" s="638"/>
      <c r="QRQ32" s="638"/>
      <c r="QRR32" s="638"/>
      <c r="QRS32" s="638"/>
      <c r="QRT32" s="638"/>
      <c r="QRU32" s="638"/>
      <c r="QRV32" s="638"/>
      <c r="QRW32" s="638"/>
      <c r="QRX32" s="638"/>
      <c r="QRY32" s="638"/>
      <c r="QRZ32" s="638"/>
      <c r="QSA32" s="638"/>
      <c r="QSB32" s="638"/>
      <c r="QSC32" s="638"/>
      <c r="QSD32" s="638"/>
      <c r="QSE32" s="638"/>
      <c r="QSF32" s="638"/>
      <c r="QSG32" s="638"/>
      <c r="QSH32" s="638"/>
      <c r="QSI32" s="638"/>
      <c r="QSJ32" s="638"/>
      <c r="QSK32" s="638"/>
      <c r="QSL32" s="638"/>
      <c r="QSM32" s="638"/>
      <c r="QSN32" s="638"/>
      <c r="QSO32" s="638"/>
      <c r="QSP32" s="638"/>
      <c r="QSQ32" s="638"/>
      <c r="QSR32" s="638"/>
      <c r="QSS32" s="638"/>
      <c r="QST32" s="638"/>
      <c r="QSU32" s="638"/>
      <c r="QSV32" s="638"/>
      <c r="QSW32" s="638"/>
      <c r="QSX32" s="638"/>
      <c r="QSY32" s="638"/>
      <c r="QSZ32" s="638"/>
      <c r="QTA32" s="638"/>
      <c r="QTB32" s="638"/>
      <c r="QTC32" s="638"/>
      <c r="QTD32" s="638"/>
      <c r="QTE32" s="638"/>
      <c r="QTF32" s="638"/>
      <c r="QTG32" s="638"/>
      <c r="QTH32" s="638"/>
      <c r="QTI32" s="638"/>
      <c r="QTJ32" s="638"/>
      <c r="QTK32" s="638"/>
      <c r="QTL32" s="638"/>
      <c r="QTM32" s="638"/>
      <c r="QTN32" s="638"/>
      <c r="QTO32" s="638"/>
      <c r="QTP32" s="638"/>
      <c r="QTQ32" s="638"/>
      <c r="QTR32" s="638"/>
      <c r="QTS32" s="638"/>
      <c r="QTT32" s="638"/>
      <c r="QTU32" s="638"/>
      <c r="QTV32" s="638"/>
      <c r="QTW32" s="638"/>
      <c r="QTX32" s="638"/>
      <c r="QTY32" s="638"/>
      <c r="QTZ32" s="638"/>
      <c r="QUA32" s="638"/>
      <c r="QUB32" s="638"/>
      <c r="QUC32" s="638"/>
      <c r="QUD32" s="638"/>
      <c r="QUE32" s="638"/>
      <c r="QUF32" s="638"/>
      <c r="QUG32" s="638"/>
      <c r="QUH32" s="638"/>
      <c r="QUI32" s="638"/>
      <c r="QUJ32" s="638"/>
      <c r="QUK32" s="638"/>
      <c r="QUL32" s="638"/>
      <c r="QUM32" s="638"/>
      <c r="QUN32" s="638"/>
      <c r="QUO32" s="638"/>
      <c r="QUP32" s="638"/>
      <c r="QUQ32" s="638"/>
      <c r="QUR32" s="638"/>
      <c r="QUS32" s="638"/>
      <c r="QUT32" s="638"/>
      <c r="QUU32" s="638"/>
      <c r="QUV32" s="638"/>
      <c r="QUW32" s="638"/>
      <c r="QUX32" s="638"/>
      <c r="QUY32" s="638"/>
      <c r="QUZ32" s="638"/>
      <c r="QVA32" s="638"/>
      <c r="QVB32" s="638"/>
      <c r="QVC32" s="638"/>
      <c r="QVD32" s="638"/>
      <c r="QVE32" s="638"/>
      <c r="QVF32" s="638"/>
      <c r="QVG32" s="638"/>
      <c r="QVH32" s="638"/>
      <c r="QVI32" s="638"/>
      <c r="QVJ32" s="638"/>
      <c r="QVK32" s="638"/>
      <c r="QVL32" s="638"/>
      <c r="QVM32" s="638"/>
      <c r="QVN32" s="638"/>
      <c r="QVO32" s="638"/>
      <c r="QVP32" s="638"/>
      <c r="QVQ32" s="638"/>
      <c r="QVR32" s="638"/>
      <c r="QVS32" s="638"/>
      <c r="QVT32" s="638"/>
      <c r="QVU32" s="638"/>
      <c r="QVV32" s="638"/>
      <c r="QVW32" s="638"/>
      <c r="QVX32" s="638"/>
      <c r="QVY32" s="638"/>
      <c r="QVZ32" s="638"/>
      <c r="QWA32" s="638"/>
      <c r="QWB32" s="638"/>
      <c r="QWC32" s="638"/>
      <c r="QWD32" s="638"/>
      <c r="QWE32" s="638"/>
      <c r="QWF32" s="638"/>
      <c r="QWG32" s="638"/>
      <c r="QWH32" s="638"/>
      <c r="QWI32" s="638"/>
      <c r="QWJ32" s="638"/>
      <c r="QWK32" s="638"/>
      <c r="QWL32" s="638"/>
      <c r="QWM32" s="638"/>
      <c r="QWN32" s="638"/>
      <c r="QWO32" s="638"/>
      <c r="QWP32" s="638"/>
      <c r="QWQ32" s="638"/>
      <c r="QWR32" s="638"/>
      <c r="QWS32" s="638"/>
      <c r="QWT32" s="638"/>
      <c r="QWU32" s="638"/>
      <c r="QWV32" s="638"/>
      <c r="QWW32" s="638"/>
      <c r="QWX32" s="638"/>
      <c r="QWY32" s="638"/>
      <c r="QWZ32" s="638"/>
      <c r="QXA32" s="638"/>
      <c r="QXB32" s="638"/>
      <c r="QXC32" s="638"/>
      <c r="QXD32" s="638"/>
      <c r="QXE32" s="638"/>
      <c r="QXF32" s="638"/>
      <c r="QXG32" s="638"/>
      <c r="QXH32" s="638"/>
      <c r="QXI32" s="638"/>
      <c r="QXJ32" s="638"/>
      <c r="QXK32" s="638"/>
      <c r="QXL32" s="638"/>
      <c r="QXM32" s="638"/>
      <c r="QXN32" s="638"/>
      <c r="QXO32" s="638"/>
      <c r="QXP32" s="638"/>
      <c r="QXQ32" s="638"/>
      <c r="QXR32" s="638"/>
      <c r="QXS32" s="638"/>
      <c r="QXT32" s="638"/>
      <c r="QXU32" s="638"/>
      <c r="QXV32" s="638"/>
      <c r="QXW32" s="638"/>
      <c r="QXX32" s="638"/>
      <c r="QXY32" s="638"/>
      <c r="QXZ32" s="638"/>
      <c r="QYA32" s="638"/>
      <c r="QYB32" s="638"/>
      <c r="QYC32" s="638"/>
      <c r="QYD32" s="638"/>
      <c r="QYE32" s="638"/>
      <c r="QYF32" s="638"/>
      <c r="QYG32" s="638"/>
      <c r="QYH32" s="638"/>
      <c r="QYI32" s="638"/>
      <c r="QYJ32" s="638"/>
      <c r="QYK32" s="638"/>
      <c r="QYL32" s="638"/>
      <c r="QYM32" s="638"/>
      <c r="QYN32" s="638"/>
      <c r="QYO32" s="638"/>
      <c r="QYP32" s="638"/>
      <c r="QYQ32" s="638"/>
      <c r="QYR32" s="638"/>
      <c r="QYS32" s="638"/>
      <c r="QYT32" s="638"/>
      <c r="QYU32" s="638"/>
      <c r="QYV32" s="638"/>
      <c r="QYW32" s="638"/>
      <c r="QYX32" s="638"/>
      <c r="QYY32" s="638"/>
      <c r="QYZ32" s="638"/>
      <c r="QZA32" s="638"/>
      <c r="QZB32" s="638"/>
      <c r="QZC32" s="638"/>
      <c r="QZD32" s="638"/>
      <c r="QZE32" s="638"/>
      <c r="QZF32" s="638"/>
      <c r="QZG32" s="638"/>
      <c r="QZH32" s="638"/>
      <c r="QZI32" s="638"/>
      <c r="QZJ32" s="638"/>
      <c r="QZK32" s="638"/>
      <c r="QZL32" s="638"/>
      <c r="QZM32" s="638"/>
      <c r="QZN32" s="638"/>
      <c r="QZO32" s="638"/>
      <c r="QZP32" s="638"/>
      <c r="QZQ32" s="638"/>
      <c r="QZR32" s="638"/>
      <c r="QZS32" s="638"/>
      <c r="QZT32" s="638"/>
      <c r="QZU32" s="638"/>
      <c r="QZV32" s="638"/>
      <c r="QZW32" s="638"/>
      <c r="QZX32" s="638"/>
      <c r="QZY32" s="638"/>
      <c r="QZZ32" s="638"/>
      <c r="RAA32" s="638"/>
      <c r="RAB32" s="638"/>
      <c r="RAC32" s="638"/>
      <c r="RAD32" s="638"/>
      <c r="RAE32" s="638"/>
      <c r="RAF32" s="638"/>
      <c r="RAG32" s="638"/>
      <c r="RAH32" s="638"/>
      <c r="RAI32" s="638"/>
      <c r="RAJ32" s="638"/>
      <c r="RAK32" s="638"/>
      <c r="RAL32" s="638"/>
      <c r="RAM32" s="638"/>
      <c r="RAN32" s="638"/>
      <c r="RAO32" s="638"/>
      <c r="RAP32" s="638"/>
      <c r="RAQ32" s="638"/>
      <c r="RAR32" s="638"/>
      <c r="RAS32" s="638"/>
      <c r="RAT32" s="638"/>
      <c r="RAU32" s="638"/>
      <c r="RAV32" s="638"/>
      <c r="RAW32" s="638"/>
      <c r="RAX32" s="638"/>
      <c r="RAY32" s="638"/>
      <c r="RAZ32" s="638"/>
      <c r="RBA32" s="638"/>
      <c r="RBB32" s="638"/>
      <c r="RBC32" s="638"/>
      <c r="RBD32" s="638"/>
      <c r="RBE32" s="638"/>
      <c r="RBF32" s="638"/>
      <c r="RBG32" s="638"/>
      <c r="RBH32" s="638"/>
      <c r="RBI32" s="638"/>
      <c r="RBJ32" s="638"/>
      <c r="RBK32" s="638"/>
      <c r="RBL32" s="638"/>
      <c r="RBM32" s="638"/>
      <c r="RBN32" s="638"/>
      <c r="RBO32" s="638"/>
      <c r="RBP32" s="638"/>
      <c r="RBQ32" s="638"/>
      <c r="RBR32" s="638"/>
      <c r="RBS32" s="638"/>
      <c r="RBT32" s="638"/>
      <c r="RBU32" s="638"/>
      <c r="RBV32" s="638"/>
      <c r="RBW32" s="638"/>
      <c r="RBX32" s="638"/>
      <c r="RBY32" s="638"/>
      <c r="RBZ32" s="638"/>
      <c r="RCA32" s="638"/>
      <c r="RCB32" s="638"/>
      <c r="RCC32" s="638"/>
      <c r="RCD32" s="638"/>
      <c r="RCE32" s="638"/>
      <c r="RCF32" s="638"/>
      <c r="RCG32" s="638"/>
      <c r="RCH32" s="638"/>
      <c r="RCI32" s="638"/>
      <c r="RCJ32" s="638"/>
      <c r="RCK32" s="638"/>
      <c r="RCL32" s="638"/>
      <c r="RCM32" s="638"/>
      <c r="RCN32" s="638"/>
      <c r="RCO32" s="638"/>
      <c r="RCP32" s="638"/>
      <c r="RCQ32" s="638"/>
      <c r="RCR32" s="638"/>
      <c r="RCS32" s="638"/>
      <c r="RCT32" s="638"/>
      <c r="RCU32" s="638"/>
      <c r="RCV32" s="638"/>
      <c r="RCW32" s="638"/>
      <c r="RCX32" s="638"/>
      <c r="RCY32" s="638"/>
      <c r="RCZ32" s="638"/>
      <c r="RDA32" s="638"/>
      <c r="RDB32" s="638"/>
      <c r="RDC32" s="638"/>
      <c r="RDD32" s="638"/>
      <c r="RDE32" s="638"/>
      <c r="RDF32" s="638"/>
      <c r="RDG32" s="638"/>
      <c r="RDH32" s="638"/>
      <c r="RDI32" s="638"/>
      <c r="RDJ32" s="638"/>
      <c r="RDK32" s="638"/>
      <c r="RDL32" s="638"/>
      <c r="RDM32" s="638"/>
      <c r="RDN32" s="638"/>
      <c r="RDO32" s="638"/>
      <c r="RDP32" s="638"/>
      <c r="RDQ32" s="638"/>
      <c r="RDR32" s="638"/>
      <c r="RDS32" s="638"/>
      <c r="RDT32" s="638"/>
      <c r="RDU32" s="638"/>
      <c r="RDV32" s="638"/>
      <c r="RDW32" s="638"/>
      <c r="RDX32" s="638"/>
      <c r="RDY32" s="638"/>
      <c r="RDZ32" s="638"/>
      <c r="REA32" s="638"/>
      <c r="REB32" s="638"/>
      <c r="REC32" s="638"/>
      <c r="RED32" s="638"/>
      <c r="REE32" s="638"/>
      <c r="REF32" s="638"/>
      <c r="REG32" s="638"/>
      <c r="REH32" s="638"/>
      <c r="REI32" s="638"/>
      <c r="REJ32" s="638"/>
      <c r="REK32" s="638"/>
      <c r="REL32" s="638"/>
      <c r="REM32" s="638"/>
      <c r="REN32" s="638"/>
      <c r="REO32" s="638"/>
      <c r="REP32" s="638"/>
      <c r="REQ32" s="638"/>
      <c r="RER32" s="638"/>
      <c r="RES32" s="638"/>
      <c r="RET32" s="638"/>
      <c r="REU32" s="638"/>
      <c r="REV32" s="638"/>
      <c r="REW32" s="638"/>
      <c r="REX32" s="638"/>
      <c r="REY32" s="638"/>
      <c r="REZ32" s="638"/>
      <c r="RFA32" s="638"/>
      <c r="RFB32" s="638"/>
      <c r="RFC32" s="638"/>
      <c r="RFD32" s="638"/>
      <c r="RFE32" s="638"/>
      <c r="RFF32" s="638"/>
      <c r="RFG32" s="638"/>
      <c r="RFH32" s="638"/>
      <c r="RFI32" s="638"/>
      <c r="RFJ32" s="638"/>
      <c r="RFK32" s="638"/>
      <c r="RFL32" s="638"/>
      <c r="RFM32" s="638"/>
      <c r="RFN32" s="638"/>
      <c r="RFO32" s="638"/>
      <c r="RFP32" s="638"/>
      <c r="RFQ32" s="638"/>
      <c r="RFR32" s="638"/>
      <c r="RFS32" s="638"/>
      <c r="RFT32" s="638"/>
      <c r="RFU32" s="638"/>
      <c r="RFV32" s="638"/>
      <c r="RFW32" s="638"/>
      <c r="RFX32" s="638"/>
      <c r="RFY32" s="638"/>
      <c r="RFZ32" s="638"/>
      <c r="RGA32" s="638"/>
      <c r="RGB32" s="638"/>
      <c r="RGC32" s="638"/>
      <c r="RGD32" s="638"/>
      <c r="RGE32" s="638"/>
      <c r="RGF32" s="638"/>
      <c r="RGG32" s="638"/>
      <c r="RGH32" s="638"/>
      <c r="RGI32" s="638"/>
      <c r="RGJ32" s="638"/>
      <c r="RGK32" s="638"/>
      <c r="RGL32" s="638"/>
      <c r="RGM32" s="638"/>
      <c r="RGN32" s="638"/>
      <c r="RGO32" s="638"/>
      <c r="RGP32" s="638"/>
      <c r="RGQ32" s="638"/>
      <c r="RGR32" s="638"/>
      <c r="RGS32" s="638"/>
      <c r="RGT32" s="638"/>
      <c r="RGU32" s="638"/>
      <c r="RGV32" s="638"/>
      <c r="RGW32" s="638"/>
      <c r="RGX32" s="638"/>
      <c r="RGY32" s="638"/>
      <c r="RGZ32" s="638"/>
      <c r="RHA32" s="638"/>
      <c r="RHB32" s="638"/>
      <c r="RHC32" s="638"/>
      <c r="RHD32" s="638"/>
      <c r="RHE32" s="638"/>
      <c r="RHF32" s="638"/>
      <c r="RHG32" s="638"/>
      <c r="RHH32" s="638"/>
      <c r="RHI32" s="638"/>
      <c r="RHJ32" s="638"/>
      <c r="RHK32" s="638"/>
      <c r="RHL32" s="638"/>
      <c r="RHM32" s="638"/>
      <c r="RHN32" s="638"/>
      <c r="RHO32" s="638"/>
      <c r="RHP32" s="638"/>
      <c r="RHQ32" s="638"/>
      <c r="RHR32" s="638"/>
      <c r="RHS32" s="638"/>
      <c r="RHT32" s="638"/>
      <c r="RHU32" s="638"/>
      <c r="RHV32" s="638"/>
      <c r="RHW32" s="638"/>
      <c r="RHX32" s="638"/>
      <c r="RHY32" s="638"/>
      <c r="RHZ32" s="638"/>
      <c r="RIA32" s="638"/>
      <c r="RIB32" s="638"/>
      <c r="RIC32" s="638"/>
      <c r="RID32" s="638"/>
      <c r="RIE32" s="638"/>
      <c r="RIF32" s="638"/>
      <c r="RIG32" s="638"/>
      <c r="RIH32" s="638"/>
      <c r="RII32" s="638"/>
      <c r="RIJ32" s="638"/>
      <c r="RIK32" s="638"/>
      <c r="RIL32" s="638"/>
      <c r="RIM32" s="638"/>
      <c r="RIN32" s="638"/>
      <c r="RIO32" s="638"/>
      <c r="RIP32" s="638"/>
      <c r="RIQ32" s="638"/>
      <c r="RIR32" s="638"/>
      <c r="RIS32" s="638"/>
      <c r="RIT32" s="638"/>
      <c r="RIU32" s="638"/>
      <c r="RIV32" s="638"/>
      <c r="RIW32" s="638"/>
      <c r="RIX32" s="638"/>
      <c r="RIY32" s="638"/>
      <c r="RIZ32" s="638"/>
      <c r="RJA32" s="638"/>
      <c r="RJB32" s="638"/>
      <c r="RJC32" s="638"/>
      <c r="RJD32" s="638"/>
      <c r="RJE32" s="638"/>
      <c r="RJF32" s="638"/>
      <c r="RJG32" s="638"/>
      <c r="RJH32" s="638"/>
      <c r="RJI32" s="638"/>
      <c r="RJJ32" s="638"/>
      <c r="RJK32" s="638"/>
      <c r="RJL32" s="638"/>
      <c r="RJM32" s="638"/>
      <c r="RJN32" s="638"/>
      <c r="RJO32" s="638"/>
      <c r="RJP32" s="638"/>
      <c r="RJQ32" s="638"/>
      <c r="RJR32" s="638"/>
      <c r="RJS32" s="638"/>
      <c r="RJT32" s="638"/>
      <c r="RJU32" s="638"/>
      <c r="RJV32" s="638"/>
      <c r="RJW32" s="638"/>
      <c r="RJX32" s="638"/>
      <c r="RJY32" s="638"/>
      <c r="RJZ32" s="638"/>
      <c r="RKA32" s="638"/>
      <c r="RKB32" s="638"/>
      <c r="RKC32" s="638"/>
      <c r="RKD32" s="638"/>
      <c r="RKE32" s="638"/>
      <c r="RKF32" s="638"/>
      <c r="RKG32" s="638"/>
      <c r="RKH32" s="638"/>
      <c r="RKI32" s="638"/>
      <c r="RKJ32" s="638"/>
      <c r="RKK32" s="638"/>
      <c r="RKL32" s="638"/>
      <c r="RKM32" s="638"/>
      <c r="RKN32" s="638"/>
      <c r="RKO32" s="638"/>
      <c r="RKP32" s="638"/>
      <c r="RKQ32" s="638"/>
      <c r="RKR32" s="638"/>
      <c r="RKS32" s="638"/>
      <c r="RKT32" s="638"/>
      <c r="RKU32" s="638"/>
      <c r="RKV32" s="638"/>
      <c r="RKW32" s="638"/>
      <c r="RKX32" s="638"/>
      <c r="RKY32" s="638"/>
      <c r="RKZ32" s="638"/>
      <c r="RLA32" s="638"/>
      <c r="RLB32" s="638"/>
      <c r="RLC32" s="638"/>
      <c r="RLD32" s="638"/>
      <c r="RLE32" s="638"/>
      <c r="RLF32" s="638"/>
      <c r="RLG32" s="638"/>
      <c r="RLH32" s="638"/>
      <c r="RLI32" s="638"/>
      <c r="RLJ32" s="638"/>
      <c r="RLK32" s="638"/>
      <c r="RLL32" s="638"/>
      <c r="RLM32" s="638"/>
      <c r="RLN32" s="638"/>
      <c r="RLO32" s="638"/>
      <c r="RLP32" s="638"/>
      <c r="RLQ32" s="638"/>
      <c r="RLR32" s="638"/>
      <c r="RLS32" s="638"/>
      <c r="RLT32" s="638"/>
      <c r="RLU32" s="638"/>
      <c r="RLV32" s="638"/>
      <c r="RLW32" s="638"/>
      <c r="RLX32" s="638"/>
      <c r="RLY32" s="638"/>
      <c r="RLZ32" s="638"/>
      <c r="RMA32" s="638"/>
      <c r="RMB32" s="638"/>
      <c r="RMC32" s="638"/>
      <c r="RMD32" s="638"/>
      <c r="RME32" s="638"/>
      <c r="RMF32" s="638"/>
      <c r="RMG32" s="638"/>
      <c r="RMH32" s="638"/>
      <c r="RMI32" s="638"/>
      <c r="RMJ32" s="638"/>
      <c r="RMK32" s="638"/>
      <c r="RML32" s="638"/>
      <c r="RMM32" s="638"/>
      <c r="RMN32" s="638"/>
      <c r="RMO32" s="638"/>
      <c r="RMP32" s="638"/>
      <c r="RMQ32" s="638"/>
      <c r="RMR32" s="638"/>
      <c r="RMS32" s="638"/>
      <c r="RMT32" s="638"/>
      <c r="RMU32" s="638"/>
      <c r="RMV32" s="638"/>
      <c r="RMW32" s="638"/>
      <c r="RMX32" s="638"/>
      <c r="RMY32" s="638"/>
      <c r="RMZ32" s="638"/>
      <c r="RNA32" s="638"/>
      <c r="RNB32" s="638"/>
      <c r="RNC32" s="638"/>
      <c r="RND32" s="638"/>
      <c r="RNE32" s="638"/>
      <c r="RNF32" s="638"/>
      <c r="RNG32" s="638"/>
      <c r="RNH32" s="638"/>
      <c r="RNI32" s="638"/>
      <c r="RNJ32" s="638"/>
      <c r="RNK32" s="638"/>
      <c r="RNL32" s="638"/>
      <c r="RNM32" s="638"/>
      <c r="RNN32" s="638"/>
      <c r="RNO32" s="638"/>
      <c r="RNP32" s="638"/>
      <c r="RNQ32" s="638"/>
      <c r="RNR32" s="638"/>
      <c r="RNS32" s="638"/>
      <c r="RNT32" s="638"/>
      <c r="RNU32" s="638"/>
      <c r="RNV32" s="638"/>
      <c r="RNW32" s="638"/>
      <c r="RNX32" s="638"/>
      <c r="RNY32" s="638"/>
      <c r="RNZ32" s="638"/>
      <c r="ROA32" s="638"/>
      <c r="ROB32" s="638"/>
      <c r="ROC32" s="638"/>
      <c r="ROD32" s="638"/>
      <c r="ROE32" s="638"/>
      <c r="ROF32" s="638"/>
      <c r="ROG32" s="638"/>
      <c r="ROH32" s="638"/>
      <c r="ROI32" s="638"/>
      <c r="ROJ32" s="638"/>
      <c r="ROK32" s="638"/>
      <c r="ROL32" s="638"/>
      <c r="ROM32" s="638"/>
      <c r="RON32" s="638"/>
      <c r="ROO32" s="638"/>
      <c r="ROP32" s="638"/>
      <c r="ROQ32" s="638"/>
      <c r="ROR32" s="638"/>
      <c r="ROS32" s="638"/>
      <c r="ROT32" s="638"/>
      <c r="ROU32" s="638"/>
      <c r="ROV32" s="638"/>
      <c r="ROW32" s="638"/>
      <c r="ROX32" s="638"/>
      <c r="ROY32" s="638"/>
      <c r="ROZ32" s="638"/>
      <c r="RPA32" s="638"/>
      <c r="RPB32" s="638"/>
      <c r="RPC32" s="638"/>
      <c r="RPD32" s="638"/>
      <c r="RPE32" s="638"/>
      <c r="RPF32" s="638"/>
      <c r="RPG32" s="638"/>
      <c r="RPH32" s="638"/>
      <c r="RPI32" s="638"/>
      <c r="RPJ32" s="638"/>
      <c r="RPK32" s="638"/>
      <c r="RPL32" s="638"/>
      <c r="RPM32" s="638"/>
      <c r="RPN32" s="638"/>
      <c r="RPO32" s="638"/>
      <c r="RPP32" s="638"/>
      <c r="RPQ32" s="638"/>
      <c r="RPR32" s="638"/>
      <c r="RPS32" s="638"/>
      <c r="RPT32" s="638"/>
      <c r="RPU32" s="638"/>
      <c r="RPV32" s="638"/>
      <c r="RPW32" s="638"/>
      <c r="RPX32" s="638"/>
      <c r="RPY32" s="638"/>
      <c r="RPZ32" s="638"/>
      <c r="RQA32" s="638"/>
      <c r="RQB32" s="638"/>
      <c r="RQC32" s="638"/>
      <c r="RQD32" s="638"/>
      <c r="RQE32" s="638"/>
      <c r="RQF32" s="638"/>
      <c r="RQG32" s="638"/>
      <c r="RQH32" s="638"/>
      <c r="RQI32" s="638"/>
      <c r="RQJ32" s="638"/>
      <c r="RQK32" s="638"/>
      <c r="RQL32" s="638"/>
      <c r="RQM32" s="638"/>
      <c r="RQN32" s="638"/>
      <c r="RQO32" s="638"/>
      <c r="RQP32" s="638"/>
      <c r="RQQ32" s="638"/>
      <c r="RQR32" s="638"/>
      <c r="RQS32" s="638"/>
      <c r="RQT32" s="638"/>
      <c r="RQU32" s="638"/>
      <c r="RQV32" s="638"/>
      <c r="RQW32" s="638"/>
      <c r="RQX32" s="638"/>
      <c r="RQY32" s="638"/>
      <c r="RQZ32" s="638"/>
      <c r="RRA32" s="638"/>
      <c r="RRB32" s="638"/>
      <c r="RRC32" s="638"/>
      <c r="RRD32" s="638"/>
      <c r="RRE32" s="638"/>
      <c r="RRF32" s="638"/>
      <c r="RRG32" s="638"/>
      <c r="RRH32" s="638"/>
      <c r="RRI32" s="638"/>
      <c r="RRJ32" s="638"/>
      <c r="RRK32" s="638"/>
      <c r="RRL32" s="638"/>
      <c r="RRM32" s="638"/>
      <c r="RRN32" s="638"/>
      <c r="RRO32" s="638"/>
      <c r="RRP32" s="638"/>
      <c r="RRQ32" s="638"/>
      <c r="RRR32" s="638"/>
      <c r="RRS32" s="638"/>
      <c r="RRT32" s="638"/>
      <c r="RRU32" s="638"/>
      <c r="RRV32" s="638"/>
      <c r="RRW32" s="638"/>
      <c r="RRX32" s="638"/>
      <c r="RRY32" s="638"/>
      <c r="RRZ32" s="638"/>
      <c r="RSA32" s="638"/>
      <c r="RSB32" s="638"/>
      <c r="RSC32" s="638"/>
      <c r="RSD32" s="638"/>
      <c r="RSE32" s="638"/>
      <c r="RSF32" s="638"/>
      <c r="RSG32" s="638"/>
      <c r="RSH32" s="638"/>
      <c r="RSI32" s="638"/>
      <c r="RSJ32" s="638"/>
      <c r="RSK32" s="638"/>
      <c r="RSL32" s="638"/>
      <c r="RSM32" s="638"/>
      <c r="RSN32" s="638"/>
      <c r="RSO32" s="638"/>
      <c r="RSP32" s="638"/>
      <c r="RSQ32" s="638"/>
      <c r="RSR32" s="638"/>
      <c r="RSS32" s="638"/>
      <c r="RST32" s="638"/>
      <c r="RSU32" s="638"/>
      <c r="RSV32" s="638"/>
      <c r="RSW32" s="638"/>
      <c r="RSX32" s="638"/>
      <c r="RSY32" s="638"/>
      <c r="RSZ32" s="638"/>
      <c r="RTA32" s="638"/>
      <c r="RTB32" s="638"/>
      <c r="RTC32" s="638"/>
      <c r="RTD32" s="638"/>
      <c r="RTE32" s="638"/>
      <c r="RTF32" s="638"/>
      <c r="RTG32" s="638"/>
      <c r="RTH32" s="638"/>
      <c r="RTI32" s="638"/>
      <c r="RTJ32" s="638"/>
      <c r="RTK32" s="638"/>
      <c r="RTL32" s="638"/>
      <c r="RTM32" s="638"/>
      <c r="RTN32" s="638"/>
      <c r="RTO32" s="638"/>
      <c r="RTP32" s="638"/>
      <c r="RTQ32" s="638"/>
      <c r="RTR32" s="638"/>
      <c r="RTS32" s="638"/>
      <c r="RTT32" s="638"/>
      <c r="RTU32" s="638"/>
      <c r="RTV32" s="638"/>
      <c r="RTW32" s="638"/>
      <c r="RTX32" s="638"/>
      <c r="RTY32" s="638"/>
      <c r="RTZ32" s="638"/>
      <c r="RUA32" s="638"/>
      <c r="RUB32" s="638"/>
      <c r="RUC32" s="638"/>
      <c r="RUD32" s="638"/>
      <c r="RUE32" s="638"/>
      <c r="RUF32" s="638"/>
      <c r="RUG32" s="638"/>
      <c r="RUH32" s="638"/>
      <c r="RUI32" s="638"/>
      <c r="RUJ32" s="638"/>
      <c r="RUK32" s="638"/>
      <c r="RUL32" s="638"/>
      <c r="RUM32" s="638"/>
      <c r="RUN32" s="638"/>
      <c r="RUO32" s="638"/>
      <c r="RUP32" s="638"/>
      <c r="RUQ32" s="638"/>
      <c r="RUR32" s="638"/>
      <c r="RUS32" s="638"/>
      <c r="RUT32" s="638"/>
      <c r="RUU32" s="638"/>
      <c r="RUV32" s="638"/>
      <c r="RUW32" s="638"/>
      <c r="RUX32" s="638"/>
      <c r="RUY32" s="638"/>
      <c r="RUZ32" s="638"/>
      <c r="RVA32" s="638"/>
      <c r="RVB32" s="638"/>
      <c r="RVC32" s="638"/>
      <c r="RVD32" s="638"/>
      <c r="RVE32" s="638"/>
      <c r="RVF32" s="638"/>
      <c r="RVG32" s="638"/>
      <c r="RVH32" s="638"/>
      <c r="RVI32" s="638"/>
      <c r="RVJ32" s="638"/>
      <c r="RVK32" s="638"/>
      <c r="RVL32" s="638"/>
      <c r="RVM32" s="638"/>
      <c r="RVN32" s="638"/>
      <c r="RVO32" s="638"/>
      <c r="RVP32" s="638"/>
      <c r="RVQ32" s="638"/>
      <c r="RVR32" s="638"/>
      <c r="RVS32" s="638"/>
      <c r="RVT32" s="638"/>
      <c r="RVU32" s="638"/>
      <c r="RVV32" s="638"/>
      <c r="RVW32" s="638"/>
      <c r="RVX32" s="638"/>
      <c r="RVY32" s="638"/>
      <c r="RVZ32" s="638"/>
      <c r="RWA32" s="638"/>
      <c r="RWB32" s="638"/>
      <c r="RWC32" s="638"/>
      <c r="RWD32" s="638"/>
      <c r="RWE32" s="638"/>
      <c r="RWF32" s="638"/>
      <c r="RWG32" s="638"/>
      <c r="RWH32" s="638"/>
      <c r="RWI32" s="638"/>
      <c r="RWJ32" s="638"/>
      <c r="RWK32" s="638"/>
      <c r="RWL32" s="638"/>
      <c r="RWM32" s="638"/>
      <c r="RWN32" s="638"/>
      <c r="RWO32" s="638"/>
      <c r="RWP32" s="638"/>
      <c r="RWQ32" s="638"/>
      <c r="RWR32" s="638"/>
      <c r="RWS32" s="638"/>
      <c r="RWT32" s="638"/>
      <c r="RWU32" s="638"/>
      <c r="RWV32" s="638"/>
      <c r="RWW32" s="638"/>
      <c r="RWX32" s="638"/>
      <c r="RWY32" s="638"/>
      <c r="RWZ32" s="638"/>
      <c r="RXA32" s="638"/>
      <c r="RXB32" s="638"/>
      <c r="RXC32" s="638"/>
      <c r="RXD32" s="638"/>
      <c r="RXE32" s="638"/>
      <c r="RXF32" s="638"/>
      <c r="RXG32" s="638"/>
      <c r="RXH32" s="638"/>
      <c r="RXI32" s="638"/>
      <c r="RXJ32" s="638"/>
      <c r="RXK32" s="638"/>
      <c r="RXL32" s="638"/>
      <c r="RXM32" s="638"/>
      <c r="RXN32" s="638"/>
      <c r="RXO32" s="638"/>
      <c r="RXP32" s="638"/>
      <c r="RXQ32" s="638"/>
      <c r="RXR32" s="638"/>
      <c r="RXS32" s="638"/>
      <c r="RXT32" s="638"/>
      <c r="RXU32" s="638"/>
      <c r="RXV32" s="638"/>
      <c r="RXW32" s="638"/>
      <c r="RXX32" s="638"/>
      <c r="RXY32" s="638"/>
      <c r="RXZ32" s="638"/>
      <c r="RYA32" s="638"/>
      <c r="RYB32" s="638"/>
      <c r="RYC32" s="638"/>
      <c r="RYD32" s="638"/>
      <c r="RYE32" s="638"/>
      <c r="RYF32" s="638"/>
      <c r="RYG32" s="638"/>
      <c r="RYH32" s="638"/>
      <c r="RYI32" s="638"/>
      <c r="RYJ32" s="638"/>
      <c r="RYK32" s="638"/>
      <c r="RYL32" s="638"/>
      <c r="RYM32" s="638"/>
      <c r="RYN32" s="638"/>
      <c r="RYO32" s="638"/>
      <c r="RYP32" s="638"/>
      <c r="RYQ32" s="638"/>
      <c r="RYR32" s="638"/>
      <c r="RYS32" s="638"/>
      <c r="RYT32" s="638"/>
      <c r="RYU32" s="638"/>
      <c r="RYV32" s="638"/>
      <c r="RYW32" s="638"/>
      <c r="RYX32" s="638"/>
      <c r="RYY32" s="638"/>
      <c r="RYZ32" s="638"/>
      <c r="RZA32" s="638"/>
      <c r="RZB32" s="638"/>
      <c r="RZC32" s="638"/>
      <c r="RZD32" s="638"/>
      <c r="RZE32" s="638"/>
      <c r="RZF32" s="638"/>
      <c r="RZG32" s="638"/>
      <c r="RZH32" s="638"/>
      <c r="RZI32" s="638"/>
      <c r="RZJ32" s="638"/>
      <c r="RZK32" s="638"/>
      <c r="RZL32" s="638"/>
      <c r="RZM32" s="638"/>
      <c r="RZN32" s="638"/>
      <c r="RZO32" s="638"/>
      <c r="RZP32" s="638"/>
      <c r="RZQ32" s="638"/>
      <c r="RZR32" s="638"/>
      <c r="RZS32" s="638"/>
      <c r="RZT32" s="638"/>
      <c r="RZU32" s="638"/>
      <c r="RZV32" s="638"/>
      <c r="RZW32" s="638"/>
      <c r="RZX32" s="638"/>
      <c r="RZY32" s="638"/>
      <c r="RZZ32" s="638"/>
      <c r="SAA32" s="638"/>
      <c r="SAB32" s="638"/>
      <c r="SAC32" s="638"/>
      <c r="SAD32" s="638"/>
      <c r="SAE32" s="638"/>
      <c r="SAF32" s="638"/>
      <c r="SAG32" s="638"/>
      <c r="SAH32" s="638"/>
      <c r="SAI32" s="638"/>
      <c r="SAJ32" s="638"/>
      <c r="SAK32" s="638"/>
      <c r="SAL32" s="638"/>
      <c r="SAM32" s="638"/>
      <c r="SAN32" s="638"/>
      <c r="SAO32" s="638"/>
      <c r="SAP32" s="638"/>
      <c r="SAQ32" s="638"/>
      <c r="SAR32" s="638"/>
      <c r="SAS32" s="638"/>
      <c r="SAT32" s="638"/>
      <c r="SAU32" s="638"/>
      <c r="SAV32" s="638"/>
      <c r="SAW32" s="638"/>
      <c r="SAX32" s="638"/>
      <c r="SAY32" s="638"/>
      <c r="SAZ32" s="638"/>
      <c r="SBA32" s="638"/>
      <c r="SBB32" s="638"/>
      <c r="SBC32" s="638"/>
      <c r="SBD32" s="638"/>
      <c r="SBE32" s="638"/>
      <c r="SBF32" s="638"/>
      <c r="SBG32" s="638"/>
      <c r="SBH32" s="638"/>
      <c r="SBI32" s="638"/>
      <c r="SBJ32" s="638"/>
      <c r="SBK32" s="638"/>
      <c r="SBL32" s="638"/>
      <c r="SBM32" s="638"/>
      <c r="SBN32" s="638"/>
      <c r="SBO32" s="638"/>
      <c r="SBP32" s="638"/>
      <c r="SBQ32" s="638"/>
      <c r="SBR32" s="638"/>
      <c r="SBS32" s="638"/>
      <c r="SBT32" s="638"/>
      <c r="SBU32" s="638"/>
      <c r="SBV32" s="638"/>
      <c r="SBW32" s="638"/>
      <c r="SBX32" s="638"/>
      <c r="SBY32" s="638"/>
      <c r="SBZ32" s="638"/>
      <c r="SCA32" s="638"/>
      <c r="SCB32" s="638"/>
      <c r="SCC32" s="638"/>
      <c r="SCD32" s="638"/>
      <c r="SCE32" s="638"/>
      <c r="SCF32" s="638"/>
      <c r="SCG32" s="638"/>
      <c r="SCH32" s="638"/>
      <c r="SCI32" s="638"/>
      <c r="SCJ32" s="638"/>
      <c r="SCK32" s="638"/>
      <c r="SCL32" s="638"/>
      <c r="SCM32" s="638"/>
      <c r="SCN32" s="638"/>
      <c r="SCO32" s="638"/>
      <c r="SCP32" s="638"/>
      <c r="SCQ32" s="638"/>
      <c r="SCR32" s="638"/>
      <c r="SCS32" s="638"/>
      <c r="SCT32" s="638"/>
      <c r="SCU32" s="638"/>
      <c r="SCV32" s="638"/>
      <c r="SCW32" s="638"/>
      <c r="SCX32" s="638"/>
      <c r="SCY32" s="638"/>
      <c r="SCZ32" s="638"/>
      <c r="SDA32" s="638"/>
      <c r="SDB32" s="638"/>
      <c r="SDC32" s="638"/>
      <c r="SDD32" s="638"/>
      <c r="SDE32" s="638"/>
      <c r="SDF32" s="638"/>
      <c r="SDG32" s="638"/>
      <c r="SDH32" s="638"/>
      <c r="SDI32" s="638"/>
      <c r="SDJ32" s="638"/>
      <c r="SDK32" s="638"/>
      <c r="SDL32" s="638"/>
      <c r="SDM32" s="638"/>
      <c r="SDN32" s="638"/>
      <c r="SDO32" s="638"/>
      <c r="SDP32" s="638"/>
      <c r="SDQ32" s="638"/>
      <c r="SDR32" s="638"/>
      <c r="SDS32" s="638"/>
      <c r="SDT32" s="638"/>
      <c r="SDU32" s="638"/>
      <c r="SDV32" s="638"/>
      <c r="SDW32" s="638"/>
      <c r="SDX32" s="638"/>
      <c r="SDY32" s="638"/>
      <c r="SDZ32" s="638"/>
      <c r="SEA32" s="638"/>
      <c r="SEB32" s="638"/>
      <c r="SEC32" s="638"/>
      <c r="SED32" s="638"/>
      <c r="SEE32" s="638"/>
      <c r="SEF32" s="638"/>
      <c r="SEG32" s="638"/>
      <c r="SEH32" s="638"/>
      <c r="SEI32" s="638"/>
      <c r="SEJ32" s="638"/>
      <c r="SEK32" s="638"/>
      <c r="SEL32" s="638"/>
      <c r="SEM32" s="638"/>
      <c r="SEN32" s="638"/>
      <c r="SEO32" s="638"/>
      <c r="SEP32" s="638"/>
      <c r="SEQ32" s="638"/>
      <c r="SER32" s="638"/>
      <c r="SES32" s="638"/>
      <c r="SET32" s="638"/>
      <c r="SEU32" s="638"/>
      <c r="SEV32" s="638"/>
      <c r="SEW32" s="638"/>
      <c r="SEX32" s="638"/>
      <c r="SEY32" s="638"/>
      <c r="SEZ32" s="638"/>
      <c r="SFA32" s="638"/>
      <c r="SFB32" s="638"/>
      <c r="SFC32" s="638"/>
      <c r="SFD32" s="638"/>
      <c r="SFE32" s="638"/>
      <c r="SFF32" s="638"/>
      <c r="SFG32" s="638"/>
      <c r="SFH32" s="638"/>
      <c r="SFI32" s="638"/>
      <c r="SFJ32" s="638"/>
      <c r="SFK32" s="638"/>
      <c r="SFL32" s="638"/>
      <c r="SFM32" s="638"/>
      <c r="SFN32" s="638"/>
      <c r="SFO32" s="638"/>
      <c r="SFP32" s="638"/>
      <c r="SFQ32" s="638"/>
      <c r="SFR32" s="638"/>
      <c r="SFS32" s="638"/>
      <c r="SFT32" s="638"/>
      <c r="SFU32" s="638"/>
      <c r="SFV32" s="638"/>
      <c r="SFW32" s="638"/>
      <c r="SFX32" s="638"/>
      <c r="SFY32" s="638"/>
      <c r="SFZ32" s="638"/>
      <c r="SGA32" s="638"/>
      <c r="SGB32" s="638"/>
      <c r="SGC32" s="638"/>
      <c r="SGD32" s="638"/>
      <c r="SGE32" s="638"/>
      <c r="SGF32" s="638"/>
      <c r="SGG32" s="638"/>
      <c r="SGH32" s="638"/>
      <c r="SGI32" s="638"/>
      <c r="SGJ32" s="638"/>
      <c r="SGK32" s="638"/>
      <c r="SGL32" s="638"/>
      <c r="SGM32" s="638"/>
      <c r="SGN32" s="638"/>
      <c r="SGO32" s="638"/>
      <c r="SGP32" s="638"/>
      <c r="SGQ32" s="638"/>
      <c r="SGR32" s="638"/>
      <c r="SGS32" s="638"/>
      <c r="SGT32" s="638"/>
      <c r="SGU32" s="638"/>
      <c r="SGV32" s="638"/>
      <c r="SGW32" s="638"/>
      <c r="SGX32" s="638"/>
      <c r="SGY32" s="638"/>
      <c r="SGZ32" s="638"/>
      <c r="SHA32" s="638"/>
      <c r="SHB32" s="638"/>
      <c r="SHC32" s="638"/>
      <c r="SHD32" s="638"/>
      <c r="SHE32" s="638"/>
      <c r="SHF32" s="638"/>
      <c r="SHG32" s="638"/>
      <c r="SHH32" s="638"/>
      <c r="SHI32" s="638"/>
      <c r="SHJ32" s="638"/>
      <c r="SHK32" s="638"/>
      <c r="SHL32" s="638"/>
      <c r="SHM32" s="638"/>
      <c r="SHN32" s="638"/>
      <c r="SHO32" s="638"/>
      <c r="SHP32" s="638"/>
      <c r="SHQ32" s="638"/>
      <c r="SHR32" s="638"/>
      <c r="SHS32" s="638"/>
      <c r="SHT32" s="638"/>
      <c r="SHU32" s="638"/>
      <c r="SHV32" s="638"/>
      <c r="SHW32" s="638"/>
      <c r="SHX32" s="638"/>
      <c r="SHY32" s="638"/>
      <c r="SHZ32" s="638"/>
      <c r="SIA32" s="638"/>
      <c r="SIB32" s="638"/>
      <c r="SIC32" s="638"/>
      <c r="SID32" s="638"/>
      <c r="SIE32" s="638"/>
      <c r="SIF32" s="638"/>
      <c r="SIG32" s="638"/>
      <c r="SIH32" s="638"/>
      <c r="SII32" s="638"/>
      <c r="SIJ32" s="638"/>
      <c r="SIK32" s="638"/>
      <c r="SIL32" s="638"/>
      <c r="SIM32" s="638"/>
      <c r="SIN32" s="638"/>
      <c r="SIO32" s="638"/>
      <c r="SIP32" s="638"/>
      <c r="SIQ32" s="638"/>
      <c r="SIR32" s="638"/>
      <c r="SIS32" s="638"/>
      <c r="SIT32" s="638"/>
      <c r="SIU32" s="638"/>
      <c r="SIV32" s="638"/>
      <c r="SIW32" s="638"/>
      <c r="SIX32" s="638"/>
      <c r="SIY32" s="638"/>
      <c r="SIZ32" s="638"/>
      <c r="SJA32" s="638"/>
      <c r="SJB32" s="638"/>
      <c r="SJC32" s="638"/>
      <c r="SJD32" s="638"/>
      <c r="SJE32" s="638"/>
      <c r="SJF32" s="638"/>
      <c r="SJG32" s="638"/>
      <c r="SJH32" s="638"/>
      <c r="SJI32" s="638"/>
      <c r="SJJ32" s="638"/>
      <c r="SJK32" s="638"/>
      <c r="SJL32" s="638"/>
      <c r="SJM32" s="638"/>
      <c r="SJN32" s="638"/>
      <c r="SJO32" s="638"/>
      <c r="SJP32" s="638"/>
      <c r="SJQ32" s="638"/>
      <c r="SJR32" s="638"/>
      <c r="SJS32" s="638"/>
      <c r="SJT32" s="638"/>
      <c r="SJU32" s="638"/>
      <c r="SJV32" s="638"/>
      <c r="SJW32" s="638"/>
      <c r="SJX32" s="638"/>
      <c r="SJY32" s="638"/>
      <c r="SJZ32" s="638"/>
      <c r="SKA32" s="638"/>
      <c r="SKB32" s="638"/>
      <c r="SKC32" s="638"/>
      <c r="SKD32" s="638"/>
      <c r="SKE32" s="638"/>
      <c r="SKF32" s="638"/>
      <c r="SKG32" s="638"/>
      <c r="SKH32" s="638"/>
      <c r="SKI32" s="638"/>
      <c r="SKJ32" s="638"/>
      <c r="SKK32" s="638"/>
      <c r="SKL32" s="638"/>
      <c r="SKM32" s="638"/>
      <c r="SKN32" s="638"/>
      <c r="SKO32" s="638"/>
      <c r="SKP32" s="638"/>
      <c r="SKQ32" s="638"/>
      <c r="SKR32" s="638"/>
      <c r="SKS32" s="638"/>
      <c r="SKT32" s="638"/>
      <c r="SKU32" s="638"/>
      <c r="SKV32" s="638"/>
      <c r="SKW32" s="638"/>
      <c r="SKX32" s="638"/>
      <c r="SKY32" s="638"/>
      <c r="SKZ32" s="638"/>
      <c r="SLA32" s="638"/>
      <c r="SLB32" s="638"/>
      <c r="SLC32" s="638"/>
      <c r="SLD32" s="638"/>
      <c r="SLE32" s="638"/>
      <c r="SLF32" s="638"/>
      <c r="SLG32" s="638"/>
      <c r="SLH32" s="638"/>
      <c r="SLI32" s="638"/>
      <c r="SLJ32" s="638"/>
      <c r="SLK32" s="638"/>
      <c r="SLL32" s="638"/>
      <c r="SLM32" s="638"/>
      <c r="SLN32" s="638"/>
      <c r="SLO32" s="638"/>
      <c r="SLP32" s="638"/>
      <c r="SLQ32" s="638"/>
      <c r="SLR32" s="638"/>
      <c r="SLS32" s="638"/>
      <c r="SLT32" s="638"/>
      <c r="SLU32" s="638"/>
      <c r="SLV32" s="638"/>
      <c r="SLW32" s="638"/>
      <c r="SLX32" s="638"/>
      <c r="SLY32" s="638"/>
      <c r="SLZ32" s="638"/>
      <c r="SMA32" s="638"/>
      <c r="SMB32" s="638"/>
      <c r="SMC32" s="638"/>
      <c r="SMD32" s="638"/>
      <c r="SME32" s="638"/>
      <c r="SMF32" s="638"/>
      <c r="SMG32" s="638"/>
      <c r="SMH32" s="638"/>
      <c r="SMI32" s="638"/>
      <c r="SMJ32" s="638"/>
      <c r="SMK32" s="638"/>
      <c r="SML32" s="638"/>
      <c r="SMM32" s="638"/>
      <c r="SMN32" s="638"/>
      <c r="SMO32" s="638"/>
      <c r="SMP32" s="638"/>
      <c r="SMQ32" s="638"/>
      <c r="SMR32" s="638"/>
      <c r="SMS32" s="638"/>
      <c r="SMT32" s="638"/>
      <c r="SMU32" s="638"/>
      <c r="SMV32" s="638"/>
      <c r="SMW32" s="638"/>
      <c r="SMX32" s="638"/>
      <c r="SMY32" s="638"/>
      <c r="SMZ32" s="638"/>
      <c r="SNA32" s="638"/>
      <c r="SNB32" s="638"/>
      <c r="SNC32" s="638"/>
      <c r="SND32" s="638"/>
      <c r="SNE32" s="638"/>
      <c r="SNF32" s="638"/>
      <c r="SNG32" s="638"/>
      <c r="SNH32" s="638"/>
      <c r="SNI32" s="638"/>
      <c r="SNJ32" s="638"/>
      <c r="SNK32" s="638"/>
      <c r="SNL32" s="638"/>
      <c r="SNM32" s="638"/>
      <c r="SNN32" s="638"/>
      <c r="SNO32" s="638"/>
      <c r="SNP32" s="638"/>
      <c r="SNQ32" s="638"/>
      <c r="SNR32" s="638"/>
      <c r="SNS32" s="638"/>
      <c r="SNT32" s="638"/>
      <c r="SNU32" s="638"/>
      <c r="SNV32" s="638"/>
      <c r="SNW32" s="638"/>
      <c r="SNX32" s="638"/>
      <c r="SNY32" s="638"/>
      <c r="SNZ32" s="638"/>
      <c r="SOA32" s="638"/>
      <c r="SOB32" s="638"/>
      <c r="SOC32" s="638"/>
      <c r="SOD32" s="638"/>
      <c r="SOE32" s="638"/>
      <c r="SOF32" s="638"/>
      <c r="SOG32" s="638"/>
      <c r="SOH32" s="638"/>
      <c r="SOI32" s="638"/>
      <c r="SOJ32" s="638"/>
      <c r="SOK32" s="638"/>
      <c r="SOL32" s="638"/>
      <c r="SOM32" s="638"/>
      <c r="SON32" s="638"/>
      <c r="SOO32" s="638"/>
      <c r="SOP32" s="638"/>
      <c r="SOQ32" s="638"/>
      <c r="SOR32" s="638"/>
      <c r="SOS32" s="638"/>
      <c r="SOT32" s="638"/>
      <c r="SOU32" s="638"/>
      <c r="SOV32" s="638"/>
      <c r="SOW32" s="638"/>
      <c r="SOX32" s="638"/>
      <c r="SOY32" s="638"/>
      <c r="SOZ32" s="638"/>
      <c r="SPA32" s="638"/>
      <c r="SPB32" s="638"/>
      <c r="SPC32" s="638"/>
      <c r="SPD32" s="638"/>
      <c r="SPE32" s="638"/>
      <c r="SPF32" s="638"/>
      <c r="SPG32" s="638"/>
      <c r="SPH32" s="638"/>
      <c r="SPI32" s="638"/>
      <c r="SPJ32" s="638"/>
      <c r="SPK32" s="638"/>
      <c r="SPL32" s="638"/>
      <c r="SPM32" s="638"/>
      <c r="SPN32" s="638"/>
      <c r="SPO32" s="638"/>
      <c r="SPP32" s="638"/>
      <c r="SPQ32" s="638"/>
      <c r="SPR32" s="638"/>
      <c r="SPS32" s="638"/>
      <c r="SPT32" s="638"/>
      <c r="SPU32" s="638"/>
      <c r="SPV32" s="638"/>
      <c r="SPW32" s="638"/>
      <c r="SPX32" s="638"/>
      <c r="SPY32" s="638"/>
      <c r="SPZ32" s="638"/>
      <c r="SQA32" s="638"/>
      <c r="SQB32" s="638"/>
      <c r="SQC32" s="638"/>
      <c r="SQD32" s="638"/>
      <c r="SQE32" s="638"/>
      <c r="SQF32" s="638"/>
      <c r="SQG32" s="638"/>
      <c r="SQH32" s="638"/>
      <c r="SQI32" s="638"/>
      <c r="SQJ32" s="638"/>
      <c r="SQK32" s="638"/>
      <c r="SQL32" s="638"/>
      <c r="SQM32" s="638"/>
      <c r="SQN32" s="638"/>
      <c r="SQO32" s="638"/>
      <c r="SQP32" s="638"/>
      <c r="SQQ32" s="638"/>
      <c r="SQR32" s="638"/>
      <c r="SQS32" s="638"/>
      <c r="SQT32" s="638"/>
      <c r="SQU32" s="638"/>
      <c r="SQV32" s="638"/>
      <c r="SQW32" s="638"/>
      <c r="SQX32" s="638"/>
      <c r="SQY32" s="638"/>
      <c r="SQZ32" s="638"/>
      <c r="SRA32" s="638"/>
      <c r="SRB32" s="638"/>
      <c r="SRC32" s="638"/>
      <c r="SRD32" s="638"/>
      <c r="SRE32" s="638"/>
      <c r="SRF32" s="638"/>
      <c r="SRG32" s="638"/>
      <c r="SRH32" s="638"/>
      <c r="SRI32" s="638"/>
      <c r="SRJ32" s="638"/>
      <c r="SRK32" s="638"/>
      <c r="SRL32" s="638"/>
      <c r="SRM32" s="638"/>
      <c r="SRN32" s="638"/>
      <c r="SRO32" s="638"/>
      <c r="SRP32" s="638"/>
      <c r="SRQ32" s="638"/>
      <c r="SRR32" s="638"/>
      <c r="SRS32" s="638"/>
      <c r="SRT32" s="638"/>
      <c r="SRU32" s="638"/>
      <c r="SRV32" s="638"/>
      <c r="SRW32" s="638"/>
      <c r="SRX32" s="638"/>
      <c r="SRY32" s="638"/>
      <c r="SRZ32" s="638"/>
      <c r="SSA32" s="638"/>
      <c r="SSB32" s="638"/>
      <c r="SSC32" s="638"/>
      <c r="SSD32" s="638"/>
      <c r="SSE32" s="638"/>
      <c r="SSF32" s="638"/>
      <c r="SSG32" s="638"/>
      <c r="SSH32" s="638"/>
      <c r="SSI32" s="638"/>
      <c r="SSJ32" s="638"/>
      <c r="SSK32" s="638"/>
      <c r="SSL32" s="638"/>
      <c r="SSM32" s="638"/>
      <c r="SSN32" s="638"/>
      <c r="SSO32" s="638"/>
      <c r="SSP32" s="638"/>
      <c r="SSQ32" s="638"/>
      <c r="SSR32" s="638"/>
      <c r="SSS32" s="638"/>
      <c r="SST32" s="638"/>
      <c r="SSU32" s="638"/>
      <c r="SSV32" s="638"/>
      <c r="SSW32" s="638"/>
      <c r="SSX32" s="638"/>
      <c r="SSY32" s="638"/>
      <c r="SSZ32" s="638"/>
      <c r="STA32" s="638"/>
      <c r="STB32" s="638"/>
      <c r="STC32" s="638"/>
      <c r="STD32" s="638"/>
      <c r="STE32" s="638"/>
      <c r="STF32" s="638"/>
      <c r="STG32" s="638"/>
      <c r="STH32" s="638"/>
      <c r="STI32" s="638"/>
      <c r="STJ32" s="638"/>
      <c r="STK32" s="638"/>
      <c r="STL32" s="638"/>
      <c r="STM32" s="638"/>
      <c r="STN32" s="638"/>
      <c r="STO32" s="638"/>
      <c r="STP32" s="638"/>
      <c r="STQ32" s="638"/>
      <c r="STR32" s="638"/>
      <c r="STS32" s="638"/>
      <c r="STT32" s="638"/>
      <c r="STU32" s="638"/>
      <c r="STV32" s="638"/>
      <c r="STW32" s="638"/>
      <c r="STX32" s="638"/>
      <c r="STY32" s="638"/>
      <c r="STZ32" s="638"/>
      <c r="SUA32" s="638"/>
      <c r="SUB32" s="638"/>
      <c r="SUC32" s="638"/>
      <c r="SUD32" s="638"/>
      <c r="SUE32" s="638"/>
      <c r="SUF32" s="638"/>
      <c r="SUG32" s="638"/>
      <c r="SUH32" s="638"/>
      <c r="SUI32" s="638"/>
      <c r="SUJ32" s="638"/>
      <c r="SUK32" s="638"/>
      <c r="SUL32" s="638"/>
      <c r="SUM32" s="638"/>
      <c r="SUN32" s="638"/>
      <c r="SUO32" s="638"/>
      <c r="SUP32" s="638"/>
      <c r="SUQ32" s="638"/>
      <c r="SUR32" s="638"/>
      <c r="SUS32" s="638"/>
      <c r="SUT32" s="638"/>
      <c r="SUU32" s="638"/>
      <c r="SUV32" s="638"/>
      <c r="SUW32" s="638"/>
      <c r="SUX32" s="638"/>
      <c r="SUY32" s="638"/>
      <c r="SUZ32" s="638"/>
      <c r="SVA32" s="638"/>
      <c r="SVB32" s="638"/>
      <c r="SVC32" s="638"/>
      <c r="SVD32" s="638"/>
      <c r="SVE32" s="638"/>
      <c r="SVF32" s="638"/>
      <c r="SVG32" s="638"/>
      <c r="SVH32" s="638"/>
      <c r="SVI32" s="638"/>
      <c r="SVJ32" s="638"/>
      <c r="SVK32" s="638"/>
      <c r="SVL32" s="638"/>
      <c r="SVM32" s="638"/>
      <c r="SVN32" s="638"/>
      <c r="SVO32" s="638"/>
      <c r="SVP32" s="638"/>
      <c r="SVQ32" s="638"/>
      <c r="SVR32" s="638"/>
      <c r="SVS32" s="638"/>
      <c r="SVT32" s="638"/>
      <c r="SVU32" s="638"/>
      <c r="SVV32" s="638"/>
      <c r="SVW32" s="638"/>
      <c r="SVX32" s="638"/>
      <c r="SVY32" s="638"/>
      <c r="SVZ32" s="638"/>
      <c r="SWA32" s="638"/>
      <c r="SWB32" s="638"/>
      <c r="SWC32" s="638"/>
      <c r="SWD32" s="638"/>
      <c r="SWE32" s="638"/>
      <c r="SWF32" s="638"/>
      <c r="SWG32" s="638"/>
      <c r="SWH32" s="638"/>
      <c r="SWI32" s="638"/>
      <c r="SWJ32" s="638"/>
      <c r="SWK32" s="638"/>
      <c r="SWL32" s="638"/>
      <c r="SWM32" s="638"/>
      <c r="SWN32" s="638"/>
      <c r="SWO32" s="638"/>
      <c r="SWP32" s="638"/>
      <c r="SWQ32" s="638"/>
      <c r="SWR32" s="638"/>
      <c r="SWS32" s="638"/>
      <c r="SWT32" s="638"/>
      <c r="SWU32" s="638"/>
      <c r="SWV32" s="638"/>
      <c r="SWW32" s="638"/>
      <c r="SWX32" s="638"/>
      <c r="SWY32" s="638"/>
      <c r="SWZ32" s="638"/>
      <c r="SXA32" s="638"/>
      <c r="SXB32" s="638"/>
      <c r="SXC32" s="638"/>
      <c r="SXD32" s="638"/>
      <c r="SXE32" s="638"/>
      <c r="SXF32" s="638"/>
      <c r="SXG32" s="638"/>
      <c r="SXH32" s="638"/>
      <c r="SXI32" s="638"/>
      <c r="SXJ32" s="638"/>
      <c r="SXK32" s="638"/>
      <c r="SXL32" s="638"/>
      <c r="SXM32" s="638"/>
      <c r="SXN32" s="638"/>
      <c r="SXO32" s="638"/>
      <c r="SXP32" s="638"/>
      <c r="SXQ32" s="638"/>
      <c r="SXR32" s="638"/>
      <c r="SXS32" s="638"/>
      <c r="SXT32" s="638"/>
      <c r="SXU32" s="638"/>
      <c r="SXV32" s="638"/>
      <c r="SXW32" s="638"/>
      <c r="SXX32" s="638"/>
      <c r="SXY32" s="638"/>
      <c r="SXZ32" s="638"/>
      <c r="SYA32" s="638"/>
      <c r="SYB32" s="638"/>
      <c r="SYC32" s="638"/>
      <c r="SYD32" s="638"/>
      <c r="SYE32" s="638"/>
      <c r="SYF32" s="638"/>
      <c r="SYG32" s="638"/>
      <c r="SYH32" s="638"/>
      <c r="SYI32" s="638"/>
      <c r="SYJ32" s="638"/>
      <c r="SYK32" s="638"/>
      <c r="SYL32" s="638"/>
      <c r="SYM32" s="638"/>
      <c r="SYN32" s="638"/>
      <c r="SYO32" s="638"/>
      <c r="SYP32" s="638"/>
      <c r="SYQ32" s="638"/>
      <c r="SYR32" s="638"/>
      <c r="SYS32" s="638"/>
      <c r="SYT32" s="638"/>
      <c r="SYU32" s="638"/>
      <c r="SYV32" s="638"/>
      <c r="SYW32" s="638"/>
      <c r="SYX32" s="638"/>
      <c r="SYY32" s="638"/>
      <c r="SYZ32" s="638"/>
      <c r="SZA32" s="638"/>
      <c r="SZB32" s="638"/>
      <c r="SZC32" s="638"/>
      <c r="SZD32" s="638"/>
      <c r="SZE32" s="638"/>
      <c r="SZF32" s="638"/>
      <c r="SZG32" s="638"/>
      <c r="SZH32" s="638"/>
      <c r="SZI32" s="638"/>
      <c r="SZJ32" s="638"/>
      <c r="SZK32" s="638"/>
      <c r="SZL32" s="638"/>
      <c r="SZM32" s="638"/>
      <c r="SZN32" s="638"/>
      <c r="SZO32" s="638"/>
      <c r="SZP32" s="638"/>
      <c r="SZQ32" s="638"/>
      <c r="SZR32" s="638"/>
      <c r="SZS32" s="638"/>
      <c r="SZT32" s="638"/>
      <c r="SZU32" s="638"/>
      <c r="SZV32" s="638"/>
      <c r="SZW32" s="638"/>
      <c r="SZX32" s="638"/>
      <c r="SZY32" s="638"/>
      <c r="SZZ32" s="638"/>
      <c r="TAA32" s="638"/>
      <c r="TAB32" s="638"/>
      <c r="TAC32" s="638"/>
      <c r="TAD32" s="638"/>
      <c r="TAE32" s="638"/>
      <c r="TAF32" s="638"/>
      <c r="TAG32" s="638"/>
      <c r="TAH32" s="638"/>
      <c r="TAI32" s="638"/>
      <c r="TAJ32" s="638"/>
      <c r="TAK32" s="638"/>
      <c r="TAL32" s="638"/>
      <c r="TAM32" s="638"/>
      <c r="TAN32" s="638"/>
      <c r="TAO32" s="638"/>
      <c r="TAP32" s="638"/>
      <c r="TAQ32" s="638"/>
      <c r="TAR32" s="638"/>
      <c r="TAS32" s="638"/>
      <c r="TAT32" s="638"/>
      <c r="TAU32" s="638"/>
      <c r="TAV32" s="638"/>
      <c r="TAW32" s="638"/>
      <c r="TAX32" s="638"/>
      <c r="TAY32" s="638"/>
      <c r="TAZ32" s="638"/>
      <c r="TBA32" s="638"/>
      <c r="TBB32" s="638"/>
      <c r="TBC32" s="638"/>
      <c r="TBD32" s="638"/>
      <c r="TBE32" s="638"/>
      <c r="TBF32" s="638"/>
      <c r="TBG32" s="638"/>
      <c r="TBH32" s="638"/>
      <c r="TBI32" s="638"/>
      <c r="TBJ32" s="638"/>
      <c r="TBK32" s="638"/>
      <c r="TBL32" s="638"/>
      <c r="TBM32" s="638"/>
      <c r="TBN32" s="638"/>
      <c r="TBO32" s="638"/>
      <c r="TBP32" s="638"/>
      <c r="TBQ32" s="638"/>
      <c r="TBR32" s="638"/>
      <c r="TBS32" s="638"/>
      <c r="TBT32" s="638"/>
      <c r="TBU32" s="638"/>
      <c r="TBV32" s="638"/>
      <c r="TBW32" s="638"/>
      <c r="TBX32" s="638"/>
      <c r="TBY32" s="638"/>
      <c r="TBZ32" s="638"/>
      <c r="TCA32" s="638"/>
      <c r="TCB32" s="638"/>
      <c r="TCC32" s="638"/>
      <c r="TCD32" s="638"/>
      <c r="TCE32" s="638"/>
      <c r="TCF32" s="638"/>
      <c r="TCG32" s="638"/>
      <c r="TCH32" s="638"/>
      <c r="TCI32" s="638"/>
      <c r="TCJ32" s="638"/>
      <c r="TCK32" s="638"/>
      <c r="TCL32" s="638"/>
      <c r="TCM32" s="638"/>
      <c r="TCN32" s="638"/>
      <c r="TCO32" s="638"/>
      <c r="TCP32" s="638"/>
      <c r="TCQ32" s="638"/>
      <c r="TCR32" s="638"/>
      <c r="TCS32" s="638"/>
      <c r="TCT32" s="638"/>
      <c r="TCU32" s="638"/>
      <c r="TCV32" s="638"/>
      <c r="TCW32" s="638"/>
      <c r="TCX32" s="638"/>
      <c r="TCY32" s="638"/>
      <c r="TCZ32" s="638"/>
      <c r="TDA32" s="638"/>
      <c r="TDB32" s="638"/>
      <c r="TDC32" s="638"/>
      <c r="TDD32" s="638"/>
      <c r="TDE32" s="638"/>
      <c r="TDF32" s="638"/>
      <c r="TDG32" s="638"/>
      <c r="TDH32" s="638"/>
      <c r="TDI32" s="638"/>
      <c r="TDJ32" s="638"/>
      <c r="TDK32" s="638"/>
      <c r="TDL32" s="638"/>
      <c r="TDM32" s="638"/>
      <c r="TDN32" s="638"/>
      <c r="TDO32" s="638"/>
      <c r="TDP32" s="638"/>
      <c r="TDQ32" s="638"/>
      <c r="TDR32" s="638"/>
      <c r="TDS32" s="638"/>
      <c r="TDT32" s="638"/>
      <c r="TDU32" s="638"/>
      <c r="TDV32" s="638"/>
      <c r="TDW32" s="638"/>
      <c r="TDX32" s="638"/>
      <c r="TDY32" s="638"/>
      <c r="TDZ32" s="638"/>
      <c r="TEA32" s="638"/>
      <c r="TEB32" s="638"/>
      <c r="TEC32" s="638"/>
      <c r="TED32" s="638"/>
      <c r="TEE32" s="638"/>
      <c r="TEF32" s="638"/>
      <c r="TEG32" s="638"/>
      <c r="TEH32" s="638"/>
      <c r="TEI32" s="638"/>
      <c r="TEJ32" s="638"/>
      <c r="TEK32" s="638"/>
      <c r="TEL32" s="638"/>
      <c r="TEM32" s="638"/>
      <c r="TEN32" s="638"/>
      <c r="TEO32" s="638"/>
      <c r="TEP32" s="638"/>
      <c r="TEQ32" s="638"/>
      <c r="TER32" s="638"/>
      <c r="TES32" s="638"/>
      <c r="TET32" s="638"/>
      <c r="TEU32" s="638"/>
      <c r="TEV32" s="638"/>
      <c r="TEW32" s="638"/>
      <c r="TEX32" s="638"/>
      <c r="TEY32" s="638"/>
      <c r="TEZ32" s="638"/>
      <c r="TFA32" s="638"/>
      <c r="TFB32" s="638"/>
      <c r="TFC32" s="638"/>
      <c r="TFD32" s="638"/>
      <c r="TFE32" s="638"/>
      <c r="TFF32" s="638"/>
      <c r="TFG32" s="638"/>
      <c r="TFH32" s="638"/>
      <c r="TFI32" s="638"/>
      <c r="TFJ32" s="638"/>
      <c r="TFK32" s="638"/>
      <c r="TFL32" s="638"/>
      <c r="TFM32" s="638"/>
      <c r="TFN32" s="638"/>
      <c r="TFO32" s="638"/>
      <c r="TFP32" s="638"/>
      <c r="TFQ32" s="638"/>
      <c r="TFR32" s="638"/>
      <c r="TFS32" s="638"/>
      <c r="TFT32" s="638"/>
      <c r="TFU32" s="638"/>
      <c r="TFV32" s="638"/>
      <c r="TFW32" s="638"/>
      <c r="TFX32" s="638"/>
      <c r="TFY32" s="638"/>
      <c r="TFZ32" s="638"/>
      <c r="TGA32" s="638"/>
      <c r="TGB32" s="638"/>
      <c r="TGC32" s="638"/>
      <c r="TGD32" s="638"/>
      <c r="TGE32" s="638"/>
      <c r="TGF32" s="638"/>
      <c r="TGG32" s="638"/>
      <c r="TGH32" s="638"/>
      <c r="TGI32" s="638"/>
      <c r="TGJ32" s="638"/>
      <c r="TGK32" s="638"/>
      <c r="TGL32" s="638"/>
      <c r="TGM32" s="638"/>
      <c r="TGN32" s="638"/>
      <c r="TGO32" s="638"/>
      <c r="TGP32" s="638"/>
      <c r="TGQ32" s="638"/>
      <c r="TGR32" s="638"/>
      <c r="TGS32" s="638"/>
      <c r="TGT32" s="638"/>
      <c r="TGU32" s="638"/>
      <c r="TGV32" s="638"/>
      <c r="TGW32" s="638"/>
      <c r="TGX32" s="638"/>
      <c r="TGY32" s="638"/>
      <c r="TGZ32" s="638"/>
      <c r="THA32" s="638"/>
      <c r="THB32" s="638"/>
      <c r="THC32" s="638"/>
      <c r="THD32" s="638"/>
      <c r="THE32" s="638"/>
      <c r="THF32" s="638"/>
      <c r="THG32" s="638"/>
      <c r="THH32" s="638"/>
      <c r="THI32" s="638"/>
      <c r="THJ32" s="638"/>
      <c r="THK32" s="638"/>
      <c r="THL32" s="638"/>
      <c r="THM32" s="638"/>
      <c r="THN32" s="638"/>
      <c r="THO32" s="638"/>
      <c r="THP32" s="638"/>
      <c r="THQ32" s="638"/>
      <c r="THR32" s="638"/>
      <c r="THS32" s="638"/>
      <c r="THT32" s="638"/>
      <c r="THU32" s="638"/>
      <c r="THV32" s="638"/>
      <c r="THW32" s="638"/>
      <c r="THX32" s="638"/>
      <c r="THY32" s="638"/>
      <c r="THZ32" s="638"/>
      <c r="TIA32" s="638"/>
      <c r="TIB32" s="638"/>
      <c r="TIC32" s="638"/>
      <c r="TID32" s="638"/>
      <c r="TIE32" s="638"/>
      <c r="TIF32" s="638"/>
      <c r="TIG32" s="638"/>
      <c r="TIH32" s="638"/>
      <c r="TII32" s="638"/>
      <c r="TIJ32" s="638"/>
      <c r="TIK32" s="638"/>
      <c r="TIL32" s="638"/>
      <c r="TIM32" s="638"/>
      <c r="TIN32" s="638"/>
      <c r="TIO32" s="638"/>
      <c r="TIP32" s="638"/>
      <c r="TIQ32" s="638"/>
      <c r="TIR32" s="638"/>
      <c r="TIS32" s="638"/>
      <c r="TIT32" s="638"/>
      <c r="TIU32" s="638"/>
      <c r="TIV32" s="638"/>
      <c r="TIW32" s="638"/>
      <c r="TIX32" s="638"/>
      <c r="TIY32" s="638"/>
      <c r="TIZ32" s="638"/>
      <c r="TJA32" s="638"/>
      <c r="TJB32" s="638"/>
      <c r="TJC32" s="638"/>
      <c r="TJD32" s="638"/>
      <c r="TJE32" s="638"/>
      <c r="TJF32" s="638"/>
      <c r="TJG32" s="638"/>
      <c r="TJH32" s="638"/>
      <c r="TJI32" s="638"/>
      <c r="TJJ32" s="638"/>
      <c r="TJK32" s="638"/>
      <c r="TJL32" s="638"/>
      <c r="TJM32" s="638"/>
      <c r="TJN32" s="638"/>
      <c r="TJO32" s="638"/>
      <c r="TJP32" s="638"/>
      <c r="TJQ32" s="638"/>
      <c r="TJR32" s="638"/>
      <c r="TJS32" s="638"/>
      <c r="TJT32" s="638"/>
      <c r="TJU32" s="638"/>
      <c r="TJV32" s="638"/>
      <c r="TJW32" s="638"/>
      <c r="TJX32" s="638"/>
      <c r="TJY32" s="638"/>
      <c r="TJZ32" s="638"/>
      <c r="TKA32" s="638"/>
      <c r="TKB32" s="638"/>
      <c r="TKC32" s="638"/>
      <c r="TKD32" s="638"/>
      <c r="TKE32" s="638"/>
      <c r="TKF32" s="638"/>
      <c r="TKG32" s="638"/>
      <c r="TKH32" s="638"/>
      <c r="TKI32" s="638"/>
      <c r="TKJ32" s="638"/>
      <c r="TKK32" s="638"/>
      <c r="TKL32" s="638"/>
      <c r="TKM32" s="638"/>
      <c r="TKN32" s="638"/>
      <c r="TKO32" s="638"/>
      <c r="TKP32" s="638"/>
      <c r="TKQ32" s="638"/>
      <c r="TKR32" s="638"/>
      <c r="TKS32" s="638"/>
      <c r="TKT32" s="638"/>
      <c r="TKU32" s="638"/>
      <c r="TKV32" s="638"/>
      <c r="TKW32" s="638"/>
      <c r="TKX32" s="638"/>
      <c r="TKY32" s="638"/>
      <c r="TKZ32" s="638"/>
      <c r="TLA32" s="638"/>
      <c r="TLB32" s="638"/>
      <c r="TLC32" s="638"/>
      <c r="TLD32" s="638"/>
      <c r="TLE32" s="638"/>
      <c r="TLF32" s="638"/>
      <c r="TLG32" s="638"/>
      <c r="TLH32" s="638"/>
      <c r="TLI32" s="638"/>
      <c r="TLJ32" s="638"/>
      <c r="TLK32" s="638"/>
      <c r="TLL32" s="638"/>
      <c r="TLM32" s="638"/>
      <c r="TLN32" s="638"/>
      <c r="TLO32" s="638"/>
      <c r="TLP32" s="638"/>
      <c r="TLQ32" s="638"/>
      <c r="TLR32" s="638"/>
      <c r="TLS32" s="638"/>
      <c r="TLT32" s="638"/>
      <c r="TLU32" s="638"/>
      <c r="TLV32" s="638"/>
      <c r="TLW32" s="638"/>
      <c r="TLX32" s="638"/>
      <c r="TLY32" s="638"/>
      <c r="TLZ32" s="638"/>
      <c r="TMA32" s="638"/>
      <c r="TMB32" s="638"/>
      <c r="TMC32" s="638"/>
      <c r="TMD32" s="638"/>
      <c r="TME32" s="638"/>
      <c r="TMF32" s="638"/>
      <c r="TMG32" s="638"/>
      <c r="TMH32" s="638"/>
      <c r="TMI32" s="638"/>
      <c r="TMJ32" s="638"/>
      <c r="TMK32" s="638"/>
      <c r="TML32" s="638"/>
      <c r="TMM32" s="638"/>
      <c r="TMN32" s="638"/>
      <c r="TMO32" s="638"/>
      <c r="TMP32" s="638"/>
      <c r="TMQ32" s="638"/>
      <c r="TMR32" s="638"/>
      <c r="TMS32" s="638"/>
      <c r="TMT32" s="638"/>
      <c r="TMU32" s="638"/>
      <c r="TMV32" s="638"/>
      <c r="TMW32" s="638"/>
      <c r="TMX32" s="638"/>
      <c r="TMY32" s="638"/>
      <c r="TMZ32" s="638"/>
      <c r="TNA32" s="638"/>
      <c r="TNB32" s="638"/>
      <c r="TNC32" s="638"/>
      <c r="TND32" s="638"/>
      <c r="TNE32" s="638"/>
      <c r="TNF32" s="638"/>
      <c r="TNG32" s="638"/>
      <c r="TNH32" s="638"/>
      <c r="TNI32" s="638"/>
      <c r="TNJ32" s="638"/>
      <c r="TNK32" s="638"/>
      <c r="TNL32" s="638"/>
      <c r="TNM32" s="638"/>
      <c r="TNN32" s="638"/>
      <c r="TNO32" s="638"/>
      <c r="TNP32" s="638"/>
      <c r="TNQ32" s="638"/>
      <c r="TNR32" s="638"/>
      <c r="TNS32" s="638"/>
      <c r="TNT32" s="638"/>
      <c r="TNU32" s="638"/>
      <c r="TNV32" s="638"/>
      <c r="TNW32" s="638"/>
      <c r="TNX32" s="638"/>
      <c r="TNY32" s="638"/>
      <c r="TNZ32" s="638"/>
      <c r="TOA32" s="638"/>
      <c r="TOB32" s="638"/>
      <c r="TOC32" s="638"/>
      <c r="TOD32" s="638"/>
      <c r="TOE32" s="638"/>
      <c r="TOF32" s="638"/>
      <c r="TOG32" s="638"/>
      <c r="TOH32" s="638"/>
      <c r="TOI32" s="638"/>
      <c r="TOJ32" s="638"/>
      <c r="TOK32" s="638"/>
      <c r="TOL32" s="638"/>
      <c r="TOM32" s="638"/>
      <c r="TON32" s="638"/>
      <c r="TOO32" s="638"/>
      <c r="TOP32" s="638"/>
      <c r="TOQ32" s="638"/>
      <c r="TOR32" s="638"/>
      <c r="TOS32" s="638"/>
      <c r="TOT32" s="638"/>
      <c r="TOU32" s="638"/>
      <c r="TOV32" s="638"/>
      <c r="TOW32" s="638"/>
      <c r="TOX32" s="638"/>
      <c r="TOY32" s="638"/>
      <c r="TOZ32" s="638"/>
      <c r="TPA32" s="638"/>
      <c r="TPB32" s="638"/>
      <c r="TPC32" s="638"/>
      <c r="TPD32" s="638"/>
      <c r="TPE32" s="638"/>
      <c r="TPF32" s="638"/>
      <c r="TPG32" s="638"/>
      <c r="TPH32" s="638"/>
      <c r="TPI32" s="638"/>
      <c r="TPJ32" s="638"/>
      <c r="TPK32" s="638"/>
      <c r="TPL32" s="638"/>
      <c r="TPM32" s="638"/>
      <c r="TPN32" s="638"/>
      <c r="TPO32" s="638"/>
      <c r="TPP32" s="638"/>
      <c r="TPQ32" s="638"/>
      <c r="TPR32" s="638"/>
      <c r="TPS32" s="638"/>
      <c r="TPT32" s="638"/>
      <c r="TPU32" s="638"/>
      <c r="TPV32" s="638"/>
      <c r="TPW32" s="638"/>
      <c r="TPX32" s="638"/>
      <c r="TPY32" s="638"/>
      <c r="TPZ32" s="638"/>
      <c r="TQA32" s="638"/>
      <c r="TQB32" s="638"/>
      <c r="TQC32" s="638"/>
      <c r="TQD32" s="638"/>
      <c r="TQE32" s="638"/>
      <c r="TQF32" s="638"/>
      <c r="TQG32" s="638"/>
      <c r="TQH32" s="638"/>
      <c r="TQI32" s="638"/>
      <c r="TQJ32" s="638"/>
      <c r="TQK32" s="638"/>
      <c r="TQL32" s="638"/>
      <c r="TQM32" s="638"/>
      <c r="TQN32" s="638"/>
      <c r="TQO32" s="638"/>
      <c r="TQP32" s="638"/>
      <c r="TQQ32" s="638"/>
      <c r="TQR32" s="638"/>
      <c r="TQS32" s="638"/>
      <c r="TQT32" s="638"/>
      <c r="TQU32" s="638"/>
      <c r="TQV32" s="638"/>
      <c r="TQW32" s="638"/>
      <c r="TQX32" s="638"/>
      <c r="TQY32" s="638"/>
      <c r="TQZ32" s="638"/>
      <c r="TRA32" s="638"/>
      <c r="TRB32" s="638"/>
      <c r="TRC32" s="638"/>
      <c r="TRD32" s="638"/>
      <c r="TRE32" s="638"/>
      <c r="TRF32" s="638"/>
      <c r="TRG32" s="638"/>
      <c r="TRH32" s="638"/>
      <c r="TRI32" s="638"/>
      <c r="TRJ32" s="638"/>
      <c r="TRK32" s="638"/>
      <c r="TRL32" s="638"/>
      <c r="TRM32" s="638"/>
      <c r="TRN32" s="638"/>
      <c r="TRO32" s="638"/>
      <c r="TRP32" s="638"/>
      <c r="TRQ32" s="638"/>
      <c r="TRR32" s="638"/>
      <c r="TRS32" s="638"/>
      <c r="TRT32" s="638"/>
      <c r="TRU32" s="638"/>
      <c r="TRV32" s="638"/>
      <c r="TRW32" s="638"/>
      <c r="TRX32" s="638"/>
      <c r="TRY32" s="638"/>
      <c r="TRZ32" s="638"/>
      <c r="TSA32" s="638"/>
      <c r="TSB32" s="638"/>
      <c r="TSC32" s="638"/>
      <c r="TSD32" s="638"/>
      <c r="TSE32" s="638"/>
      <c r="TSF32" s="638"/>
      <c r="TSG32" s="638"/>
      <c r="TSH32" s="638"/>
      <c r="TSI32" s="638"/>
      <c r="TSJ32" s="638"/>
      <c r="TSK32" s="638"/>
      <c r="TSL32" s="638"/>
      <c r="TSM32" s="638"/>
      <c r="TSN32" s="638"/>
      <c r="TSO32" s="638"/>
      <c r="TSP32" s="638"/>
      <c r="TSQ32" s="638"/>
      <c r="TSR32" s="638"/>
      <c r="TSS32" s="638"/>
      <c r="TST32" s="638"/>
      <c r="TSU32" s="638"/>
      <c r="TSV32" s="638"/>
      <c r="TSW32" s="638"/>
      <c r="TSX32" s="638"/>
      <c r="TSY32" s="638"/>
      <c r="TSZ32" s="638"/>
      <c r="TTA32" s="638"/>
      <c r="TTB32" s="638"/>
      <c r="TTC32" s="638"/>
      <c r="TTD32" s="638"/>
      <c r="TTE32" s="638"/>
      <c r="TTF32" s="638"/>
      <c r="TTG32" s="638"/>
      <c r="TTH32" s="638"/>
      <c r="TTI32" s="638"/>
      <c r="TTJ32" s="638"/>
      <c r="TTK32" s="638"/>
      <c r="TTL32" s="638"/>
      <c r="TTM32" s="638"/>
      <c r="TTN32" s="638"/>
      <c r="TTO32" s="638"/>
      <c r="TTP32" s="638"/>
      <c r="TTQ32" s="638"/>
      <c r="TTR32" s="638"/>
      <c r="TTS32" s="638"/>
      <c r="TTT32" s="638"/>
      <c r="TTU32" s="638"/>
      <c r="TTV32" s="638"/>
      <c r="TTW32" s="638"/>
      <c r="TTX32" s="638"/>
      <c r="TTY32" s="638"/>
      <c r="TTZ32" s="638"/>
      <c r="TUA32" s="638"/>
      <c r="TUB32" s="638"/>
      <c r="TUC32" s="638"/>
      <c r="TUD32" s="638"/>
      <c r="TUE32" s="638"/>
      <c r="TUF32" s="638"/>
      <c r="TUG32" s="638"/>
      <c r="TUH32" s="638"/>
      <c r="TUI32" s="638"/>
      <c r="TUJ32" s="638"/>
      <c r="TUK32" s="638"/>
      <c r="TUL32" s="638"/>
      <c r="TUM32" s="638"/>
      <c r="TUN32" s="638"/>
      <c r="TUO32" s="638"/>
      <c r="TUP32" s="638"/>
      <c r="TUQ32" s="638"/>
      <c r="TUR32" s="638"/>
      <c r="TUS32" s="638"/>
      <c r="TUT32" s="638"/>
      <c r="TUU32" s="638"/>
      <c r="TUV32" s="638"/>
      <c r="TUW32" s="638"/>
      <c r="TUX32" s="638"/>
      <c r="TUY32" s="638"/>
      <c r="TUZ32" s="638"/>
      <c r="TVA32" s="638"/>
      <c r="TVB32" s="638"/>
      <c r="TVC32" s="638"/>
      <c r="TVD32" s="638"/>
      <c r="TVE32" s="638"/>
      <c r="TVF32" s="638"/>
      <c r="TVG32" s="638"/>
      <c r="TVH32" s="638"/>
      <c r="TVI32" s="638"/>
      <c r="TVJ32" s="638"/>
      <c r="TVK32" s="638"/>
      <c r="TVL32" s="638"/>
      <c r="TVM32" s="638"/>
      <c r="TVN32" s="638"/>
      <c r="TVO32" s="638"/>
      <c r="TVP32" s="638"/>
      <c r="TVQ32" s="638"/>
      <c r="TVR32" s="638"/>
      <c r="TVS32" s="638"/>
      <c r="TVT32" s="638"/>
      <c r="TVU32" s="638"/>
      <c r="TVV32" s="638"/>
      <c r="TVW32" s="638"/>
      <c r="TVX32" s="638"/>
      <c r="TVY32" s="638"/>
      <c r="TVZ32" s="638"/>
      <c r="TWA32" s="638"/>
      <c r="TWB32" s="638"/>
      <c r="TWC32" s="638"/>
      <c r="TWD32" s="638"/>
      <c r="TWE32" s="638"/>
      <c r="TWF32" s="638"/>
      <c r="TWG32" s="638"/>
      <c r="TWH32" s="638"/>
      <c r="TWI32" s="638"/>
      <c r="TWJ32" s="638"/>
      <c r="TWK32" s="638"/>
      <c r="TWL32" s="638"/>
      <c r="TWM32" s="638"/>
      <c r="TWN32" s="638"/>
      <c r="TWO32" s="638"/>
      <c r="TWP32" s="638"/>
      <c r="TWQ32" s="638"/>
      <c r="TWR32" s="638"/>
      <c r="TWS32" s="638"/>
      <c r="TWT32" s="638"/>
      <c r="TWU32" s="638"/>
      <c r="TWV32" s="638"/>
      <c r="TWW32" s="638"/>
      <c r="TWX32" s="638"/>
      <c r="TWY32" s="638"/>
      <c r="TWZ32" s="638"/>
      <c r="TXA32" s="638"/>
      <c r="TXB32" s="638"/>
      <c r="TXC32" s="638"/>
      <c r="TXD32" s="638"/>
      <c r="TXE32" s="638"/>
      <c r="TXF32" s="638"/>
      <c r="TXG32" s="638"/>
      <c r="TXH32" s="638"/>
      <c r="TXI32" s="638"/>
      <c r="TXJ32" s="638"/>
      <c r="TXK32" s="638"/>
      <c r="TXL32" s="638"/>
      <c r="TXM32" s="638"/>
      <c r="TXN32" s="638"/>
      <c r="TXO32" s="638"/>
      <c r="TXP32" s="638"/>
      <c r="TXQ32" s="638"/>
      <c r="TXR32" s="638"/>
      <c r="TXS32" s="638"/>
      <c r="TXT32" s="638"/>
      <c r="TXU32" s="638"/>
      <c r="TXV32" s="638"/>
      <c r="TXW32" s="638"/>
      <c r="TXX32" s="638"/>
      <c r="TXY32" s="638"/>
      <c r="TXZ32" s="638"/>
      <c r="TYA32" s="638"/>
      <c r="TYB32" s="638"/>
      <c r="TYC32" s="638"/>
      <c r="TYD32" s="638"/>
      <c r="TYE32" s="638"/>
      <c r="TYF32" s="638"/>
      <c r="TYG32" s="638"/>
      <c r="TYH32" s="638"/>
      <c r="TYI32" s="638"/>
      <c r="TYJ32" s="638"/>
      <c r="TYK32" s="638"/>
      <c r="TYL32" s="638"/>
      <c r="TYM32" s="638"/>
      <c r="TYN32" s="638"/>
      <c r="TYO32" s="638"/>
      <c r="TYP32" s="638"/>
      <c r="TYQ32" s="638"/>
      <c r="TYR32" s="638"/>
      <c r="TYS32" s="638"/>
      <c r="TYT32" s="638"/>
      <c r="TYU32" s="638"/>
      <c r="TYV32" s="638"/>
      <c r="TYW32" s="638"/>
      <c r="TYX32" s="638"/>
      <c r="TYY32" s="638"/>
      <c r="TYZ32" s="638"/>
      <c r="TZA32" s="638"/>
      <c r="TZB32" s="638"/>
      <c r="TZC32" s="638"/>
      <c r="TZD32" s="638"/>
      <c r="TZE32" s="638"/>
      <c r="TZF32" s="638"/>
      <c r="TZG32" s="638"/>
      <c r="TZH32" s="638"/>
      <c r="TZI32" s="638"/>
      <c r="TZJ32" s="638"/>
      <c r="TZK32" s="638"/>
      <c r="TZL32" s="638"/>
      <c r="TZM32" s="638"/>
      <c r="TZN32" s="638"/>
      <c r="TZO32" s="638"/>
      <c r="TZP32" s="638"/>
      <c r="TZQ32" s="638"/>
      <c r="TZR32" s="638"/>
      <c r="TZS32" s="638"/>
      <c r="TZT32" s="638"/>
      <c r="TZU32" s="638"/>
      <c r="TZV32" s="638"/>
      <c r="TZW32" s="638"/>
      <c r="TZX32" s="638"/>
      <c r="TZY32" s="638"/>
      <c r="TZZ32" s="638"/>
      <c r="UAA32" s="638"/>
      <c r="UAB32" s="638"/>
      <c r="UAC32" s="638"/>
      <c r="UAD32" s="638"/>
      <c r="UAE32" s="638"/>
      <c r="UAF32" s="638"/>
      <c r="UAG32" s="638"/>
      <c r="UAH32" s="638"/>
      <c r="UAI32" s="638"/>
      <c r="UAJ32" s="638"/>
      <c r="UAK32" s="638"/>
      <c r="UAL32" s="638"/>
      <c r="UAM32" s="638"/>
      <c r="UAN32" s="638"/>
      <c r="UAO32" s="638"/>
      <c r="UAP32" s="638"/>
      <c r="UAQ32" s="638"/>
      <c r="UAR32" s="638"/>
      <c r="UAS32" s="638"/>
      <c r="UAT32" s="638"/>
      <c r="UAU32" s="638"/>
      <c r="UAV32" s="638"/>
      <c r="UAW32" s="638"/>
      <c r="UAX32" s="638"/>
      <c r="UAY32" s="638"/>
      <c r="UAZ32" s="638"/>
      <c r="UBA32" s="638"/>
      <c r="UBB32" s="638"/>
      <c r="UBC32" s="638"/>
      <c r="UBD32" s="638"/>
      <c r="UBE32" s="638"/>
      <c r="UBF32" s="638"/>
      <c r="UBG32" s="638"/>
      <c r="UBH32" s="638"/>
      <c r="UBI32" s="638"/>
      <c r="UBJ32" s="638"/>
      <c r="UBK32" s="638"/>
      <c r="UBL32" s="638"/>
      <c r="UBM32" s="638"/>
      <c r="UBN32" s="638"/>
      <c r="UBO32" s="638"/>
      <c r="UBP32" s="638"/>
      <c r="UBQ32" s="638"/>
      <c r="UBR32" s="638"/>
      <c r="UBS32" s="638"/>
      <c r="UBT32" s="638"/>
      <c r="UBU32" s="638"/>
      <c r="UBV32" s="638"/>
      <c r="UBW32" s="638"/>
      <c r="UBX32" s="638"/>
      <c r="UBY32" s="638"/>
      <c r="UBZ32" s="638"/>
      <c r="UCA32" s="638"/>
      <c r="UCB32" s="638"/>
      <c r="UCC32" s="638"/>
      <c r="UCD32" s="638"/>
      <c r="UCE32" s="638"/>
      <c r="UCF32" s="638"/>
      <c r="UCG32" s="638"/>
      <c r="UCH32" s="638"/>
      <c r="UCI32" s="638"/>
      <c r="UCJ32" s="638"/>
      <c r="UCK32" s="638"/>
      <c r="UCL32" s="638"/>
      <c r="UCM32" s="638"/>
      <c r="UCN32" s="638"/>
      <c r="UCO32" s="638"/>
      <c r="UCP32" s="638"/>
      <c r="UCQ32" s="638"/>
      <c r="UCR32" s="638"/>
      <c r="UCS32" s="638"/>
      <c r="UCT32" s="638"/>
      <c r="UCU32" s="638"/>
      <c r="UCV32" s="638"/>
      <c r="UCW32" s="638"/>
      <c r="UCX32" s="638"/>
      <c r="UCY32" s="638"/>
      <c r="UCZ32" s="638"/>
      <c r="UDA32" s="638"/>
      <c r="UDB32" s="638"/>
      <c r="UDC32" s="638"/>
      <c r="UDD32" s="638"/>
      <c r="UDE32" s="638"/>
      <c r="UDF32" s="638"/>
      <c r="UDG32" s="638"/>
      <c r="UDH32" s="638"/>
      <c r="UDI32" s="638"/>
      <c r="UDJ32" s="638"/>
      <c r="UDK32" s="638"/>
      <c r="UDL32" s="638"/>
      <c r="UDM32" s="638"/>
      <c r="UDN32" s="638"/>
      <c r="UDO32" s="638"/>
      <c r="UDP32" s="638"/>
      <c r="UDQ32" s="638"/>
      <c r="UDR32" s="638"/>
      <c r="UDS32" s="638"/>
      <c r="UDT32" s="638"/>
      <c r="UDU32" s="638"/>
      <c r="UDV32" s="638"/>
      <c r="UDW32" s="638"/>
      <c r="UDX32" s="638"/>
      <c r="UDY32" s="638"/>
      <c r="UDZ32" s="638"/>
      <c r="UEA32" s="638"/>
      <c r="UEB32" s="638"/>
      <c r="UEC32" s="638"/>
      <c r="UED32" s="638"/>
      <c r="UEE32" s="638"/>
      <c r="UEF32" s="638"/>
      <c r="UEG32" s="638"/>
      <c r="UEH32" s="638"/>
      <c r="UEI32" s="638"/>
      <c r="UEJ32" s="638"/>
      <c r="UEK32" s="638"/>
      <c r="UEL32" s="638"/>
      <c r="UEM32" s="638"/>
      <c r="UEN32" s="638"/>
      <c r="UEO32" s="638"/>
      <c r="UEP32" s="638"/>
      <c r="UEQ32" s="638"/>
      <c r="UER32" s="638"/>
      <c r="UES32" s="638"/>
      <c r="UET32" s="638"/>
      <c r="UEU32" s="638"/>
      <c r="UEV32" s="638"/>
      <c r="UEW32" s="638"/>
      <c r="UEX32" s="638"/>
      <c r="UEY32" s="638"/>
      <c r="UEZ32" s="638"/>
      <c r="UFA32" s="638"/>
      <c r="UFB32" s="638"/>
      <c r="UFC32" s="638"/>
      <c r="UFD32" s="638"/>
      <c r="UFE32" s="638"/>
      <c r="UFF32" s="638"/>
      <c r="UFG32" s="638"/>
      <c r="UFH32" s="638"/>
      <c r="UFI32" s="638"/>
      <c r="UFJ32" s="638"/>
      <c r="UFK32" s="638"/>
      <c r="UFL32" s="638"/>
      <c r="UFM32" s="638"/>
      <c r="UFN32" s="638"/>
      <c r="UFO32" s="638"/>
      <c r="UFP32" s="638"/>
      <c r="UFQ32" s="638"/>
      <c r="UFR32" s="638"/>
      <c r="UFS32" s="638"/>
      <c r="UFT32" s="638"/>
      <c r="UFU32" s="638"/>
      <c r="UFV32" s="638"/>
      <c r="UFW32" s="638"/>
      <c r="UFX32" s="638"/>
      <c r="UFY32" s="638"/>
      <c r="UFZ32" s="638"/>
      <c r="UGA32" s="638"/>
      <c r="UGB32" s="638"/>
      <c r="UGC32" s="638"/>
      <c r="UGD32" s="638"/>
      <c r="UGE32" s="638"/>
      <c r="UGF32" s="638"/>
      <c r="UGG32" s="638"/>
      <c r="UGH32" s="638"/>
      <c r="UGI32" s="638"/>
      <c r="UGJ32" s="638"/>
      <c r="UGK32" s="638"/>
      <c r="UGL32" s="638"/>
      <c r="UGM32" s="638"/>
      <c r="UGN32" s="638"/>
      <c r="UGO32" s="638"/>
      <c r="UGP32" s="638"/>
      <c r="UGQ32" s="638"/>
      <c r="UGR32" s="638"/>
      <c r="UGS32" s="638"/>
      <c r="UGT32" s="638"/>
      <c r="UGU32" s="638"/>
      <c r="UGV32" s="638"/>
      <c r="UGW32" s="638"/>
      <c r="UGX32" s="638"/>
      <c r="UGY32" s="638"/>
      <c r="UGZ32" s="638"/>
      <c r="UHA32" s="638"/>
      <c r="UHB32" s="638"/>
      <c r="UHC32" s="638"/>
      <c r="UHD32" s="638"/>
      <c r="UHE32" s="638"/>
      <c r="UHF32" s="638"/>
      <c r="UHG32" s="638"/>
      <c r="UHH32" s="638"/>
      <c r="UHI32" s="638"/>
      <c r="UHJ32" s="638"/>
      <c r="UHK32" s="638"/>
      <c r="UHL32" s="638"/>
      <c r="UHM32" s="638"/>
      <c r="UHN32" s="638"/>
      <c r="UHO32" s="638"/>
      <c r="UHP32" s="638"/>
      <c r="UHQ32" s="638"/>
      <c r="UHR32" s="638"/>
      <c r="UHS32" s="638"/>
      <c r="UHT32" s="638"/>
      <c r="UHU32" s="638"/>
      <c r="UHV32" s="638"/>
      <c r="UHW32" s="638"/>
      <c r="UHX32" s="638"/>
      <c r="UHY32" s="638"/>
      <c r="UHZ32" s="638"/>
      <c r="UIA32" s="638"/>
      <c r="UIB32" s="638"/>
      <c r="UIC32" s="638"/>
      <c r="UID32" s="638"/>
      <c r="UIE32" s="638"/>
      <c r="UIF32" s="638"/>
      <c r="UIG32" s="638"/>
      <c r="UIH32" s="638"/>
      <c r="UII32" s="638"/>
      <c r="UIJ32" s="638"/>
      <c r="UIK32" s="638"/>
      <c r="UIL32" s="638"/>
      <c r="UIM32" s="638"/>
      <c r="UIN32" s="638"/>
      <c r="UIO32" s="638"/>
      <c r="UIP32" s="638"/>
      <c r="UIQ32" s="638"/>
      <c r="UIR32" s="638"/>
      <c r="UIS32" s="638"/>
      <c r="UIT32" s="638"/>
      <c r="UIU32" s="638"/>
      <c r="UIV32" s="638"/>
      <c r="UIW32" s="638"/>
      <c r="UIX32" s="638"/>
      <c r="UIY32" s="638"/>
      <c r="UIZ32" s="638"/>
      <c r="UJA32" s="638"/>
      <c r="UJB32" s="638"/>
      <c r="UJC32" s="638"/>
      <c r="UJD32" s="638"/>
      <c r="UJE32" s="638"/>
      <c r="UJF32" s="638"/>
      <c r="UJG32" s="638"/>
      <c r="UJH32" s="638"/>
      <c r="UJI32" s="638"/>
      <c r="UJJ32" s="638"/>
      <c r="UJK32" s="638"/>
      <c r="UJL32" s="638"/>
      <c r="UJM32" s="638"/>
      <c r="UJN32" s="638"/>
      <c r="UJO32" s="638"/>
      <c r="UJP32" s="638"/>
      <c r="UJQ32" s="638"/>
      <c r="UJR32" s="638"/>
      <c r="UJS32" s="638"/>
      <c r="UJT32" s="638"/>
      <c r="UJU32" s="638"/>
      <c r="UJV32" s="638"/>
      <c r="UJW32" s="638"/>
      <c r="UJX32" s="638"/>
      <c r="UJY32" s="638"/>
      <c r="UJZ32" s="638"/>
      <c r="UKA32" s="638"/>
      <c r="UKB32" s="638"/>
      <c r="UKC32" s="638"/>
      <c r="UKD32" s="638"/>
      <c r="UKE32" s="638"/>
      <c r="UKF32" s="638"/>
      <c r="UKG32" s="638"/>
      <c r="UKH32" s="638"/>
      <c r="UKI32" s="638"/>
      <c r="UKJ32" s="638"/>
      <c r="UKK32" s="638"/>
      <c r="UKL32" s="638"/>
      <c r="UKM32" s="638"/>
      <c r="UKN32" s="638"/>
      <c r="UKO32" s="638"/>
      <c r="UKP32" s="638"/>
      <c r="UKQ32" s="638"/>
      <c r="UKR32" s="638"/>
      <c r="UKS32" s="638"/>
      <c r="UKT32" s="638"/>
      <c r="UKU32" s="638"/>
      <c r="UKV32" s="638"/>
      <c r="UKW32" s="638"/>
      <c r="UKX32" s="638"/>
      <c r="UKY32" s="638"/>
      <c r="UKZ32" s="638"/>
      <c r="ULA32" s="638"/>
      <c r="ULB32" s="638"/>
      <c r="ULC32" s="638"/>
      <c r="ULD32" s="638"/>
      <c r="ULE32" s="638"/>
      <c r="ULF32" s="638"/>
      <c r="ULG32" s="638"/>
      <c r="ULH32" s="638"/>
      <c r="ULI32" s="638"/>
      <c r="ULJ32" s="638"/>
      <c r="ULK32" s="638"/>
      <c r="ULL32" s="638"/>
      <c r="ULM32" s="638"/>
      <c r="ULN32" s="638"/>
      <c r="ULO32" s="638"/>
      <c r="ULP32" s="638"/>
      <c r="ULQ32" s="638"/>
      <c r="ULR32" s="638"/>
      <c r="ULS32" s="638"/>
      <c r="ULT32" s="638"/>
      <c r="ULU32" s="638"/>
      <c r="ULV32" s="638"/>
      <c r="ULW32" s="638"/>
      <c r="ULX32" s="638"/>
      <c r="ULY32" s="638"/>
      <c r="ULZ32" s="638"/>
      <c r="UMA32" s="638"/>
      <c r="UMB32" s="638"/>
      <c r="UMC32" s="638"/>
      <c r="UMD32" s="638"/>
      <c r="UME32" s="638"/>
      <c r="UMF32" s="638"/>
      <c r="UMG32" s="638"/>
      <c r="UMH32" s="638"/>
      <c r="UMI32" s="638"/>
      <c r="UMJ32" s="638"/>
      <c r="UMK32" s="638"/>
      <c r="UML32" s="638"/>
      <c r="UMM32" s="638"/>
      <c r="UMN32" s="638"/>
      <c r="UMO32" s="638"/>
      <c r="UMP32" s="638"/>
      <c r="UMQ32" s="638"/>
      <c r="UMR32" s="638"/>
      <c r="UMS32" s="638"/>
      <c r="UMT32" s="638"/>
      <c r="UMU32" s="638"/>
      <c r="UMV32" s="638"/>
      <c r="UMW32" s="638"/>
      <c r="UMX32" s="638"/>
      <c r="UMY32" s="638"/>
      <c r="UMZ32" s="638"/>
      <c r="UNA32" s="638"/>
      <c r="UNB32" s="638"/>
      <c r="UNC32" s="638"/>
      <c r="UND32" s="638"/>
      <c r="UNE32" s="638"/>
      <c r="UNF32" s="638"/>
      <c r="UNG32" s="638"/>
      <c r="UNH32" s="638"/>
      <c r="UNI32" s="638"/>
      <c r="UNJ32" s="638"/>
      <c r="UNK32" s="638"/>
      <c r="UNL32" s="638"/>
      <c r="UNM32" s="638"/>
      <c r="UNN32" s="638"/>
      <c r="UNO32" s="638"/>
      <c r="UNP32" s="638"/>
      <c r="UNQ32" s="638"/>
      <c r="UNR32" s="638"/>
      <c r="UNS32" s="638"/>
      <c r="UNT32" s="638"/>
      <c r="UNU32" s="638"/>
      <c r="UNV32" s="638"/>
      <c r="UNW32" s="638"/>
      <c r="UNX32" s="638"/>
      <c r="UNY32" s="638"/>
      <c r="UNZ32" s="638"/>
      <c r="UOA32" s="638"/>
      <c r="UOB32" s="638"/>
      <c r="UOC32" s="638"/>
      <c r="UOD32" s="638"/>
      <c r="UOE32" s="638"/>
      <c r="UOF32" s="638"/>
      <c r="UOG32" s="638"/>
      <c r="UOH32" s="638"/>
      <c r="UOI32" s="638"/>
      <c r="UOJ32" s="638"/>
      <c r="UOK32" s="638"/>
      <c r="UOL32" s="638"/>
      <c r="UOM32" s="638"/>
      <c r="UON32" s="638"/>
      <c r="UOO32" s="638"/>
      <c r="UOP32" s="638"/>
      <c r="UOQ32" s="638"/>
      <c r="UOR32" s="638"/>
      <c r="UOS32" s="638"/>
      <c r="UOT32" s="638"/>
      <c r="UOU32" s="638"/>
      <c r="UOV32" s="638"/>
      <c r="UOW32" s="638"/>
      <c r="UOX32" s="638"/>
      <c r="UOY32" s="638"/>
      <c r="UOZ32" s="638"/>
      <c r="UPA32" s="638"/>
      <c r="UPB32" s="638"/>
      <c r="UPC32" s="638"/>
      <c r="UPD32" s="638"/>
      <c r="UPE32" s="638"/>
      <c r="UPF32" s="638"/>
      <c r="UPG32" s="638"/>
      <c r="UPH32" s="638"/>
      <c r="UPI32" s="638"/>
      <c r="UPJ32" s="638"/>
      <c r="UPK32" s="638"/>
      <c r="UPL32" s="638"/>
      <c r="UPM32" s="638"/>
      <c r="UPN32" s="638"/>
      <c r="UPO32" s="638"/>
      <c r="UPP32" s="638"/>
      <c r="UPQ32" s="638"/>
      <c r="UPR32" s="638"/>
      <c r="UPS32" s="638"/>
      <c r="UPT32" s="638"/>
      <c r="UPU32" s="638"/>
      <c r="UPV32" s="638"/>
      <c r="UPW32" s="638"/>
      <c r="UPX32" s="638"/>
      <c r="UPY32" s="638"/>
      <c r="UPZ32" s="638"/>
      <c r="UQA32" s="638"/>
      <c r="UQB32" s="638"/>
      <c r="UQC32" s="638"/>
      <c r="UQD32" s="638"/>
      <c r="UQE32" s="638"/>
      <c r="UQF32" s="638"/>
      <c r="UQG32" s="638"/>
      <c r="UQH32" s="638"/>
      <c r="UQI32" s="638"/>
      <c r="UQJ32" s="638"/>
      <c r="UQK32" s="638"/>
      <c r="UQL32" s="638"/>
      <c r="UQM32" s="638"/>
      <c r="UQN32" s="638"/>
      <c r="UQO32" s="638"/>
      <c r="UQP32" s="638"/>
      <c r="UQQ32" s="638"/>
      <c r="UQR32" s="638"/>
      <c r="UQS32" s="638"/>
      <c r="UQT32" s="638"/>
      <c r="UQU32" s="638"/>
      <c r="UQV32" s="638"/>
      <c r="UQW32" s="638"/>
      <c r="UQX32" s="638"/>
      <c r="UQY32" s="638"/>
      <c r="UQZ32" s="638"/>
      <c r="URA32" s="638"/>
      <c r="URB32" s="638"/>
      <c r="URC32" s="638"/>
      <c r="URD32" s="638"/>
      <c r="URE32" s="638"/>
      <c r="URF32" s="638"/>
      <c r="URG32" s="638"/>
      <c r="URH32" s="638"/>
      <c r="URI32" s="638"/>
      <c r="URJ32" s="638"/>
      <c r="URK32" s="638"/>
      <c r="URL32" s="638"/>
      <c r="URM32" s="638"/>
      <c r="URN32" s="638"/>
      <c r="URO32" s="638"/>
      <c r="URP32" s="638"/>
      <c r="URQ32" s="638"/>
      <c r="URR32" s="638"/>
      <c r="URS32" s="638"/>
      <c r="URT32" s="638"/>
      <c r="URU32" s="638"/>
      <c r="URV32" s="638"/>
      <c r="URW32" s="638"/>
      <c r="URX32" s="638"/>
      <c r="URY32" s="638"/>
      <c r="URZ32" s="638"/>
      <c r="USA32" s="638"/>
      <c r="USB32" s="638"/>
      <c r="USC32" s="638"/>
      <c r="USD32" s="638"/>
      <c r="USE32" s="638"/>
      <c r="USF32" s="638"/>
      <c r="USG32" s="638"/>
      <c r="USH32" s="638"/>
      <c r="USI32" s="638"/>
      <c r="USJ32" s="638"/>
      <c r="USK32" s="638"/>
      <c r="USL32" s="638"/>
      <c r="USM32" s="638"/>
      <c r="USN32" s="638"/>
      <c r="USO32" s="638"/>
      <c r="USP32" s="638"/>
      <c r="USQ32" s="638"/>
      <c r="USR32" s="638"/>
      <c r="USS32" s="638"/>
      <c r="UST32" s="638"/>
      <c r="USU32" s="638"/>
      <c r="USV32" s="638"/>
      <c r="USW32" s="638"/>
      <c r="USX32" s="638"/>
      <c r="USY32" s="638"/>
      <c r="USZ32" s="638"/>
      <c r="UTA32" s="638"/>
      <c r="UTB32" s="638"/>
      <c r="UTC32" s="638"/>
      <c r="UTD32" s="638"/>
      <c r="UTE32" s="638"/>
      <c r="UTF32" s="638"/>
      <c r="UTG32" s="638"/>
      <c r="UTH32" s="638"/>
      <c r="UTI32" s="638"/>
      <c r="UTJ32" s="638"/>
      <c r="UTK32" s="638"/>
      <c r="UTL32" s="638"/>
      <c r="UTM32" s="638"/>
      <c r="UTN32" s="638"/>
      <c r="UTO32" s="638"/>
      <c r="UTP32" s="638"/>
      <c r="UTQ32" s="638"/>
      <c r="UTR32" s="638"/>
      <c r="UTS32" s="638"/>
      <c r="UTT32" s="638"/>
      <c r="UTU32" s="638"/>
      <c r="UTV32" s="638"/>
      <c r="UTW32" s="638"/>
      <c r="UTX32" s="638"/>
      <c r="UTY32" s="638"/>
      <c r="UTZ32" s="638"/>
      <c r="UUA32" s="638"/>
      <c r="UUB32" s="638"/>
      <c r="UUC32" s="638"/>
      <c r="UUD32" s="638"/>
      <c r="UUE32" s="638"/>
      <c r="UUF32" s="638"/>
      <c r="UUG32" s="638"/>
      <c r="UUH32" s="638"/>
      <c r="UUI32" s="638"/>
      <c r="UUJ32" s="638"/>
      <c r="UUK32" s="638"/>
      <c r="UUL32" s="638"/>
      <c r="UUM32" s="638"/>
      <c r="UUN32" s="638"/>
      <c r="UUO32" s="638"/>
      <c r="UUP32" s="638"/>
      <c r="UUQ32" s="638"/>
      <c r="UUR32" s="638"/>
      <c r="UUS32" s="638"/>
      <c r="UUT32" s="638"/>
      <c r="UUU32" s="638"/>
      <c r="UUV32" s="638"/>
      <c r="UUW32" s="638"/>
      <c r="UUX32" s="638"/>
      <c r="UUY32" s="638"/>
      <c r="UUZ32" s="638"/>
      <c r="UVA32" s="638"/>
      <c r="UVB32" s="638"/>
      <c r="UVC32" s="638"/>
      <c r="UVD32" s="638"/>
      <c r="UVE32" s="638"/>
      <c r="UVF32" s="638"/>
      <c r="UVG32" s="638"/>
      <c r="UVH32" s="638"/>
      <c r="UVI32" s="638"/>
      <c r="UVJ32" s="638"/>
      <c r="UVK32" s="638"/>
      <c r="UVL32" s="638"/>
      <c r="UVM32" s="638"/>
      <c r="UVN32" s="638"/>
      <c r="UVO32" s="638"/>
      <c r="UVP32" s="638"/>
      <c r="UVQ32" s="638"/>
      <c r="UVR32" s="638"/>
      <c r="UVS32" s="638"/>
      <c r="UVT32" s="638"/>
      <c r="UVU32" s="638"/>
      <c r="UVV32" s="638"/>
      <c r="UVW32" s="638"/>
      <c r="UVX32" s="638"/>
      <c r="UVY32" s="638"/>
      <c r="UVZ32" s="638"/>
      <c r="UWA32" s="638"/>
      <c r="UWB32" s="638"/>
      <c r="UWC32" s="638"/>
      <c r="UWD32" s="638"/>
      <c r="UWE32" s="638"/>
      <c r="UWF32" s="638"/>
      <c r="UWG32" s="638"/>
      <c r="UWH32" s="638"/>
      <c r="UWI32" s="638"/>
      <c r="UWJ32" s="638"/>
      <c r="UWK32" s="638"/>
      <c r="UWL32" s="638"/>
      <c r="UWM32" s="638"/>
      <c r="UWN32" s="638"/>
      <c r="UWO32" s="638"/>
      <c r="UWP32" s="638"/>
      <c r="UWQ32" s="638"/>
      <c r="UWR32" s="638"/>
      <c r="UWS32" s="638"/>
      <c r="UWT32" s="638"/>
      <c r="UWU32" s="638"/>
      <c r="UWV32" s="638"/>
      <c r="UWW32" s="638"/>
      <c r="UWX32" s="638"/>
      <c r="UWY32" s="638"/>
      <c r="UWZ32" s="638"/>
      <c r="UXA32" s="638"/>
      <c r="UXB32" s="638"/>
      <c r="UXC32" s="638"/>
      <c r="UXD32" s="638"/>
      <c r="UXE32" s="638"/>
      <c r="UXF32" s="638"/>
      <c r="UXG32" s="638"/>
      <c r="UXH32" s="638"/>
      <c r="UXI32" s="638"/>
      <c r="UXJ32" s="638"/>
      <c r="UXK32" s="638"/>
      <c r="UXL32" s="638"/>
      <c r="UXM32" s="638"/>
      <c r="UXN32" s="638"/>
      <c r="UXO32" s="638"/>
      <c r="UXP32" s="638"/>
      <c r="UXQ32" s="638"/>
      <c r="UXR32" s="638"/>
      <c r="UXS32" s="638"/>
      <c r="UXT32" s="638"/>
      <c r="UXU32" s="638"/>
      <c r="UXV32" s="638"/>
      <c r="UXW32" s="638"/>
      <c r="UXX32" s="638"/>
      <c r="UXY32" s="638"/>
      <c r="UXZ32" s="638"/>
      <c r="UYA32" s="638"/>
      <c r="UYB32" s="638"/>
      <c r="UYC32" s="638"/>
      <c r="UYD32" s="638"/>
      <c r="UYE32" s="638"/>
      <c r="UYF32" s="638"/>
      <c r="UYG32" s="638"/>
      <c r="UYH32" s="638"/>
      <c r="UYI32" s="638"/>
      <c r="UYJ32" s="638"/>
      <c r="UYK32" s="638"/>
      <c r="UYL32" s="638"/>
      <c r="UYM32" s="638"/>
      <c r="UYN32" s="638"/>
      <c r="UYO32" s="638"/>
      <c r="UYP32" s="638"/>
      <c r="UYQ32" s="638"/>
      <c r="UYR32" s="638"/>
      <c r="UYS32" s="638"/>
      <c r="UYT32" s="638"/>
      <c r="UYU32" s="638"/>
      <c r="UYV32" s="638"/>
      <c r="UYW32" s="638"/>
      <c r="UYX32" s="638"/>
      <c r="UYY32" s="638"/>
      <c r="UYZ32" s="638"/>
      <c r="UZA32" s="638"/>
      <c r="UZB32" s="638"/>
      <c r="UZC32" s="638"/>
      <c r="UZD32" s="638"/>
      <c r="UZE32" s="638"/>
      <c r="UZF32" s="638"/>
      <c r="UZG32" s="638"/>
      <c r="UZH32" s="638"/>
      <c r="UZI32" s="638"/>
      <c r="UZJ32" s="638"/>
      <c r="UZK32" s="638"/>
      <c r="UZL32" s="638"/>
      <c r="UZM32" s="638"/>
      <c r="UZN32" s="638"/>
      <c r="UZO32" s="638"/>
      <c r="UZP32" s="638"/>
      <c r="UZQ32" s="638"/>
      <c r="UZR32" s="638"/>
      <c r="UZS32" s="638"/>
      <c r="UZT32" s="638"/>
      <c r="UZU32" s="638"/>
      <c r="UZV32" s="638"/>
      <c r="UZW32" s="638"/>
      <c r="UZX32" s="638"/>
      <c r="UZY32" s="638"/>
      <c r="UZZ32" s="638"/>
      <c r="VAA32" s="638"/>
      <c r="VAB32" s="638"/>
      <c r="VAC32" s="638"/>
      <c r="VAD32" s="638"/>
      <c r="VAE32" s="638"/>
      <c r="VAF32" s="638"/>
      <c r="VAG32" s="638"/>
      <c r="VAH32" s="638"/>
      <c r="VAI32" s="638"/>
      <c r="VAJ32" s="638"/>
      <c r="VAK32" s="638"/>
      <c r="VAL32" s="638"/>
      <c r="VAM32" s="638"/>
      <c r="VAN32" s="638"/>
      <c r="VAO32" s="638"/>
      <c r="VAP32" s="638"/>
      <c r="VAQ32" s="638"/>
      <c r="VAR32" s="638"/>
      <c r="VAS32" s="638"/>
      <c r="VAT32" s="638"/>
      <c r="VAU32" s="638"/>
      <c r="VAV32" s="638"/>
      <c r="VAW32" s="638"/>
      <c r="VAX32" s="638"/>
      <c r="VAY32" s="638"/>
      <c r="VAZ32" s="638"/>
      <c r="VBA32" s="638"/>
      <c r="VBB32" s="638"/>
      <c r="VBC32" s="638"/>
      <c r="VBD32" s="638"/>
      <c r="VBE32" s="638"/>
      <c r="VBF32" s="638"/>
      <c r="VBG32" s="638"/>
      <c r="VBH32" s="638"/>
      <c r="VBI32" s="638"/>
      <c r="VBJ32" s="638"/>
      <c r="VBK32" s="638"/>
      <c r="VBL32" s="638"/>
      <c r="VBM32" s="638"/>
      <c r="VBN32" s="638"/>
      <c r="VBO32" s="638"/>
      <c r="VBP32" s="638"/>
      <c r="VBQ32" s="638"/>
      <c r="VBR32" s="638"/>
      <c r="VBS32" s="638"/>
      <c r="VBT32" s="638"/>
      <c r="VBU32" s="638"/>
      <c r="VBV32" s="638"/>
      <c r="VBW32" s="638"/>
      <c r="VBX32" s="638"/>
      <c r="VBY32" s="638"/>
      <c r="VBZ32" s="638"/>
      <c r="VCA32" s="638"/>
      <c r="VCB32" s="638"/>
      <c r="VCC32" s="638"/>
      <c r="VCD32" s="638"/>
      <c r="VCE32" s="638"/>
      <c r="VCF32" s="638"/>
      <c r="VCG32" s="638"/>
      <c r="VCH32" s="638"/>
      <c r="VCI32" s="638"/>
      <c r="VCJ32" s="638"/>
      <c r="VCK32" s="638"/>
      <c r="VCL32" s="638"/>
      <c r="VCM32" s="638"/>
      <c r="VCN32" s="638"/>
      <c r="VCO32" s="638"/>
      <c r="VCP32" s="638"/>
      <c r="VCQ32" s="638"/>
      <c r="VCR32" s="638"/>
      <c r="VCS32" s="638"/>
      <c r="VCT32" s="638"/>
      <c r="VCU32" s="638"/>
      <c r="VCV32" s="638"/>
      <c r="VCW32" s="638"/>
      <c r="VCX32" s="638"/>
      <c r="VCY32" s="638"/>
      <c r="VCZ32" s="638"/>
      <c r="VDA32" s="638"/>
      <c r="VDB32" s="638"/>
      <c r="VDC32" s="638"/>
      <c r="VDD32" s="638"/>
      <c r="VDE32" s="638"/>
      <c r="VDF32" s="638"/>
      <c r="VDG32" s="638"/>
      <c r="VDH32" s="638"/>
      <c r="VDI32" s="638"/>
      <c r="VDJ32" s="638"/>
      <c r="VDK32" s="638"/>
      <c r="VDL32" s="638"/>
      <c r="VDM32" s="638"/>
      <c r="VDN32" s="638"/>
      <c r="VDO32" s="638"/>
      <c r="VDP32" s="638"/>
      <c r="VDQ32" s="638"/>
      <c r="VDR32" s="638"/>
      <c r="VDS32" s="638"/>
      <c r="VDT32" s="638"/>
      <c r="VDU32" s="638"/>
      <c r="VDV32" s="638"/>
      <c r="VDW32" s="638"/>
      <c r="VDX32" s="638"/>
      <c r="VDY32" s="638"/>
      <c r="VDZ32" s="638"/>
      <c r="VEA32" s="638"/>
      <c r="VEB32" s="638"/>
      <c r="VEC32" s="638"/>
      <c r="VED32" s="638"/>
      <c r="VEE32" s="638"/>
      <c r="VEF32" s="638"/>
      <c r="VEG32" s="638"/>
      <c r="VEH32" s="638"/>
      <c r="VEI32" s="638"/>
      <c r="VEJ32" s="638"/>
      <c r="VEK32" s="638"/>
      <c r="VEL32" s="638"/>
      <c r="VEM32" s="638"/>
      <c r="VEN32" s="638"/>
      <c r="VEO32" s="638"/>
      <c r="VEP32" s="638"/>
      <c r="VEQ32" s="638"/>
      <c r="VER32" s="638"/>
      <c r="VES32" s="638"/>
      <c r="VET32" s="638"/>
      <c r="VEU32" s="638"/>
      <c r="VEV32" s="638"/>
      <c r="VEW32" s="638"/>
      <c r="VEX32" s="638"/>
      <c r="VEY32" s="638"/>
      <c r="VEZ32" s="638"/>
      <c r="VFA32" s="638"/>
      <c r="VFB32" s="638"/>
      <c r="VFC32" s="638"/>
      <c r="VFD32" s="638"/>
      <c r="VFE32" s="638"/>
      <c r="VFF32" s="638"/>
      <c r="VFG32" s="638"/>
      <c r="VFH32" s="638"/>
      <c r="VFI32" s="638"/>
      <c r="VFJ32" s="638"/>
      <c r="VFK32" s="638"/>
      <c r="VFL32" s="638"/>
      <c r="VFM32" s="638"/>
      <c r="VFN32" s="638"/>
      <c r="VFO32" s="638"/>
      <c r="VFP32" s="638"/>
      <c r="VFQ32" s="638"/>
      <c r="VFR32" s="638"/>
      <c r="VFS32" s="638"/>
      <c r="VFT32" s="638"/>
      <c r="VFU32" s="638"/>
      <c r="VFV32" s="638"/>
      <c r="VFW32" s="638"/>
      <c r="VFX32" s="638"/>
      <c r="VFY32" s="638"/>
      <c r="VFZ32" s="638"/>
      <c r="VGA32" s="638"/>
      <c r="VGB32" s="638"/>
      <c r="VGC32" s="638"/>
      <c r="VGD32" s="638"/>
      <c r="VGE32" s="638"/>
      <c r="VGF32" s="638"/>
      <c r="VGG32" s="638"/>
      <c r="VGH32" s="638"/>
      <c r="VGI32" s="638"/>
      <c r="VGJ32" s="638"/>
      <c r="VGK32" s="638"/>
      <c r="VGL32" s="638"/>
      <c r="VGM32" s="638"/>
      <c r="VGN32" s="638"/>
      <c r="VGO32" s="638"/>
      <c r="VGP32" s="638"/>
      <c r="VGQ32" s="638"/>
      <c r="VGR32" s="638"/>
      <c r="VGS32" s="638"/>
      <c r="VGT32" s="638"/>
      <c r="VGU32" s="638"/>
      <c r="VGV32" s="638"/>
      <c r="VGW32" s="638"/>
      <c r="VGX32" s="638"/>
      <c r="VGY32" s="638"/>
      <c r="VGZ32" s="638"/>
      <c r="VHA32" s="638"/>
      <c r="VHB32" s="638"/>
      <c r="VHC32" s="638"/>
      <c r="VHD32" s="638"/>
      <c r="VHE32" s="638"/>
      <c r="VHF32" s="638"/>
      <c r="VHG32" s="638"/>
      <c r="VHH32" s="638"/>
      <c r="VHI32" s="638"/>
      <c r="VHJ32" s="638"/>
      <c r="VHK32" s="638"/>
      <c r="VHL32" s="638"/>
      <c r="VHM32" s="638"/>
      <c r="VHN32" s="638"/>
      <c r="VHO32" s="638"/>
      <c r="VHP32" s="638"/>
      <c r="VHQ32" s="638"/>
      <c r="VHR32" s="638"/>
      <c r="VHS32" s="638"/>
      <c r="VHT32" s="638"/>
      <c r="VHU32" s="638"/>
      <c r="VHV32" s="638"/>
      <c r="VHW32" s="638"/>
      <c r="VHX32" s="638"/>
      <c r="VHY32" s="638"/>
      <c r="VHZ32" s="638"/>
      <c r="VIA32" s="638"/>
      <c r="VIB32" s="638"/>
      <c r="VIC32" s="638"/>
      <c r="VID32" s="638"/>
      <c r="VIE32" s="638"/>
      <c r="VIF32" s="638"/>
      <c r="VIG32" s="638"/>
      <c r="VIH32" s="638"/>
      <c r="VII32" s="638"/>
      <c r="VIJ32" s="638"/>
      <c r="VIK32" s="638"/>
      <c r="VIL32" s="638"/>
      <c r="VIM32" s="638"/>
      <c r="VIN32" s="638"/>
      <c r="VIO32" s="638"/>
      <c r="VIP32" s="638"/>
      <c r="VIQ32" s="638"/>
      <c r="VIR32" s="638"/>
      <c r="VIS32" s="638"/>
      <c r="VIT32" s="638"/>
      <c r="VIU32" s="638"/>
      <c r="VIV32" s="638"/>
      <c r="VIW32" s="638"/>
      <c r="VIX32" s="638"/>
      <c r="VIY32" s="638"/>
      <c r="VIZ32" s="638"/>
      <c r="VJA32" s="638"/>
      <c r="VJB32" s="638"/>
      <c r="VJC32" s="638"/>
      <c r="VJD32" s="638"/>
      <c r="VJE32" s="638"/>
      <c r="VJF32" s="638"/>
      <c r="VJG32" s="638"/>
      <c r="VJH32" s="638"/>
      <c r="VJI32" s="638"/>
      <c r="VJJ32" s="638"/>
      <c r="VJK32" s="638"/>
      <c r="VJL32" s="638"/>
      <c r="VJM32" s="638"/>
      <c r="VJN32" s="638"/>
      <c r="VJO32" s="638"/>
      <c r="VJP32" s="638"/>
      <c r="VJQ32" s="638"/>
      <c r="VJR32" s="638"/>
      <c r="VJS32" s="638"/>
      <c r="VJT32" s="638"/>
      <c r="VJU32" s="638"/>
      <c r="VJV32" s="638"/>
      <c r="VJW32" s="638"/>
      <c r="VJX32" s="638"/>
      <c r="VJY32" s="638"/>
      <c r="VJZ32" s="638"/>
      <c r="VKA32" s="638"/>
      <c r="VKB32" s="638"/>
      <c r="VKC32" s="638"/>
      <c r="VKD32" s="638"/>
      <c r="VKE32" s="638"/>
      <c r="VKF32" s="638"/>
      <c r="VKG32" s="638"/>
      <c r="VKH32" s="638"/>
      <c r="VKI32" s="638"/>
      <c r="VKJ32" s="638"/>
      <c r="VKK32" s="638"/>
      <c r="VKL32" s="638"/>
      <c r="VKM32" s="638"/>
      <c r="VKN32" s="638"/>
      <c r="VKO32" s="638"/>
      <c r="VKP32" s="638"/>
      <c r="VKQ32" s="638"/>
      <c r="VKR32" s="638"/>
      <c r="VKS32" s="638"/>
      <c r="VKT32" s="638"/>
      <c r="VKU32" s="638"/>
      <c r="VKV32" s="638"/>
      <c r="VKW32" s="638"/>
      <c r="VKX32" s="638"/>
      <c r="VKY32" s="638"/>
      <c r="VKZ32" s="638"/>
      <c r="VLA32" s="638"/>
      <c r="VLB32" s="638"/>
      <c r="VLC32" s="638"/>
      <c r="VLD32" s="638"/>
      <c r="VLE32" s="638"/>
      <c r="VLF32" s="638"/>
      <c r="VLG32" s="638"/>
      <c r="VLH32" s="638"/>
      <c r="VLI32" s="638"/>
      <c r="VLJ32" s="638"/>
      <c r="VLK32" s="638"/>
      <c r="VLL32" s="638"/>
      <c r="VLM32" s="638"/>
      <c r="VLN32" s="638"/>
      <c r="VLO32" s="638"/>
      <c r="VLP32" s="638"/>
      <c r="VLQ32" s="638"/>
      <c r="VLR32" s="638"/>
      <c r="VLS32" s="638"/>
      <c r="VLT32" s="638"/>
      <c r="VLU32" s="638"/>
      <c r="VLV32" s="638"/>
      <c r="VLW32" s="638"/>
      <c r="VLX32" s="638"/>
      <c r="VLY32" s="638"/>
      <c r="VLZ32" s="638"/>
      <c r="VMA32" s="638"/>
      <c r="VMB32" s="638"/>
      <c r="VMC32" s="638"/>
      <c r="VMD32" s="638"/>
      <c r="VME32" s="638"/>
      <c r="VMF32" s="638"/>
      <c r="VMG32" s="638"/>
      <c r="VMH32" s="638"/>
      <c r="VMI32" s="638"/>
      <c r="VMJ32" s="638"/>
      <c r="VMK32" s="638"/>
      <c r="VML32" s="638"/>
      <c r="VMM32" s="638"/>
      <c r="VMN32" s="638"/>
      <c r="VMO32" s="638"/>
      <c r="VMP32" s="638"/>
      <c r="VMQ32" s="638"/>
      <c r="VMR32" s="638"/>
      <c r="VMS32" s="638"/>
      <c r="VMT32" s="638"/>
      <c r="VMU32" s="638"/>
      <c r="VMV32" s="638"/>
      <c r="VMW32" s="638"/>
      <c r="VMX32" s="638"/>
      <c r="VMY32" s="638"/>
      <c r="VMZ32" s="638"/>
      <c r="VNA32" s="638"/>
      <c r="VNB32" s="638"/>
      <c r="VNC32" s="638"/>
      <c r="VND32" s="638"/>
      <c r="VNE32" s="638"/>
      <c r="VNF32" s="638"/>
      <c r="VNG32" s="638"/>
      <c r="VNH32" s="638"/>
      <c r="VNI32" s="638"/>
      <c r="VNJ32" s="638"/>
      <c r="VNK32" s="638"/>
      <c r="VNL32" s="638"/>
      <c r="VNM32" s="638"/>
      <c r="VNN32" s="638"/>
      <c r="VNO32" s="638"/>
      <c r="VNP32" s="638"/>
      <c r="VNQ32" s="638"/>
      <c r="VNR32" s="638"/>
      <c r="VNS32" s="638"/>
      <c r="VNT32" s="638"/>
      <c r="VNU32" s="638"/>
      <c r="VNV32" s="638"/>
      <c r="VNW32" s="638"/>
      <c r="VNX32" s="638"/>
      <c r="VNY32" s="638"/>
      <c r="VNZ32" s="638"/>
      <c r="VOA32" s="638"/>
      <c r="VOB32" s="638"/>
      <c r="VOC32" s="638"/>
      <c r="VOD32" s="638"/>
      <c r="VOE32" s="638"/>
      <c r="VOF32" s="638"/>
      <c r="VOG32" s="638"/>
      <c r="VOH32" s="638"/>
      <c r="VOI32" s="638"/>
      <c r="VOJ32" s="638"/>
      <c r="VOK32" s="638"/>
      <c r="VOL32" s="638"/>
      <c r="VOM32" s="638"/>
      <c r="VON32" s="638"/>
      <c r="VOO32" s="638"/>
      <c r="VOP32" s="638"/>
      <c r="VOQ32" s="638"/>
      <c r="VOR32" s="638"/>
      <c r="VOS32" s="638"/>
      <c r="VOT32" s="638"/>
      <c r="VOU32" s="638"/>
      <c r="VOV32" s="638"/>
      <c r="VOW32" s="638"/>
      <c r="VOX32" s="638"/>
      <c r="VOY32" s="638"/>
      <c r="VOZ32" s="638"/>
      <c r="VPA32" s="638"/>
      <c r="VPB32" s="638"/>
      <c r="VPC32" s="638"/>
      <c r="VPD32" s="638"/>
      <c r="VPE32" s="638"/>
      <c r="VPF32" s="638"/>
      <c r="VPG32" s="638"/>
      <c r="VPH32" s="638"/>
      <c r="VPI32" s="638"/>
      <c r="VPJ32" s="638"/>
      <c r="VPK32" s="638"/>
      <c r="VPL32" s="638"/>
      <c r="VPM32" s="638"/>
      <c r="VPN32" s="638"/>
      <c r="VPO32" s="638"/>
      <c r="VPP32" s="638"/>
      <c r="VPQ32" s="638"/>
      <c r="VPR32" s="638"/>
      <c r="VPS32" s="638"/>
      <c r="VPT32" s="638"/>
      <c r="VPU32" s="638"/>
      <c r="VPV32" s="638"/>
      <c r="VPW32" s="638"/>
      <c r="VPX32" s="638"/>
      <c r="VPY32" s="638"/>
      <c r="VPZ32" s="638"/>
      <c r="VQA32" s="638"/>
      <c r="VQB32" s="638"/>
      <c r="VQC32" s="638"/>
      <c r="VQD32" s="638"/>
      <c r="VQE32" s="638"/>
      <c r="VQF32" s="638"/>
      <c r="VQG32" s="638"/>
      <c r="VQH32" s="638"/>
      <c r="VQI32" s="638"/>
      <c r="VQJ32" s="638"/>
      <c r="VQK32" s="638"/>
      <c r="VQL32" s="638"/>
      <c r="VQM32" s="638"/>
      <c r="VQN32" s="638"/>
      <c r="VQO32" s="638"/>
      <c r="VQP32" s="638"/>
      <c r="VQQ32" s="638"/>
      <c r="VQR32" s="638"/>
      <c r="VQS32" s="638"/>
      <c r="VQT32" s="638"/>
      <c r="VQU32" s="638"/>
      <c r="VQV32" s="638"/>
      <c r="VQW32" s="638"/>
      <c r="VQX32" s="638"/>
      <c r="VQY32" s="638"/>
      <c r="VQZ32" s="638"/>
      <c r="VRA32" s="638"/>
      <c r="VRB32" s="638"/>
      <c r="VRC32" s="638"/>
      <c r="VRD32" s="638"/>
      <c r="VRE32" s="638"/>
      <c r="VRF32" s="638"/>
      <c r="VRG32" s="638"/>
      <c r="VRH32" s="638"/>
      <c r="VRI32" s="638"/>
      <c r="VRJ32" s="638"/>
      <c r="VRK32" s="638"/>
      <c r="VRL32" s="638"/>
      <c r="VRM32" s="638"/>
      <c r="VRN32" s="638"/>
      <c r="VRO32" s="638"/>
      <c r="VRP32" s="638"/>
      <c r="VRQ32" s="638"/>
      <c r="VRR32" s="638"/>
      <c r="VRS32" s="638"/>
      <c r="VRT32" s="638"/>
      <c r="VRU32" s="638"/>
      <c r="VRV32" s="638"/>
      <c r="VRW32" s="638"/>
      <c r="VRX32" s="638"/>
      <c r="VRY32" s="638"/>
      <c r="VRZ32" s="638"/>
      <c r="VSA32" s="638"/>
      <c r="VSB32" s="638"/>
      <c r="VSC32" s="638"/>
      <c r="VSD32" s="638"/>
      <c r="VSE32" s="638"/>
      <c r="VSF32" s="638"/>
      <c r="VSG32" s="638"/>
      <c r="VSH32" s="638"/>
      <c r="VSI32" s="638"/>
      <c r="VSJ32" s="638"/>
      <c r="VSK32" s="638"/>
      <c r="VSL32" s="638"/>
      <c r="VSM32" s="638"/>
      <c r="VSN32" s="638"/>
      <c r="VSO32" s="638"/>
      <c r="VSP32" s="638"/>
      <c r="VSQ32" s="638"/>
      <c r="VSR32" s="638"/>
      <c r="VSS32" s="638"/>
      <c r="VST32" s="638"/>
      <c r="VSU32" s="638"/>
      <c r="VSV32" s="638"/>
      <c r="VSW32" s="638"/>
      <c r="VSX32" s="638"/>
      <c r="VSY32" s="638"/>
      <c r="VSZ32" s="638"/>
      <c r="VTA32" s="638"/>
      <c r="VTB32" s="638"/>
      <c r="VTC32" s="638"/>
      <c r="VTD32" s="638"/>
      <c r="VTE32" s="638"/>
      <c r="VTF32" s="638"/>
      <c r="VTG32" s="638"/>
      <c r="VTH32" s="638"/>
      <c r="VTI32" s="638"/>
      <c r="VTJ32" s="638"/>
      <c r="VTK32" s="638"/>
      <c r="VTL32" s="638"/>
      <c r="VTM32" s="638"/>
      <c r="VTN32" s="638"/>
      <c r="VTO32" s="638"/>
      <c r="VTP32" s="638"/>
      <c r="VTQ32" s="638"/>
      <c r="VTR32" s="638"/>
      <c r="VTS32" s="638"/>
      <c r="VTT32" s="638"/>
      <c r="VTU32" s="638"/>
      <c r="VTV32" s="638"/>
      <c r="VTW32" s="638"/>
      <c r="VTX32" s="638"/>
      <c r="VTY32" s="638"/>
      <c r="VTZ32" s="638"/>
      <c r="VUA32" s="638"/>
      <c r="VUB32" s="638"/>
      <c r="VUC32" s="638"/>
      <c r="VUD32" s="638"/>
      <c r="VUE32" s="638"/>
      <c r="VUF32" s="638"/>
      <c r="VUG32" s="638"/>
      <c r="VUH32" s="638"/>
      <c r="VUI32" s="638"/>
      <c r="VUJ32" s="638"/>
      <c r="VUK32" s="638"/>
      <c r="VUL32" s="638"/>
      <c r="VUM32" s="638"/>
      <c r="VUN32" s="638"/>
      <c r="VUO32" s="638"/>
      <c r="VUP32" s="638"/>
      <c r="VUQ32" s="638"/>
      <c r="VUR32" s="638"/>
      <c r="VUS32" s="638"/>
      <c r="VUT32" s="638"/>
      <c r="VUU32" s="638"/>
      <c r="VUV32" s="638"/>
      <c r="VUW32" s="638"/>
      <c r="VUX32" s="638"/>
      <c r="VUY32" s="638"/>
      <c r="VUZ32" s="638"/>
      <c r="VVA32" s="638"/>
      <c r="VVB32" s="638"/>
      <c r="VVC32" s="638"/>
      <c r="VVD32" s="638"/>
      <c r="VVE32" s="638"/>
      <c r="VVF32" s="638"/>
      <c r="VVG32" s="638"/>
      <c r="VVH32" s="638"/>
      <c r="VVI32" s="638"/>
      <c r="VVJ32" s="638"/>
      <c r="VVK32" s="638"/>
      <c r="VVL32" s="638"/>
      <c r="VVM32" s="638"/>
      <c r="VVN32" s="638"/>
      <c r="VVO32" s="638"/>
      <c r="VVP32" s="638"/>
      <c r="VVQ32" s="638"/>
      <c r="VVR32" s="638"/>
      <c r="VVS32" s="638"/>
      <c r="VVT32" s="638"/>
      <c r="VVU32" s="638"/>
      <c r="VVV32" s="638"/>
      <c r="VVW32" s="638"/>
      <c r="VVX32" s="638"/>
      <c r="VVY32" s="638"/>
      <c r="VVZ32" s="638"/>
      <c r="VWA32" s="638"/>
      <c r="VWB32" s="638"/>
      <c r="VWC32" s="638"/>
      <c r="VWD32" s="638"/>
      <c r="VWE32" s="638"/>
      <c r="VWF32" s="638"/>
      <c r="VWG32" s="638"/>
      <c r="VWH32" s="638"/>
      <c r="VWI32" s="638"/>
      <c r="VWJ32" s="638"/>
      <c r="VWK32" s="638"/>
      <c r="VWL32" s="638"/>
      <c r="VWM32" s="638"/>
      <c r="VWN32" s="638"/>
      <c r="VWO32" s="638"/>
      <c r="VWP32" s="638"/>
      <c r="VWQ32" s="638"/>
      <c r="VWR32" s="638"/>
      <c r="VWS32" s="638"/>
      <c r="VWT32" s="638"/>
      <c r="VWU32" s="638"/>
      <c r="VWV32" s="638"/>
      <c r="VWW32" s="638"/>
      <c r="VWX32" s="638"/>
      <c r="VWY32" s="638"/>
      <c r="VWZ32" s="638"/>
      <c r="VXA32" s="638"/>
      <c r="VXB32" s="638"/>
      <c r="VXC32" s="638"/>
      <c r="VXD32" s="638"/>
      <c r="VXE32" s="638"/>
      <c r="VXF32" s="638"/>
      <c r="VXG32" s="638"/>
      <c r="VXH32" s="638"/>
      <c r="VXI32" s="638"/>
      <c r="VXJ32" s="638"/>
      <c r="VXK32" s="638"/>
      <c r="VXL32" s="638"/>
      <c r="VXM32" s="638"/>
      <c r="VXN32" s="638"/>
      <c r="VXO32" s="638"/>
      <c r="VXP32" s="638"/>
      <c r="VXQ32" s="638"/>
      <c r="VXR32" s="638"/>
      <c r="VXS32" s="638"/>
      <c r="VXT32" s="638"/>
      <c r="VXU32" s="638"/>
      <c r="VXV32" s="638"/>
      <c r="VXW32" s="638"/>
      <c r="VXX32" s="638"/>
      <c r="VXY32" s="638"/>
      <c r="VXZ32" s="638"/>
      <c r="VYA32" s="638"/>
      <c r="VYB32" s="638"/>
      <c r="VYC32" s="638"/>
      <c r="VYD32" s="638"/>
      <c r="VYE32" s="638"/>
      <c r="VYF32" s="638"/>
      <c r="VYG32" s="638"/>
      <c r="VYH32" s="638"/>
      <c r="VYI32" s="638"/>
      <c r="VYJ32" s="638"/>
      <c r="VYK32" s="638"/>
      <c r="VYL32" s="638"/>
      <c r="VYM32" s="638"/>
      <c r="VYN32" s="638"/>
      <c r="VYO32" s="638"/>
      <c r="VYP32" s="638"/>
      <c r="VYQ32" s="638"/>
      <c r="VYR32" s="638"/>
      <c r="VYS32" s="638"/>
      <c r="VYT32" s="638"/>
      <c r="VYU32" s="638"/>
      <c r="VYV32" s="638"/>
      <c r="VYW32" s="638"/>
      <c r="VYX32" s="638"/>
      <c r="VYY32" s="638"/>
      <c r="VYZ32" s="638"/>
      <c r="VZA32" s="638"/>
      <c r="VZB32" s="638"/>
      <c r="VZC32" s="638"/>
      <c r="VZD32" s="638"/>
      <c r="VZE32" s="638"/>
      <c r="VZF32" s="638"/>
      <c r="VZG32" s="638"/>
      <c r="VZH32" s="638"/>
      <c r="VZI32" s="638"/>
      <c r="VZJ32" s="638"/>
      <c r="VZK32" s="638"/>
      <c r="VZL32" s="638"/>
      <c r="VZM32" s="638"/>
      <c r="VZN32" s="638"/>
      <c r="VZO32" s="638"/>
      <c r="VZP32" s="638"/>
      <c r="VZQ32" s="638"/>
      <c r="VZR32" s="638"/>
      <c r="VZS32" s="638"/>
      <c r="VZT32" s="638"/>
      <c r="VZU32" s="638"/>
      <c r="VZV32" s="638"/>
      <c r="VZW32" s="638"/>
      <c r="VZX32" s="638"/>
      <c r="VZY32" s="638"/>
      <c r="VZZ32" s="638"/>
      <c r="WAA32" s="638"/>
      <c r="WAB32" s="638"/>
      <c r="WAC32" s="638"/>
      <c r="WAD32" s="638"/>
      <c r="WAE32" s="638"/>
      <c r="WAF32" s="638"/>
      <c r="WAG32" s="638"/>
      <c r="WAH32" s="638"/>
      <c r="WAI32" s="638"/>
      <c r="WAJ32" s="638"/>
      <c r="WAK32" s="638"/>
      <c r="WAL32" s="638"/>
      <c r="WAM32" s="638"/>
      <c r="WAN32" s="638"/>
      <c r="WAO32" s="638"/>
      <c r="WAP32" s="638"/>
      <c r="WAQ32" s="638"/>
      <c r="WAR32" s="638"/>
      <c r="WAS32" s="638"/>
      <c r="WAT32" s="638"/>
      <c r="WAU32" s="638"/>
      <c r="WAV32" s="638"/>
      <c r="WAW32" s="638"/>
      <c r="WAX32" s="638"/>
      <c r="WAY32" s="638"/>
      <c r="WAZ32" s="638"/>
      <c r="WBA32" s="638"/>
      <c r="WBB32" s="638"/>
      <c r="WBC32" s="638"/>
      <c r="WBD32" s="638"/>
      <c r="WBE32" s="638"/>
      <c r="WBF32" s="638"/>
      <c r="WBG32" s="638"/>
      <c r="WBH32" s="638"/>
      <c r="WBI32" s="638"/>
      <c r="WBJ32" s="638"/>
      <c r="WBK32" s="638"/>
      <c r="WBL32" s="638"/>
      <c r="WBM32" s="638"/>
      <c r="WBN32" s="638"/>
      <c r="WBO32" s="638"/>
      <c r="WBP32" s="638"/>
      <c r="WBQ32" s="638"/>
      <c r="WBR32" s="638"/>
      <c r="WBS32" s="638"/>
      <c r="WBT32" s="638"/>
      <c r="WBU32" s="638"/>
      <c r="WBV32" s="638"/>
      <c r="WBW32" s="638"/>
      <c r="WBX32" s="638"/>
      <c r="WBY32" s="638"/>
      <c r="WBZ32" s="638"/>
      <c r="WCA32" s="638"/>
      <c r="WCB32" s="638"/>
      <c r="WCC32" s="638"/>
      <c r="WCD32" s="638"/>
      <c r="WCE32" s="638"/>
      <c r="WCF32" s="638"/>
      <c r="WCG32" s="638"/>
      <c r="WCH32" s="638"/>
      <c r="WCI32" s="638"/>
      <c r="WCJ32" s="638"/>
      <c r="WCK32" s="638"/>
      <c r="WCL32" s="638"/>
      <c r="WCM32" s="638"/>
      <c r="WCN32" s="638"/>
      <c r="WCO32" s="638"/>
      <c r="WCP32" s="638"/>
      <c r="WCQ32" s="638"/>
      <c r="WCR32" s="638"/>
      <c r="WCS32" s="638"/>
      <c r="WCT32" s="638"/>
      <c r="WCU32" s="638"/>
      <c r="WCV32" s="638"/>
      <c r="WCW32" s="638"/>
      <c r="WCX32" s="638"/>
      <c r="WCY32" s="638"/>
      <c r="WCZ32" s="638"/>
      <c r="WDA32" s="638"/>
      <c r="WDB32" s="638"/>
      <c r="WDC32" s="638"/>
      <c r="WDD32" s="638"/>
      <c r="WDE32" s="638"/>
      <c r="WDF32" s="638"/>
      <c r="WDG32" s="638"/>
      <c r="WDH32" s="638"/>
      <c r="WDI32" s="638"/>
      <c r="WDJ32" s="638"/>
      <c r="WDK32" s="638"/>
      <c r="WDL32" s="638"/>
      <c r="WDM32" s="638"/>
      <c r="WDN32" s="638"/>
      <c r="WDO32" s="638"/>
      <c r="WDP32" s="638"/>
      <c r="WDQ32" s="638"/>
      <c r="WDR32" s="638"/>
      <c r="WDS32" s="638"/>
      <c r="WDT32" s="638"/>
      <c r="WDU32" s="638"/>
      <c r="WDV32" s="638"/>
      <c r="WDW32" s="638"/>
      <c r="WDX32" s="638"/>
      <c r="WDY32" s="638"/>
      <c r="WDZ32" s="638"/>
      <c r="WEA32" s="638"/>
      <c r="WEB32" s="638"/>
      <c r="WEC32" s="638"/>
      <c r="WED32" s="638"/>
      <c r="WEE32" s="638"/>
      <c r="WEF32" s="638"/>
      <c r="WEG32" s="638"/>
      <c r="WEH32" s="638"/>
      <c r="WEI32" s="638"/>
      <c r="WEJ32" s="638"/>
      <c r="WEK32" s="638"/>
      <c r="WEL32" s="638"/>
      <c r="WEM32" s="638"/>
      <c r="WEN32" s="638"/>
      <c r="WEO32" s="638"/>
      <c r="WEP32" s="638"/>
      <c r="WEQ32" s="638"/>
      <c r="WER32" s="638"/>
      <c r="WES32" s="638"/>
      <c r="WET32" s="638"/>
      <c r="WEU32" s="638"/>
      <c r="WEV32" s="638"/>
      <c r="WEW32" s="638"/>
      <c r="WEX32" s="638"/>
      <c r="WEY32" s="638"/>
      <c r="WEZ32" s="638"/>
      <c r="WFA32" s="638"/>
      <c r="WFB32" s="638"/>
      <c r="WFC32" s="638"/>
      <c r="WFD32" s="638"/>
      <c r="WFE32" s="638"/>
      <c r="WFF32" s="638"/>
      <c r="WFG32" s="638"/>
      <c r="WFH32" s="638"/>
      <c r="WFI32" s="638"/>
      <c r="WFJ32" s="638"/>
      <c r="WFK32" s="638"/>
      <c r="WFL32" s="638"/>
      <c r="WFM32" s="638"/>
      <c r="WFN32" s="638"/>
      <c r="WFO32" s="638"/>
      <c r="WFP32" s="638"/>
      <c r="WFQ32" s="638"/>
      <c r="WFR32" s="638"/>
      <c r="WFS32" s="638"/>
      <c r="WFT32" s="638"/>
      <c r="WFU32" s="638"/>
      <c r="WFV32" s="638"/>
      <c r="WFW32" s="638"/>
      <c r="WFX32" s="638"/>
      <c r="WFY32" s="638"/>
      <c r="WFZ32" s="638"/>
      <c r="WGA32" s="638"/>
      <c r="WGB32" s="638"/>
      <c r="WGC32" s="638"/>
      <c r="WGD32" s="638"/>
      <c r="WGE32" s="638"/>
      <c r="WGF32" s="638"/>
      <c r="WGG32" s="638"/>
      <c r="WGH32" s="638"/>
      <c r="WGI32" s="638"/>
      <c r="WGJ32" s="638"/>
      <c r="WGK32" s="638"/>
      <c r="WGL32" s="638"/>
      <c r="WGM32" s="638"/>
      <c r="WGN32" s="638"/>
      <c r="WGO32" s="638"/>
      <c r="WGP32" s="638"/>
      <c r="WGQ32" s="638"/>
      <c r="WGR32" s="638"/>
      <c r="WGS32" s="638"/>
      <c r="WGT32" s="638"/>
      <c r="WGU32" s="638"/>
      <c r="WGV32" s="638"/>
      <c r="WGW32" s="638"/>
      <c r="WGX32" s="638"/>
      <c r="WGY32" s="638"/>
      <c r="WGZ32" s="638"/>
      <c r="WHA32" s="638"/>
      <c r="WHB32" s="638"/>
      <c r="WHC32" s="638"/>
      <c r="WHD32" s="638"/>
      <c r="WHE32" s="638"/>
      <c r="WHF32" s="638"/>
      <c r="WHG32" s="638"/>
      <c r="WHH32" s="638"/>
      <c r="WHI32" s="638"/>
      <c r="WHJ32" s="638"/>
      <c r="WHK32" s="638"/>
      <c r="WHL32" s="638"/>
      <c r="WHM32" s="638"/>
      <c r="WHN32" s="638"/>
      <c r="WHO32" s="638"/>
      <c r="WHP32" s="638"/>
      <c r="WHQ32" s="638"/>
      <c r="WHR32" s="638"/>
      <c r="WHS32" s="638"/>
      <c r="WHT32" s="638"/>
      <c r="WHU32" s="638"/>
      <c r="WHV32" s="638"/>
      <c r="WHW32" s="638"/>
      <c r="WHX32" s="638"/>
      <c r="WHY32" s="638"/>
      <c r="WHZ32" s="638"/>
      <c r="WIA32" s="638"/>
      <c r="WIB32" s="638"/>
      <c r="WIC32" s="638"/>
      <c r="WID32" s="638"/>
      <c r="WIE32" s="638"/>
      <c r="WIF32" s="638"/>
      <c r="WIG32" s="638"/>
      <c r="WIH32" s="638"/>
      <c r="WII32" s="638"/>
      <c r="WIJ32" s="638"/>
      <c r="WIK32" s="638"/>
      <c r="WIL32" s="638"/>
      <c r="WIM32" s="638"/>
      <c r="WIN32" s="638"/>
      <c r="WIO32" s="638"/>
      <c r="WIP32" s="638"/>
      <c r="WIQ32" s="638"/>
      <c r="WIR32" s="638"/>
      <c r="WIS32" s="638"/>
      <c r="WIT32" s="638"/>
      <c r="WIU32" s="638"/>
      <c r="WIV32" s="638"/>
      <c r="WIW32" s="638"/>
      <c r="WIX32" s="638"/>
      <c r="WIY32" s="638"/>
      <c r="WIZ32" s="638"/>
      <c r="WJA32" s="638"/>
      <c r="WJB32" s="638"/>
      <c r="WJC32" s="638"/>
      <c r="WJD32" s="638"/>
      <c r="WJE32" s="638"/>
      <c r="WJF32" s="638"/>
      <c r="WJG32" s="638"/>
      <c r="WJH32" s="638"/>
      <c r="WJI32" s="638"/>
      <c r="WJJ32" s="638"/>
      <c r="WJK32" s="638"/>
      <c r="WJL32" s="638"/>
      <c r="WJM32" s="638"/>
      <c r="WJN32" s="638"/>
      <c r="WJO32" s="638"/>
      <c r="WJP32" s="638"/>
      <c r="WJQ32" s="638"/>
      <c r="WJR32" s="638"/>
      <c r="WJS32" s="638"/>
      <c r="WJT32" s="638"/>
      <c r="WJU32" s="638"/>
      <c r="WJV32" s="638"/>
      <c r="WJW32" s="638"/>
      <c r="WJX32" s="638"/>
      <c r="WJY32" s="638"/>
      <c r="WJZ32" s="638"/>
      <c r="WKA32" s="638"/>
      <c r="WKB32" s="638"/>
      <c r="WKC32" s="638"/>
      <c r="WKD32" s="638"/>
      <c r="WKE32" s="638"/>
      <c r="WKF32" s="638"/>
      <c r="WKG32" s="638"/>
      <c r="WKH32" s="638"/>
      <c r="WKI32" s="638"/>
      <c r="WKJ32" s="638"/>
      <c r="WKK32" s="638"/>
      <c r="WKL32" s="638"/>
      <c r="WKM32" s="638"/>
      <c r="WKN32" s="638"/>
      <c r="WKO32" s="638"/>
      <c r="WKP32" s="638"/>
      <c r="WKQ32" s="638"/>
      <c r="WKR32" s="638"/>
      <c r="WKS32" s="638"/>
      <c r="WKT32" s="638"/>
      <c r="WKU32" s="638"/>
      <c r="WKV32" s="638"/>
      <c r="WKW32" s="638"/>
      <c r="WKX32" s="638"/>
      <c r="WKY32" s="638"/>
      <c r="WKZ32" s="638"/>
      <c r="WLA32" s="638"/>
      <c r="WLB32" s="638"/>
      <c r="WLC32" s="638"/>
      <c r="WLD32" s="638"/>
      <c r="WLE32" s="638"/>
      <c r="WLF32" s="638"/>
      <c r="WLG32" s="638"/>
      <c r="WLH32" s="638"/>
      <c r="WLI32" s="638"/>
      <c r="WLJ32" s="638"/>
      <c r="WLK32" s="638"/>
      <c r="WLL32" s="638"/>
      <c r="WLM32" s="638"/>
      <c r="WLN32" s="638"/>
      <c r="WLO32" s="638"/>
      <c r="WLP32" s="638"/>
      <c r="WLQ32" s="638"/>
      <c r="WLR32" s="638"/>
      <c r="WLS32" s="638"/>
      <c r="WLT32" s="638"/>
      <c r="WLU32" s="638"/>
      <c r="WLV32" s="638"/>
      <c r="WLW32" s="638"/>
      <c r="WLX32" s="638"/>
      <c r="WLY32" s="638"/>
      <c r="WLZ32" s="638"/>
      <c r="WMA32" s="638"/>
      <c r="WMB32" s="638"/>
      <c r="WMC32" s="638"/>
      <c r="WMD32" s="638"/>
      <c r="WME32" s="638"/>
      <c r="WMF32" s="638"/>
      <c r="WMG32" s="638"/>
      <c r="WMH32" s="638"/>
      <c r="WMI32" s="638"/>
      <c r="WMJ32" s="638"/>
      <c r="WMK32" s="638"/>
      <c r="WML32" s="638"/>
      <c r="WMM32" s="638"/>
      <c r="WMN32" s="638"/>
      <c r="WMO32" s="638"/>
      <c r="WMP32" s="638"/>
      <c r="WMQ32" s="638"/>
      <c r="WMR32" s="638"/>
      <c r="WMS32" s="638"/>
      <c r="WMT32" s="638"/>
      <c r="WMU32" s="638"/>
      <c r="WMV32" s="638"/>
      <c r="WMW32" s="638"/>
      <c r="WMX32" s="638"/>
      <c r="WMY32" s="638"/>
      <c r="WMZ32" s="638"/>
      <c r="WNA32" s="638"/>
      <c r="WNB32" s="638"/>
      <c r="WNC32" s="638"/>
      <c r="WND32" s="638"/>
      <c r="WNE32" s="638"/>
      <c r="WNF32" s="638"/>
      <c r="WNG32" s="638"/>
      <c r="WNH32" s="638"/>
      <c r="WNI32" s="638"/>
      <c r="WNJ32" s="638"/>
      <c r="WNK32" s="638"/>
      <c r="WNL32" s="638"/>
      <c r="WNM32" s="638"/>
      <c r="WNN32" s="638"/>
      <c r="WNO32" s="638"/>
      <c r="WNP32" s="638"/>
      <c r="WNQ32" s="638"/>
      <c r="WNR32" s="638"/>
      <c r="WNS32" s="638"/>
      <c r="WNT32" s="638"/>
      <c r="WNU32" s="638"/>
      <c r="WNV32" s="638"/>
      <c r="WNW32" s="638"/>
      <c r="WNX32" s="638"/>
      <c r="WNY32" s="638"/>
      <c r="WNZ32" s="638"/>
      <c r="WOA32" s="638"/>
      <c r="WOB32" s="638"/>
      <c r="WOC32" s="638"/>
      <c r="WOD32" s="638"/>
      <c r="WOE32" s="638"/>
      <c r="WOF32" s="638"/>
      <c r="WOG32" s="638"/>
      <c r="WOH32" s="638"/>
      <c r="WOI32" s="638"/>
      <c r="WOJ32" s="638"/>
      <c r="WOK32" s="638"/>
      <c r="WOL32" s="638"/>
      <c r="WOM32" s="638"/>
      <c r="WON32" s="638"/>
      <c r="WOO32" s="638"/>
      <c r="WOP32" s="638"/>
      <c r="WOQ32" s="638"/>
      <c r="WOR32" s="638"/>
      <c r="WOS32" s="638"/>
      <c r="WOT32" s="638"/>
      <c r="WOU32" s="638"/>
      <c r="WOV32" s="638"/>
      <c r="WOW32" s="638"/>
      <c r="WOX32" s="638"/>
      <c r="WOY32" s="638"/>
      <c r="WOZ32" s="638"/>
      <c r="WPA32" s="638"/>
      <c r="WPB32" s="638"/>
      <c r="WPC32" s="638"/>
      <c r="WPD32" s="638"/>
      <c r="WPE32" s="638"/>
      <c r="WPF32" s="638"/>
      <c r="WPG32" s="638"/>
      <c r="WPH32" s="638"/>
      <c r="WPI32" s="638"/>
      <c r="WPJ32" s="638"/>
      <c r="WPK32" s="638"/>
      <c r="WPL32" s="638"/>
      <c r="WPM32" s="638"/>
      <c r="WPN32" s="638"/>
      <c r="WPO32" s="638"/>
      <c r="WPP32" s="638"/>
      <c r="WPQ32" s="638"/>
      <c r="WPR32" s="638"/>
      <c r="WPS32" s="638"/>
      <c r="WPT32" s="638"/>
      <c r="WPU32" s="638"/>
      <c r="WPV32" s="638"/>
      <c r="WPW32" s="638"/>
      <c r="WPX32" s="638"/>
      <c r="WPY32" s="638"/>
      <c r="WPZ32" s="638"/>
      <c r="WQA32" s="638"/>
      <c r="WQB32" s="638"/>
      <c r="WQC32" s="638"/>
      <c r="WQD32" s="638"/>
      <c r="WQE32" s="638"/>
      <c r="WQF32" s="638"/>
      <c r="WQG32" s="638"/>
      <c r="WQH32" s="638"/>
      <c r="WQI32" s="638"/>
      <c r="WQJ32" s="638"/>
      <c r="WQK32" s="638"/>
      <c r="WQL32" s="638"/>
      <c r="WQM32" s="638"/>
      <c r="WQN32" s="638"/>
      <c r="WQO32" s="638"/>
      <c r="WQP32" s="638"/>
      <c r="WQQ32" s="638"/>
      <c r="WQR32" s="638"/>
      <c r="WQS32" s="638"/>
      <c r="WQT32" s="638"/>
      <c r="WQU32" s="638"/>
      <c r="WQV32" s="638"/>
      <c r="WQW32" s="638"/>
      <c r="WQX32" s="638"/>
      <c r="WQY32" s="638"/>
      <c r="WQZ32" s="638"/>
      <c r="WRA32" s="638"/>
      <c r="WRB32" s="638"/>
      <c r="WRC32" s="638"/>
      <c r="WRD32" s="638"/>
      <c r="WRE32" s="638"/>
      <c r="WRF32" s="638"/>
      <c r="WRG32" s="638"/>
      <c r="WRH32" s="638"/>
      <c r="WRI32" s="638"/>
      <c r="WRJ32" s="638"/>
      <c r="WRK32" s="638"/>
      <c r="WRL32" s="638"/>
      <c r="WRM32" s="638"/>
      <c r="WRN32" s="638"/>
      <c r="WRO32" s="638"/>
      <c r="WRP32" s="638"/>
      <c r="WRQ32" s="638"/>
      <c r="WRR32" s="638"/>
      <c r="WRS32" s="638"/>
      <c r="WRT32" s="638"/>
      <c r="WRU32" s="638"/>
      <c r="WRV32" s="638"/>
      <c r="WRW32" s="638"/>
      <c r="WRX32" s="638"/>
      <c r="WRY32" s="638"/>
      <c r="WRZ32" s="638"/>
      <c r="WSA32" s="638"/>
      <c r="WSB32" s="638"/>
      <c r="WSC32" s="638"/>
      <c r="WSD32" s="638"/>
      <c r="WSE32" s="638"/>
      <c r="WSF32" s="638"/>
      <c r="WSG32" s="638"/>
      <c r="WSH32" s="638"/>
      <c r="WSI32" s="638"/>
      <c r="WSJ32" s="638"/>
      <c r="WSK32" s="638"/>
      <c r="WSL32" s="638"/>
      <c r="WSM32" s="638"/>
      <c r="WSN32" s="638"/>
      <c r="WSO32" s="638"/>
      <c r="WSP32" s="638"/>
      <c r="WSQ32" s="638"/>
      <c r="WSR32" s="638"/>
      <c r="WSS32" s="638"/>
      <c r="WST32" s="638"/>
      <c r="WSU32" s="638"/>
      <c r="WSV32" s="638"/>
      <c r="WSW32" s="638"/>
      <c r="WSX32" s="638"/>
      <c r="WSY32" s="638"/>
      <c r="WSZ32" s="638"/>
      <c r="WTA32" s="638"/>
      <c r="WTB32" s="638"/>
      <c r="WTC32" s="638"/>
      <c r="WTD32" s="638"/>
      <c r="WTE32" s="638"/>
      <c r="WTF32" s="638"/>
      <c r="WTG32" s="638"/>
      <c r="WTH32" s="638"/>
      <c r="WTI32" s="638"/>
      <c r="WTJ32" s="638"/>
      <c r="WTK32" s="638"/>
      <c r="WTL32" s="638"/>
      <c r="WTM32" s="638"/>
      <c r="WTN32" s="638"/>
      <c r="WTO32" s="638"/>
      <c r="WTP32" s="638"/>
      <c r="WTQ32" s="638"/>
      <c r="WTR32" s="638"/>
      <c r="WTS32" s="638"/>
      <c r="WTT32" s="638"/>
      <c r="WTU32" s="638"/>
      <c r="WTV32" s="638"/>
      <c r="WTW32" s="638"/>
      <c r="WTX32" s="638"/>
      <c r="WTY32" s="638"/>
      <c r="WTZ32" s="638"/>
      <c r="WUA32" s="638"/>
      <c r="WUB32" s="638"/>
      <c r="WUC32" s="638"/>
      <c r="WUD32" s="638"/>
      <c r="WUE32" s="638"/>
      <c r="WUF32" s="638"/>
      <c r="WUG32" s="638"/>
      <c r="WUH32" s="638"/>
      <c r="WUI32" s="638"/>
      <c r="WUJ32" s="638"/>
      <c r="WUK32" s="638"/>
      <c r="WUL32" s="638"/>
      <c r="WUM32" s="638"/>
      <c r="WUN32" s="638"/>
      <c r="WUO32" s="638"/>
      <c r="WUP32" s="638"/>
      <c r="WUQ32" s="638"/>
      <c r="WUR32" s="638"/>
      <c r="WUS32" s="638"/>
      <c r="WUT32" s="638"/>
      <c r="WUU32" s="638"/>
      <c r="WUV32" s="638"/>
      <c r="WUW32" s="638"/>
      <c r="WUX32" s="638"/>
      <c r="WUY32" s="638"/>
      <c r="WUZ32" s="638"/>
      <c r="WVA32" s="638"/>
      <c r="WVB32" s="638"/>
      <c r="WVC32" s="638"/>
      <c r="WVD32" s="638"/>
      <c r="WVE32" s="638"/>
      <c r="WVF32" s="638"/>
      <c r="WVG32" s="638"/>
      <c r="WVH32" s="638"/>
      <c r="WVI32" s="638"/>
      <c r="WVJ32" s="638"/>
      <c r="WVK32" s="638"/>
      <c r="WVL32" s="638"/>
      <c r="WVM32" s="638"/>
      <c r="WVN32" s="638"/>
      <c r="WVO32" s="638"/>
      <c r="WVP32" s="638"/>
      <c r="WVQ32" s="638"/>
      <c r="WVR32" s="638"/>
      <c r="WVS32" s="638"/>
      <c r="WVT32" s="638"/>
      <c r="WVU32" s="638"/>
      <c r="WVV32" s="638"/>
      <c r="WVW32" s="638"/>
      <c r="WVX32" s="638"/>
      <c r="WVY32" s="638"/>
      <c r="WVZ32" s="638"/>
      <c r="WWA32" s="638"/>
      <c r="WWB32" s="638"/>
      <c r="WWC32" s="638"/>
      <c r="WWD32" s="638"/>
      <c r="WWE32" s="638"/>
      <c r="WWF32" s="638"/>
      <c r="WWG32" s="638"/>
      <c r="WWH32" s="638"/>
      <c r="WWI32" s="638"/>
      <c r="WWJ32" s="638"/>
      <c r="WWK32" s="638"/>
      <c r="WWL32" s="638"/>
      <c r="WWM32" s="638"/>
      <c r="WWN32" s="638"/>
      <c r="WWO32" s="638"/>
      <c r="WWP32" s="638"/>
      <c r="WWQ32" s="638"/>
      <c r="WWR32" s="638"/>
      <c r="WWS32" s="638"/>
      <c r="WWT32" s="638"/>
      <c r="WWU32" s="638"/>
      <c r="WWV32" s="638"/>
      <c r="WWW32" s="638"/>
      <c r="WWX32" s="638"/>
      <c r="WWY32" s="638"/>
      <c r="WWZ32" s="638"/>
      <c r="WXA32" s="638"/>
      <c r="WXB32" s="638"/>
      <c r="WXC32" s="638"/>
      <c r="WXD32" s="638"/>
      <c r="WXE32" s="638"/>
      <c r="WXF32" s="638"/>
      <c r="WXG32" s="638"/>
      <c r="WXH32" s="638"/>
      <c r="WXI32" s="638"/>
      <c r="WXJ32" s="638"/>
      <c r="WXK32" s="638"/>
      <c r="WXL32" s="638"/>
      <c r="WXM32" s="638"/>
      <c r="WXN32" s="638"/>
      <c r="WXO32" s="638"/>
      <c r="WXP32" s="638"/>
      <c r="WXQ32" s="638"/>
      <c r="WXR32" s="638"/>
      <c r="WXS32" s="638"/>
      <c r="WXT32" s="638"/>
      <c r="WXU32" s="638"/>
      <c r="WXV32" s="638"/>
      <c r="WXW32" s="638"/>
      <c r="WXX32" s="638"/>
      <c r="WXY32" s="638"/>
      <c r="WXZ32" s="638"/>
      <c r="WYA32" s="638"/>
      <c r="WYB32" s="638"/>
      <c r="WYC32" s="638"/>
      <c r="WYD32" s="638"/>
      <c r="WYE32" s="638"/>
      <c r="WYF32" s="638"/>
      <c r="WYG32" s="638"/>
      <c r="WYH32" s="638"/>
      <c r="WYI32" s="638"/>
      <c r="WYJ32" s="638"/>
      <c r="WYK32" s="638"/>
      <c r="WYL32" s="638"/>
      <c r="WYM32" s="638"/>
      <c r="WYN32" s="638"/>
      <c r="WYO32" s="638"/>
      <c r="WYP32" s="638"/>
      <c r="WYQ32" s="638"/>
      <c r="WYR32" s="638"/>
      <c r="WYS32" s="638"/>
      <c r="WYT32" s="638"/>
      <c r="WYU32" s="638"/>
      <c r="WYV32" s="638"/>
      <c r="WYW32" s="638"/>
      <c r="WYX32" s="638"/>
      <c r="WYY32" s="638"/>
      <c r="WYZ32" s="638"/>
      <c r="WZA32" s="638"/>
      <c r="WZB32" s="638"/>
      <c r="WZC32" s="638"/>
      <c r="WZD32" s="638"/>
      <c r="WZE32" s="638"/>
      <c r="WZF32" s="638"/>
      <c r="WZG32" s="638"/>
      <c r="WZH32" s="638"/>
      <c r="WZI32" s="638"/>
      <c r="WZJ32" s="638"/>
      <c r="WZK32" s="638"/>
      <c r="WZL32" s="638"/>
      <c r="WZM32" s="638"/>
      <c r="WZN32" s="638"/>
      <c r="WZO32" s="638"/>
      <c r="WZP32" s="638"/>
      <c r="WZQ32" s="638"/>
      <c r="WZR32" s="638"/>
      <c r="WZS32" s="638"/>
      <c r="WZT32" s="638"/>
      <c r="WZU32" s="638"/>
      <c r="WZV32" s="638"/>
      <c r="WZW32" s="638"/>
      <c r="WZX32" s="638"/>
      <c r="WZY32" s="638"/>
      <c r="WZZ32" s="638"/>
      <c r="XAA32" s="638"/>
      <c r="XAB32" s="638"/>
      <c r="XAC32" s="638"/>
      <c r="XAD32" s="638"/>
      <c r="XAE32" s="638"/>
      <c r="XAF32" s="638"/>
      <c r="XAG32" s="638"/>
      <c r="XAH32" s="638"/>
      <c r="XAI32" s="638"/>
      <c r="XAJ32" s="638"/>
      <c r="XAK32" s="638"/>
      <c r="XAL32" s="638"/>
      <c r="XAM32" s="638"/>
      <c r="XAN32" s="638"/>
      <c r="XAO32" s="638"/>
      <c r="XAP32" s="638"/>
      <c r="XAQ32" s="638"/>
      <c r="XAR32" s="638"/>
      <c r="XAS32" s="638"/>
      <c r="XAT32" s="638"/>
      <c r="XAU32" s="638"/>
      <c r="XAV32" s="638"/>
      <c r="XAW32" s="638"/>
      <c r="XAX32" s="638"/>
      <c r="XAY32" s="638"/>
      <c r="XAZ32" s="638"/>
      <c r="XBA32" s="638"/>
      <c r="XBB32" s="638"/>
      <c r="XBC32" s="638"/>
      <c r="XBD32" s="638"/>
      <c r="XBE32" s="638"/>
      <c r="XBF32" s="638"/>
      <c r="XBG32" s="638"/>
      <c r="XBH32" s="638"/>
      <c r="XBI32" s="638"/>
      <c r="XBJ32" s="638"/>
      <c r="XBK32" s="638"/>
      <c r="XBL32" s="638"/>
      <c r="XBM32" s="638"/>
      <c r="XBN32" s="638"/>
      <c r="XBO32" s="638"/>
      <c r="XBP32" s="638"/>
      <c r="XBQ32" s="638"/>
      <c r="XBR32" s="638"/>
      <c r="XBS32" s="638"/>
      <c r="XBT32" s="638"/>
      <c r="XBU32" s="638"/>
      <c r="XBV32" s="638"/>
      <c r="XBW32" s="638"/>
      <c r="XBX32" s="638"/>
      <c r="XBY32" s="638"/>
      <c r="XBZ32" s="638"/>
      <c r="XCA32" s="638"/>
      <c r="XCB32" s="638"/>
      <c r="XCC32" s="638"/>
      <c r="XCD32" s="638"/>
      <c r="XCE32" s="638"/>
      <c r="XCF32" s="638"/>
      <c r="XCG32" s="638"/>
      <c r="XCH32" s="638"/>
      <c r="XCI32" s="638"/>
      <c r="XCJ32" s="638"/>
      <c r="XCK32" s="638"/>
      <c r="XCL32" s="638"/>
      <c r="XCM32" s="638"/>
      <c r="XCN32" s="638"/>
      <c r="XCO32" s="638"/>
      <c r="XCP32" s="638"/>
      <c r="XCQ32" s="638"/>
      <c r="XCR32" s="638"/>
      <c r="XCS32" s="638"/>
      <c r="XCT32" s="638"/>
      <c r="XCU32" s="638"/>
      <c r="XCV32" s="638"/>
      <c r="XCW32" s="638"/>
      <c r="XCX32" s="638"/>
      <c r="XCY32" s="638"/>
      <c r="XCZ32" s="638"/>
      <c r="XDA32" s="638"/>
      <c r="XDB32" s="638"/>
      <c r="XDC32" s="638"/>
      <c r="XDD32" s="638"/>
      <c r="XDE32" s="638"/>
      <c r="XDF32" s="638"/>
      <c r="XDG32" s="638"/>
      <c r="XDH32" s="638"/>
      <c r="XDI32" s="638"/>
      <c r="XDJ32" s="638"/>
      <c r="XDK32" s="638"/>
      <c r="XDL32" s="638"/>
      <c r="XDM32" s="638"/>
      <c r="XDN32" s="638"/>
      <c r="XDO32" s="638"/>
      <c r="XDP32" s="638"/>
      <c r="XDQ32" s="638"/>
      <c r="XDR32" s="638"/>
      <c r="XDS32" s="638"/>
      <c r="XDT32" s="638"/>
      <c r="XDU32" s="638"/>
      <c r="XDV32" s="638"/>
      <c r="XDW32" s="638"/>
      <c r="XDX32" s="638"/>
      <c r="XDY32" s="638"/>
      <c r="XDZ32" s="638"/>
      <c r="XEA32" s="638"/>
      <c r="XEB32" s="638"/>
      <c r="XEC32" s="638"/>
      <c r="XED32" s="638"/>
      <c r="XEE32" s="638"/>
      <c r="XEF32" s="638"/>
      <c r="XEG32" s="638"/>
      <c r="XEH32" s="638"/>
      <c r="XEI32" s="638"/>
      <c r="XEJ32" s="638"/>
      <c r="XEK32" s="638"/>
      <c r="XEL32" s="638"/>
      <c r="XEM32" s="638"/>
      <c r="XEN32" s="638"/>
      <c r="XEO32" s="638"/>
      <c r="XEP32" s="638"/>
      <c r="XEQ32" s="638"/>
      <c r="XER32" s="638"/>
      <c r="XES32" s="638"/>
      <c r="XET32" s="638"/>
      <c r="XEU32" s="638"/>
      <c r="XEV32" s="638"/>
      <c r="XEW32" s="638"/>
      <c r="XEX32" s="638"/>
      <c r="XEY32" s="638"/>
      <c r="XEZ32" s="638"/>
      <c r="XFA32" s="638"/>
      <c r="XFB32" s="638"/>
      <c r="XFC32" s="638"/>
      <c r="XFD32" s="638"/>
    </row>
    <row r="33" spans="1:4" s="166" customFormat="1" ht="15">
      <c r="A33" s="637" t="s">
        <v>330</v>
      </c>
      <c r="B33" s="642"/>
    </row>
    <row r="34" spans="1:4" s="166" customFormat="1">
      <c r="A34" s="166" t="s">
        <v>335</v>
      </c>
      <c r="B34" s="642"/>
    </row>
    <row r="35" spans="1:4" s="166" customFormat="1" ht="30.6" customHeight="1">
      <c r="B35" s="845" t="s">
        <v>483</v>
      </c>
    </row>
    <row r="36" spans="1:4" s="166" customFormat="1" ht="25.5">
      <c r="B36" s="845" t="s">
        <v>484</v>
      </c>
    </row>
    <row r="37" spans="1:4" s="166" customFormat="1">
      <c r="B37" s="845" t="s">
        <v>485</v>
      </c>
    </row>
    <row r="38" spans="1:4" s="166" customFormat="1">
      <c r="B38" s="642"/>
    </row>
    <row r="39" spans="1:4" s="166" customFormat="1" ht="38.25" customHeight="1">
      <c r="A39" s="921" t="s">
        <v>331</v>
      </c>
      <c r="B39" s="921"/>
    </row>
    <row r="40" spans="1:4" s="166" customFormat="1">
      <c r="A40" s="859" t="s">
        <v>486</v>
      </c>
      <c r="B40" s="642"/>
    </row>
    <row r="41" spans="1:4" s="166" customFormat="1">
      <c r="B41" s="845" t="s">
        <v>487</v>
      </c>
    </row>
    <row r="42" spans="1:4" s="166" customFormat="1">
      <c r="B42" s="642" t="s">
        <v>344</v>
      </c>
    </row>
    <row r="43" spans="1:4" s="166" customFormat="1">
      <c r="B43" s="642"/>
    </row>
    <row r="44" spans="1:4" s="166" customFormat="1" ht="33" customHeight="1">
      <c r="A44" s="921" t="s">
        <v>332</v>
      </c>
      <c r="B44" s="921"/>
      <c r="D44" s="700"/>
    </row>
    <row r="45" spans="1:4" s="166" customFormat="1" ht="15">
      <c r="A45" s="859" t="s">
        <v>488</v>
      </c>
      <c r="B45" s="698"/>
      <c r="D45" s="699"/>
    </row>
    <row r="46" spans="1:4" s="166" customFormat="1" ht="69.75" customHeight="1">
      <c r="B46" s="642" t="s">
        <v>336</v>
      </c>
      <c r="D46" s="700"/>
    </row>
    <row r="47" spans="1:4" s="166" customFormat="1" ht="63.75">
      <c r="B47" s="845" t="s">
        <v>489</v>
      </c>
      <c r="D47" s="700"/>
    </row>
    <row r="48" spans="1:4" s="166" customFormat="1" ht="27" customHeight="1">
      <c r="B48" s="642" t="s">
        <v>346</v>
      </c>
      <c r="D48" s="700"/>
    </row>
    <row r="49" spans="1:4" s="166" customFormat="1" ht="30.75" customHeight="1">
      <c r="B49" s="642" t="s">
        <v>337</v>
      </c>
      <c r="D49" s="699"/>
    </row>
    <row r="50" spans="1:4" s="166" customFormat="1" ht="4.5" customHeight="1">
      <c r="B50" s="642"/>
      <c r="D50" s="700"/>
    </row>
    <row r="51" spans="1:4" s="166" customFormat="1" ht="33" customHeight="1">
      <c r="A51" s="921" t="s">
        <v>338</v>
      </c>
      <c r="B51" s="921"/>
      <c r="D51" s="700"/>
    </row>
    <row r="52" spans="1:4" s="166" customFormat="1" ht="42" customHeight="1">
      <c r="A52" s="927" t="s">
        <v>490</v>
      </c>
      <c r="B52" s="928"/>
    </row>
    <row r="53" spans="1:4" s="166" customFormat="1">
      <c r="B53" s="642"/>
    </row>
    <row r="54" spans="1:4" s="166" customFormat="1" ht="15">
      <c r="A54" s="921" t="s">
        <v>339</v>
      </c>
      <c r="B54" s="921"/>
    </row>
    <row r="55" spans="1:4" s="166" customFormat="1" ht="19.5" customHeight="1">
      <c r="A55" s="929" t="s">
        <v>491</v>
      </c>
      <c r="B55" s="930"/>
    </row>
    <row r="56" spans="1:4" s="166" customFormat="1">
      <c r="B56" s="642"/>
    </row>
    <row r="57" spans="1:4" s="166" customFormat="1" ht="15">
      <c r="A57" s="921" t="s">
        <v>340</v>
      </c>
      <c r="B57" s="921"/>
    </row>
    <row r="58" spans="1:4" s="643" customFormat="1" ht="39" customHeight="1">
      <c r="A58" s="923" t="s">
        <v>369</v>
      </c>
      <c r="B58" s="923"/>
    </row>
    <row r="59" spans="1:4" s="166" customFormat="1">
      <c r="B59" s="845" t="s">
        <v>492</v>
      </c>
    </row>
    <row r="60" spans="1:4" s="166" customFormat="1" ht="13.5" customHeight="1">
      <c r="B60" s="642"/>
    </row>
    <row r="61" spans="1:4" s="166" customFormat="1" ht="15">
      <c r="A61" s="921" t="s">
        <v>341</v>
      </c>
      <c r="B61" s="921"/>
    </row>
    <row r="62" spans="1:4" s="166" customFormat="1">
      <c r="A62" s="166" t="s">
        <v>348</v>
      </c>
      <c r="B62" s="642"/>
    </row>
    <row r="63" spans="1:4" s="166" customFormat="1" ht="25.5">
      <c r="A63" s="166" t="s">
        <v>349</v>
      </c>
      <c r="B63" s="642" t="s">
        <v>350</v>
      </c>
    </row>
    <row r="64" spans="1:4" s="166" customFormat="1" ht="63.75">
      <c r="B64" s="845" t="s">
        <v>493</v>
      </c>
    </row>
    <row r="65" spans="1:2" s="166" customFormat="1" ht="26.25" customHeight="1">
      <c r="B65" s="845" t="s">
        <v>494</v>
      </c>
    </row>
    <row r="66" spans="1:2" s="166" customFormat="1">
      <c r="B66" s="642"/>
    </row>
    <row r="67" spans="1:2" s="166" customFormat="1">
      <c r="B67" s="642"/>
    </row>
    <row r="68" spans="1:2" s="166" customFormat="1">
      <c r="B68" s="642"/>
    </row>
    <row r="69" spans="1:2" s="166" customFormat="1" ht="15">
      <c r="A69" s="921" t="s">
        <v>342</v>
      </c>
      <c r="B69" s="921"/>
    </row>
    <row r="70" spans="1:2" s="166" customFormat="1" ht="38.25" customHeight="1">
      <c r="A70" s="927" t="s">
        <v>495</v>
      </c>
      <c r="B70" s="928"/>
    </row>
    <row r="71" spans="1:2" s="166" customFormat="1">
      <c r="A71" s="642"/>
      <c r="B71" s="642"/>
    </row>
    <row r="72" spans="1:2" s="166" customFormat="1">
      <c r="A72" s="928" t="s">
        <v>347</v>
      </c>
      <c r="B72" s="928"/>
    </row>
    <row r="73" spans="1:2" s="166" customFormat="1" ht="37.5" customHeight="1">
      <c r="A73" s="642"/>
      <c r="B73" s="642"/>
    </row>
    <row r="74" spans="1:2" s="166" customFormat="1" ht="15">
      <c r="A74" s="921" t="s">
        <v>496</v>
      </c>
      <c r="B74" s="921"/>
    </row>
    <row r="75" spans="1:2" s="166" customFormat="1" ht="44.25" customHeight="1">
      <c r="A75" s="922" t="s">
        <v>497</v>
      </c>
      <c r="B75" s="922"/>
    </row>
    <row r="76" spans="1:2" s="166" customFormat="1" ht="15">
      <c r="A76" s="698"/>
      <c r="B76" s="698"/>
    </row>
    <row r="77" spans="1:2" s="166" customFormat="1" ht="42" customHeight="1">
      <c r="A77" s="922" t="s">
        <v>498</v>
      </c>
      <c r="B77" s="922"/>
    </row>
    <row r="78" spans="1:2" s="166" customFormat="1" ht="15">
      <c r="A78" s="698"/>
      <c r="B78" s="698"/>
    </row>
    <row r="79" spans="1:2" s="166" customFormat="1" ht="15">
      <c r="A79" s="921" t="s">
        <v>397</v>
      </c>
      <c r="B79" s="921"/>
    </row>
    <row r="80" spans="1:2" s="166" customFormat="1" ht="31.5" customHeight="1">
      <c r="A80" s="922" t="s">
        <v>499</v>
      </c>
      <c r="B80" s="922"/>
    </row>
    <row r="81" spans="1:2" s="166" customFormat="1" ht="15">
      <c r="A81" s="698"/>
      <c r="B81" s="698"/>
    </row>
    <row r="82" spans="1:2" s="166" customFormat="1" ht="15">
      <c r="A82" s="921" t="s">
        <v>384</v>
      </c>
      <c r="B82" s="921"/>
    </row>
    <row r="83" spans="1:2" ht="40.15" customHeight="1">
      <c r="A83" s="924" t="s">
        <v>500</v>
      </c>
      <c r="B83" s="924"/>
    </row>
    <row r="84" spans="1:2">
      <c r="A84" s="925" t="s">
        <v>501</v>
      </c>
      <c r="B84" s="925"/>
    </row>
    <row r="85" spans="1:2">
      <c r="A85" s="636"/>
      <c r="B85"/>
    </row>
    <row r="86" spans="1:2">
      <c r="A86" s="636"/>
      <c r="B86"/>
    </row>
    <row r="87" spans="1:2">
      <c r="A87" s="636"/>
      <c r="B87"/>
    </row>
    <row r="88" spans="1:2">
      <c r="A88" s="636"/>
      <c r="B88"/>
    </row>
    <row r="89" spans="1:2">
      <c r="A89" s="636"/>
      <c r="B89"/>
    </row>
    <row r="90" spans="1:2">
      <c r="A90" s="636"/>
      <c r="B90"/>
    </row>
    <row r="91" spans="1:2">
      <c r="A91" s="636"/>
      <c r="B91"/>
    </row>
    <row r="92" spans="1:2">
      <c r="A92" s="636"/>
      <c r="B92"/>
    </row>
    <row r="93" spans="1:2">
      <c r="A93" s="636"/>
      <c r="B93"/>
    </row>
    <row r="94" spans="1:2">
      <c r="A94" s="636"/>
      <c r="B94"/>
    </row>
    <row r="95" spans="1:2">
      <c r="A95" s="636"/>
      <c r="B95"/>
    </row>
    <row r="96" spans="1:2">
      <c r="A96" s="636"/>
      <c r="B96"/>
    </row>
    <row r="97" spans="1:2">
      <c r="A97" s="636"/>
      <c r="B97"/>
    </row>
    <row r="98" spans="1:2">
      <c r="A98" s="636"/>
      <c r="B98"/>
    </row>
    <row r="99" spans="1:2">
      <c r="A99" s="636"/>
      <c r="B99"/>
    </row>
    <row r="100" spans="1:2">
      <c r="A100" s="636"/>
      <c r="B100"/>
    </row>
    <row r="101" spans="1:2">
      <c r="A101" s="636"/>
      <c r="B101"/>
    </row>
    <row r="102" spans="1:2">
      <c r="A102" s="636"/>
    </row>
  </sheetData>
  <sheetProtection formatCells="0" formatColumns="0" formatRows="0" insertColumns="0" insertRows="0"/>
  <mergeCells count="26">
    <mergeCell ref="A83:B83"/>
    <mergeCell ref="A84:B84"/>
    <mergeCell ref="A1:B1"/>
    <mergeCell ref="A79:B79"/>
    <mergeCell ref="A52:B52"/>
    <mergeCell ref="A55:B55"/>
    <mergeCell ref="A72:B72"/>
    <mergeCell ref="A77:B77"/>
    <mergeCell ref="A70:B70"/>
    <mergeCell ref="A75:B75"/>
    <mergeCell ref="A9:B9"/>
    <mergeCell ref="A11:B11"/>
    <mergeCell ref="A17:B17"/>
    <mergeCell ref="A21:B21"/>
    <mergeCell ref="A28:B28"/>
    <mergeCell ref="A39:B39"/>
    <mergeCell ref="A82:B82"/>
    <mergeCell ref="A69:B69"/>
    <mergeCell ref="A74:B74"/>
    <mergeCell ref="A44:B44"/>
    <mergeCell ref="A51:B51"/>
    <mergeCell ref="A54:B54"/>
    <mergeCell ref="A57:B57"/>
    <mergeCell ref="A61:B61"/>
    <mergeCell ref="A80:B80"/>
    <mergeCell ref="A58:B58"/>
  </mergeCells>
  <pageMargins left="0" right="0" top="0.25" bottom="0" header="0" footer="0"/>
  <pageSetup scale="90" orientation="portrait" blackAndWhite="1" r:id="rId1"/>
  <rowBreaks count="1" manualBreakCount="1">
    <brk id="38"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00"/>
  </sheetPr>
  <dimension ref="A1:U649"/>
  <sheetViews>
    <sheetView showGridLines="0" topLeftCell="A13" zoomScale="105" zoomScaleNormal="105" workbookViewId="0">
      <selection activeCell="P645" sqref="P645"/>
    </sheetView>
  </sheetViews>
  <sheetFormatPr defaultColWidth="9.140625" defaultRowHeight="12.75"/>
  <cols>
    <col min="1" max="1" width="14.140625" style="1" customWidth="1"/>
    <col min="2" max="2" width="14.28515625" style="1" bestFit="1" customWidth="1"/>
    <col min="3" max="3" width="20.85546875" style="1" bestFit="1" customWidth="1"/>
    <col min="4" max="4" width="7.5703125" style="1" customWidth="1"/>
    <col min="5" max="5" width="5.85546875" style="1" customWidth="1"/>
    <col min="6" max="6" width="7.7109375" style="1" customWidth="1"/>
    <col min="7" max="8" width="9.7109375" style="1" customWidth="1"/>
    <col min="9" max="10" width="5.85546875" style="1" customWidth="1"/>
    <col min="11" max="11" width="7.7109375" style="1" customWidth="1"/>
    <col min="12" max="13" width="9.7109375" style="1" customWidth="1"/>
    <col min="14" max="15" width="5.85546875" style="1" customWidth="1"/>
    <col min="16" max="16" width="7.7109375" style="1" customWidth="1"/>
    <col min="17" max="18" width="9.7109375" style="1" customWidth="1"/>
    <col min="19" max="19" width="1.7109375" style="1" customWidth="1"/>
    <col min="20" max="16384" width="9.140625" style="1"/>
  </cols>
  <sheetData>
    <row r="1" spans="1:18">
      <c r="A1" s="153" t="s">
        <v>37</v>
      </c>
      <c r="B1" s="466"/>
      <c r="C1" s="466"/>
      <c r="D1" s="180"/>
      <c r="E1" s="180"/>
      <c r="F1" s="180"/>
      <c r="G1" s="180"/>
      <c r="H1" s="180"/>
      <c r="I1" s="365"/>
      <c r="J1" s="365"/>
      <c r="K1" s="365"/>
      <c r="L1" s="365"/>
      <c r="M1" s="184"/>
    </row>
    <row r="2" spans="1:18">
      <c r="A2" s="154" t="s">
        <v>102</v>
      </c>
      <c r="B2" s="181"/>
      <c r="C2" s="181"/>
      <c r="D2" s="180"/>
      <c r="E2" s="180"/>
      <c r="F2" s="180"/>
      <c r="G2" s="180"/>
      <c r="H2" s="180"/>
      <c r="I2" s="365"/>
      <c r="J2" s="365"/>
      <c r="K2" s="365"/>
      <c r="L2" s="365"/>
      <c r="M2" s="366"/>
    </row>
    <row r="3" spans="1:18" ht="1.5" customHeight="1">
      <c r="A3" s="181"/>
      <c r="B3" s="181"/>
      <c r="C3" s="181"/>
      <c r="D3" s="63"/>
      <c r="E3" s="284"/>
      <c r="F3" s="284"/>
      <c r="G3" s="284"/>
      <c r="H3" s="367"/>
      <c r="I3" s="365"/>
      <c r="J3" s="3"/>
      <c r="K3" s="3"/>
      <c r="L3" s="184"/>
      <c r="M3" s="184"/>
    </row>
    <row r="4" spans="1:18">
      <c r="A4" s="165" t="s">
        <v>24</v>
      </c>
      <c r="B4" s="1060" t="str">
        <f>'Sch I S&amp;B FINAL'!B4</f>
        <v>Contractor Name</v>
      </c>
      <c r="C4" s="1060"/>
      <c r="D4" s="594"/>
      <c r="E4" s="600" t="s">
        <v>23</v>
      </c>
      <c r="F4" s="417"/>
      <c r="G4" s="1059" t="str">
        <f>'Sch I S&amp;B FINAL'!H4</f>
        <v>Contract Number</v>
      </c>
      <c r="H4" s="1059"/>
      <c r="I4" s="1059"/>
      <c r="J4" s="1059"/>
      <c r="K4" s="604" t="s">
        <v>324</v>
      </c>
      <c r="L4" s="602"/>
      <c r="M4" s="594"/>
      <c r="N4" s="983">
        <f>'Sch I S&amp;B FINAL'!O4</f>
        <v>0</v>
      </c>
      <c r="O4" s="983"/>
    </row>
    <row r="5" spans="1:18" ht="13.5">
      <c r="A5" s="165" t="s">
        <v>25</v>
      </c>
      <c r="B5" s="1056" t="str">
        <f>'Sch I S&amp;B FINAL'!B5</f>
        <v>PROGRAM NAME</v>
      </c>
      <c r="C5" s="1056"/>
      <c r="D5" s="594"/>
      <c r="E5" s="601" t="s">
        <v>113</v>
      </c>
      <c r="F5" s="599"/>
      <c r="G5" s="1056" t="str">
        <f>'Sch I S&amp;B FINAL'!H5</f>
        <v>Funding Source 1</v>
      </c>
      <c r="H5" s="1056"/>
      <c r="I5" s="1056"/>
      <c r="J5" s="1056"/>
      <c r="K5" s="603" t="s">
        <v>28</v>
      </c>
      <c r="L5" s="602"/>
      <c r="M5" s="371"/>
      <c r="N5" s="1058">
        <f>'Sch I S&amp;B FINAL'!O5</f>
        <v>0</v>
      </c>
      <c r="O5" s="1058"/>
    </row>
    <row r="6" spans="1:18" ht="13.5">
      <c r="A6" s="165" t="s">
        <v>27</v>
      </c>
      <c r="B6" s="1057">
        <f>'Sch I S&amp;B FINAL'!B6</f>
        <v>0</v>
      </c>
      <c r="C6" s="1057"/>
      <c r="D6" s="594"/>
      <c r="E6" s="600" t="s">
        <v>26</v>
      </c>
      <c r="F6"/>
      <c r="G6" s="1052">
        <f>'Sch I S&amp;B FINAL'!$G$6</f>
        <v>0</v>
      </c>
      <c r="H6" s="1052"/>
      <c r="I6" s="1052"/>
      <c r="J6" s="1052"/>
      <c r="K6" s="605" t="s">
        <v>29</v>
      </c>
      <c r="L6" s="602"/>
      <c r="M6" s="594"/>
      <c r="N6" s="983">
        <f>'Sch I S&amp;B FINAL'!O6</f>
        <v>0</v>
      </c>
      <c r="O6" s="983"/>
    </row>
    <row r="7" spans="1:18" ht="4.5" customHeight="1">
      <c r="A7" s="60"/>
      <c r="B7" s="60"/>
      <c r="C7" s="60"/>
      <c r="I7" s="372"/>
      <c r="J7" s="3"/>
      <c r="K7" s="3"/>
      <c r="L7" s="184"/>
      <c r="M7" s="184"/>
    </row>
    <row r="8" spans="1:18" ht="2.25" customHeight="1">
      <c r="I8" s="365"/>
      <c r="J8" s="3"/>
      <c r="K8" s="3"/>
      <c r="L8" s="184"/>
      <c r="M8" s="184"/>
    </row>
    <row r="9" spans="1:18" ht="21" customHeight="1" thickBot="1">
      <c r="A9" s="606"/>
      <c r="I9" s="365"/>
      <c r="J9" s="3"/>
      <c r="K9" s="3"/>
      <c r="L9" s="184"/>
      <c r="M9" s="184"/>
    </row>
    <row r="10" spans="1:18" ht="13.5" thickTop="1">
      <c r="A10" s="1053" t="s">
        <v>128</v>
      </c>
      <c r="B10" s="1054"/>
      <c r="C10" s="1054"/>
      <c r="D10" s="996" t="s">
        <v>76</v>
      </c>
      <c r="E10" s="997"/>
      <c r="F10" s="997"/>
      <c r="G10" s="997"/>
      <c r="H10" s="998"/>
      <c r="I10" s="996" t="s">
        <v>0</v>
      </c>
      <c r="J10" s="997"/>
      <c r="K10" s="997"/>
      <c r="L10" s="997"/>
      <c r="M10" s="998"/>
      <c r="N10" s="996" t="s">
        <v>77</v>
      </c>
      <c r="O10" s="997"/>
      <c r="P10" s="997"/>
      <c r="Q10" s="997"/>
      <c r="R10" s="998"/>
    </row>
    <row r="11" spans="1:18" ht="22.5">
      <c r="A11" s="595" t="s">
        <v>103</v>
      </c>
      <c r="B11" s="596" t="s">
        <v>104</v>
      </c>
      <c r="C11" s="597" t="s">
        <v>105</v>
      </c>
      <c r="D11" s="128" t="s">
        <v>106</v>
      </c>
      <c r="E11" s="129" t="s">
        <v>107</v>
      </c>
      <c r="F11" s="129" t="s">
        <v>44</v>
      </c>
      <c r="G11" s="129" t="s">
        <v>108</v>
      </c>
      <c r="H11" s="375" t="s">
        <v>109</v>
      </c>
      <c r="I11" s="128" t="s">
        <v>106</v>
      </c>
      <c r="J11" s="129" t="s">
        <v>107</v>
      </c>
      <c r="K11" s="129" t="s">
        <v>44</v>
      </c>
      <c r="L11" s="129" t="s">
        <v>108</v>
      </c>
      <c r="M11" s="375" t="s">
        <v>109</v>
      </c>
      <c r="N11" s="128" t="s">
        <v>106</v>
      </c>
      <c r="O11" s="129" t="s">
        <v>107</v>
      </c>
      <c r="P11" s="129" t="s">
        <v>44</v>
      </c>
      <c r="Q11" s="129" t="s">
        <v>108</v>
      </c>
      <c r="R11" s="375" t="s">
        <v>109</v>
      </c>
    </row>
    <row r="12" spans="1:18" s="13" customFormat="1" ht="15" customHeight="1">
      <c r="A12" s="140"/>
      <c r="B12" s="141"/>
      <c r="C12" s="141"/>
      <c r="D12" s="144"/>
      <c r="E12" s="145"/>
      <c r="F12" s="145"/>
      <c r="G12" s="763">
        <f>+D12*F12</f>
        <v>0</v>
      </c>
      <c r="H12" s="239">
        <f>+E12*F12</f>
        <v>0</v>
      </c>
      <c r="I12" s="144"/>
      <c r="J12" s="145"/>
      <c r="K12" s="145"/>
      <c r="L12" s="763">
        <f>+I12*K12</f>
        <v>0</v>
      </c>
      <c r="M12" s="239">
        <f>+J12*K12</f>
        <v>0</v>
      </c>
      <c r="N12" s="392">
        <f t="shared" ref="N12:N22" si="0">+D12-I12</f>
        <v>0</v>
      </c>
      <c r="O12" s="237">
        <f t="shared" ref="O12:R22" si="1">+E12-J12</f>
        <v>0</v>
      </c>
      <c r="P12" s="237">
        <f t="shared" si="1"/>
        <v>0</v>
      </c>
      <c r="Q12" s="237">
        <f t="shared" si="1"/>
        <v>0</v>
      </c>
      <c r="R12" s="239">
        <f t="shared" si="1"/>
        <v>0</v>
      </c>
    </row>
    <row r="13" spans="1:18" s="13" customFormat="1" ht="15" customHeight="1">
      <c r="A13" s="140"/>
      <c r="B13" s="142"/>
      <c r="C13" s="141"/>
      <c r="D13" s="146"/>
      <c r="E13" s="147"/>
      <c r="F13" s="147"/>
      <c r="G13" s="760">
        <f t="shared" ref="G13:G22" si="2">+D13*F13</f>
        <v>0</v>
      </c>
      <c r="H13" s="239">
        <f t="shared" ref="H13:H22" si="3">+E13*F13</f>
        <v>0</v>
      </c>
      <c r="I13" s="146"/>
      <c r="J13" s="147"/>
      <c r="K13" s="147"/>
      <c r="L13" s="760">
        <f t="shared" ref="L13:L22" si="4">+I13*K13</f>
        <v>0</v>
      </c>
      <c r="M13" s="239">
        <f t="shared" ref="M13:M22" si="5">+J13*K13</f>
        <v>0</v>
      </c>
      <c r="N13" s="393">
        <f t="shared" si="0"/>
        <v>0</v>
      </c>
      <c r="O13" s="228">
        <f t="shared" si="1"/>
        <v>0</v>
      </c>
      <c r="P13" s="228">
        <f t="shared" si="1"/>
        <v>0</v>
      </c>
      <c r="Q13" s="228">
        <f t="shared" si="1"/>
        <v>0</v>
      </c>
      <c r="R13" s="230">
        <f t="shared" si="1"/>
        <v>0</v>
      </c>
    </row>
    <row r="14" spans="1:18" s="13" customFormat="1" ht="15" customHeight="1">
      <c r="A14" s="143"/>
      <c r="B14" s="142"/>
      <c r="C14" s="142"/>
      <c r="D14" s="146"/>
      <c r="E14" s="147"/>
      <c r="F14" s="147"/>
      <c r="G14" s="760">
        <f t="shared" si="2"/>
        <v>0</v>
      </c>
      <c r="H14" s="239">
        <f t="shared" si="3"/>
        <v>0</v>
      </c>
      <c r="I14" s="146"/>
      <c r="J14" s="147"/>
      <c r="K14" s="147"/>
      <c r="L14" s="760">
        <f t="shared" si="4"/>
        <v>0</v>
      </c>
      <c r="M14" s="239">
        <f t="shared" si="5"/>
        <v>0</v>
      </c>
      <c r="N14" s="393">
        <f t="shared" si="0"/>
        <v>0</v>
      </c>
      <c r="O14" s="228">
        <f t="shared" si="1"/>
        <v>0</v>
      </c>
      <c r="P14" s="228">
        <f t="shared" si="1"/>
        <v>0</v>
      </c>
      <c r="Q14" s="228">
        <f t="shared" si="1"/>
        <v>0</v>
      </c>
      <c r="R14" s="230">
        <f t="shared" si="1"/>
        <v>0</v>
      </c>
    </row>
    <row r="15" spans="1:18" s="13" customFormat="1" ht="15" customHeight="1">
      <c r="A15" s="143"/>
      <c r="B15" s="142"/>
      <c r="C15" s="142"/>
      <c r="D15" s="146"/>
      <c r="E15" s="147"/>
      <c r="F15" s="147"/>
      <c r="G15" s="760">
        <f t="shared" si="2"/>
        <v>0</v>
      </c>
      <c r="H15" s="239">
        <f t="shared" si="3"/>
        <v>0</v>
      </c>
      <c r="I15" s="146"/>
      <c r="J15" s="147"/>
      <c r="K15" s="147"/>
      <c r="L15" s="760">
        <f t="shared" si="4"/>
        <v>0</v>
      </c>
      <c r="M15" s="239">
        <f t="shared" si="5"/>
        <v>0</v>
      </c>
      <c r="N15" s="393">
        <f t="shared" si="0"/>
        <v>0</v>
      </c>
      <c r="O15" s="228">
        <f t="shared" si="1"/>
        <v>0</v>
      </c>
      <c r="P15" s="228">
        <f t="shared" si="1"/>
        <v>0</v>
      </c>
      <c r="Q15" s="228">
        <f t="shared" si="1"/>
        <v>0</v>
      </c>
      <c r="R15" s="230">
        <f t="shared" si="1"/>
        <v>0</v>
      </c>
    </row>
    <row r="16" spans="1:18" s="13" customFormat="1" ht="15" customHeight="1">
      <c r="A16" s="140"/>
      <c r="B16" s="141"/>
      <c r="C16" s="141"/>
      <c r="D16" s="146"/>
      <c r="E16" s="147"/>
      <c r="F16" s="147"/>
      <c r="G16" s="760">
        <f>+D16*F16</f>
        <v>0</v>
      </c>
      <c r="H16" s="239">
        <f>+E16*F16</f>
        <v>0</v>
      </c>
      <c r="I16" s="146"/>
      <c r="J16" s="147"/>
      <c r="K16" s="147"/>
      <c r="L16" s="760">
        <f>+I16*K16</f>
        <v>0</v>
      </c>
      <c r="M16" s="239">
        <f>+J16*K16</f>
        <v>0</v>
      </c>
      <c r="N16" s="393">
        <f t="shared" ref="N16:R18" si="6">+D16-I16</f>
        <v>0</v>
      </c>
      <c r="O16" s="228">
        <f t="shared" si="6"/>
        <v>0</v>
      </c>
      <c r="P16" s="228">
        <f t="shared" si="6"/>
        <v>0</v>
      </c>
      <c r="Q16" s="228">
        <f t="shared" si="6"/>
        <v>0</v>
      </c>
      <c r="R16" s="230">
        <f t="shared" si="6"/>
        <v>0</v>
      </c>
    </row>
    <row r="17" spans="1:18" s="13" customFormat="1" ht="15" customHeight="1">
      <c r="A17" s="140"/>
      <c r="B17" s="141"/>
      <c r="C17" s="141"/>
      <c r="D17" s="146"/>
      <c r="E17" s="147"/>
      <c r="F17" s="147"/>
      <c r="G17" s="760">
        <f>+D17*F17</f>
        <v>0</v>
      </c>
      <c r="H17" s="239">
        <f>+E17*F17</f>
        <v>0</v>
      </c>
      <c r="I17" s="146"/>
      <c r="J17" s="147"/>
      <c r="K17" s="147"/>
      <c r="L17" s="760">
        <f>+I17*K17</f>
        <v>0</v>
      </c>
      <c r="M17" s="239">
        <f>+J17*K17</f>
        <v>0</v>
      </c>
      <c r="N17" s="393">
        <f t="shared" si="6"/>
        <v>0</v>
      </c>
      <c r="O17" s="228">
        <f t="shared" si="6"/>
        <v>0</v>
      </c>
      <c r="P17" s="228">
        <f t="shared" si="6"/>
        <v>0</v>
      </c>
      <c r="Q17" s="228">
        <f t="shared" si="6"/>
        <v>0</v>
      </c>
      <c r="R17" s="230">
        <f t="shared" si="6"/>
        <v>0</v>
      </c>
    </row>
    <row r="18" spans="1:18" s="13" customFormat="1" ht="15" customHeight="1">
      <c r="A18" s="140"/>
      <c r="B18" s="141"/>
      <c r="C18" s="141"/>
      <c r="D18" s="146"/>
      <c r="E18" s="147"/>
      <c r="F18" s="147"/>
      <c r="G18" s="760">
        <f>+D18*F18</f>
        <v>0</v>
      </c>
      <c r="H18" s="239">
        <f>+E18*F18</f>
        <v>0</v>
      </c>
      <c r="I18" s="146"/>
      <c r="J18" s="147"/>
      <c r="K18" s="147"/>
      <c r="L18" s="760">
        <f>+I18*K18</f>
        <v>0</v>
      </c>
      <c r="M18" s="239">
        <f>+J18*K18</f>
        <v>0</v>
      </c>
      <c r="N18" s="393">
        <f t="shared" si="6"/>
        <v>0</v>
      </c>
      <c r="O18" s="228">
        <f t="shared" si="6"/>
        <v>0</v>
      </c>
      <c r="P18" s="228">
        <f t="shared" si="6"/>
        <v>0</v>
      </c>
      <c r="Q18" s="228">
        <f t="shared" si="6"/>
        <v>0</v>
      </c>
      <c r="R18" s="230">
        <f t="shared" si="6"/>
        <v>0</v>
      </c>
    </row>
    <row r="19" spans="1:18" s="13" customFormat="1" ht="15" customHeight="1">
      <c r="A19" s="140"/>
      <c r="B19" s="141"/>
      <c r="C19" s="141"/>
      <c r="D19" s="146"/>
      <c r="E19" s="147"/>
      <c r="F19" s="147"/>
      <c r="G19" s="760">
        <f t="shared" si="2"/>
        <v>0</v>
      </c>
      <c r="H19" s="239">
        <f t="shared" si="3"/>
        <v>0</v>
      </c>
      <c r="I19" s="146"/>
      <c r="J19" s="147"/>
      <c r="K19" s="147"/>
      <c r="L19" s="760">
        <f t="shared" si="4"/>
        <v>0</v>
      </c>
      <c r="M19" s="239">
        <f t="shared" si="5"/>
        <v>0</v>
      </c>
      <c r="N19" s="393">
        <f t="shared" si="0"/>
        <v>0</v>
      </c>
      <c r="O19" s="228">
        <f t="shared" si="1"/>
        <v>0</v>
      </c>
      <c r="P19" s="228">
        <f t="shared" si="1"/>
        <v>0</v>
      </c>
      <c r="Q19" s="228">
        <f t="shared" si="1"/>
        <v>0</v>
      </c>
      <c r="R19" s="230">
        <f t="shared" si="1"/>
        <v>0</v>
      </c>
    </row>
    <row r="20" spans="1:18" s="13" customFormat="1" ht="15" hidden="1" customHeight="1">
      <c r="A20" s="143"/>
      <c r="B20" s="142"/>
      <c r="C20" s="142"/>
      <c r="D20" s="146"/>
      <c r="E20" s="147"/>
      <c r="F20" s="147"/>
      <c r="G20" s="757">
        <f t="shared" si="2"/>
        <v>0</v>
      </c>
      <c r="H20" s="230">
        <f t="shared" si="3"/>
        <v>0</v>
      </c>
      <c r="I20" s="146"/>
      <c r="J20" s="147"/>
      <c r="K20" s="147"/>
      <c r="L20" s="757">
        <f t="shared" si="4"/>
        <v>0</v>
      </c>
      <c r="M20" s="239">
        <f t="shared" si="5"/>
        <v>0</v>
      </c>
      <c r="N20" s="393">
        <f t="shared" si="0"/>
        <v>0</v>
      </c>
      <c r="O20" s="228">
        <f t="shared" si="1"/>
        <v>0</v>
      </c>
      <c r="P20" s="228">
        <f t="shared" si="1"/>
        <v>0</v>
      </c>
      <c r="Q20" s="228">
        <f t="shared" si="1"/>
        <v>0</v>
      </c>
      <c r="R20" s="230">
        <f t="shared" si="1"/>
        <v>0</v>
      </c>
    </row>
    <row r="21" spans="1:18" s="13" customFormat="1" ht="15" hidden="1" customHeight="1">
      <c r="A21" s="143"/>
      <c r="B21" s="142"/>
      <c r="C21" s="142"/>
      <c r="D21" s="146"/>
      <c r="E21" s="147"/>
      <c r="F21" s="147"/>
      <c r="G21" s="757">
        <f t="shared" si="2"/>
        <v>0</v>
      </c>
      <c r="H21" s="230">
        <f t="shared" si="3"/>
        <v>0</v>
      </c>
      <c r="I21" s="146"/>
      <c r="J21" s="147"/>
      <c r="K21" s="147"/>
      <c r="L21" s="757">
        <f t="shared" si="4"/>
        <v>0</v>
      </c>
      <c r="M21" s="239">
        <f t="shared" si="5"/>
        <v>0</v>
      </c>
      <c r="N21" s="393">
        <f t="shared" si="0"/>
        <v>0</v>
      </c>
      <c r="O21" s="228">
        <f t="shared" si="1"/>
        <v>0</v>
      </c>
      <c r="P21" s="228">
        <f t="shared" si="1"/>
        <v>0</v>
      </c>
      <c r="Q21" s="228">
        <f t="shared" si="1"/>
        <v>0</v>
      </c>
      <c r="R21" s="230">
        <f t="shared" si="1"/>
        <v>0</v>
      </c>
    </row>
    <row r="22" spans="1:18" s="13" customFormat="1" ht="15" hidden="1" customHeight="1">
      <c r="A22" s="143"/>
      <c r="B22" s="142"/>
      <c r="C22" s="142"/>
      <c r="D22" s="146"/>
      <c r="E22" s="147"/>
      <c r="F22" s="147"/>
      <c r="G22" s="757">
        <f t="shared" si="2"/>
        <v>0</v>
      </c>
      <c r="H22" s="230">
        <f t="shared" si="3"/>
        <v>0</v>
      </c>
      <c r="I22" s="146"/>
      <c r="J22" s="147"/>
      <c r="K22" s="147"/>
      <c r="L22" s="757">
        <f t="shared" si="4"/>
        <v>0</v>
      </c>
      <c r="M22" s="239">
        <f t="shared" si="5"/>
        <v>0</v>
      </c>
      <c r="N22" s="393">
        <f t="shared" si="0"/>
        <v>0</v>
      </c>
      <c r="O22" s="228">
        <f t="shared" si="1"/>
        <v>0</v>
      </c>
      <c r="P22" s="228">
        <f t="shared" si="1"/>
        <v>0</v>
      </c>
      <c r="Q22" s="228">
        <f t="shared" si="1"/>
        <v>0</v>
      </c>
      <c r="R22" s="230">
        <f t="shared" si="1"/>
        <v>0</v>
      </c>
    </row>
    <row r="23" spans="1:18" s="780" customFormat="1" ht="13.5" thickBot="1">
      <c r="A23" s="400" t="s">
        <v>110</v>
      </c>
      <c r="B23" s="607"/>
      <c r="C23" s="607"/>
      <c r="D23" s="772">
        <f>SUM(D12:D22)</f>
        <v>0</v>
      </c>
      <c r="E23" s="773">
        <f>SUM(E12:E22)</f>
        <v>0</v>
      </c>
      <c r="F23" s="773"/>
      <c r="G23" s="773">
        <f>SUM(G12:G22)</f>
        <v>0</v>
      </c>
      <c r="H23" s="783">
        <f>SUM(H12:H22)</f>
        <v>0</v>
      </c>
      <c r="I23" s="772">
        <f>SUM(I12:I22)</f>
        <v>0</v>
      </c>
      <c r="J23" s="773">
        <f>SUM(J12:J22)</f>
        <v>0</v>
      </c>
      <c r="K23" s="773"/>
      <c r="L23" s="773">
        <f>SUM(L12:L22)</f>
        <v>0</v>
      </c>
      <c r="M23" s="783">
        <f>SUM(M12:M22)</f>
        <v>0</v>
      </c>
      <c r="N23" s="772">
        <f>SUM(N12:N22)</f>
        <v>0</v>
      </c>
      <c r="O23" s="773">
        <f>SUM(O12:O22)</f>
        <v>0</v>
      </c>
      <c r="P23" s="773"/>
      <c r="Q23" s="773">
        <f>SUM(Q12:Q22)</f>
        <v>0</v>
      </c>
      <c r="R23" s="783">
        <f>SUM(R12:R22)</f>
        <v>0</v>
      </c>
    </row>
    <row r="24" spans="1:18" ht="13.5" thickTop="1">
      <c r="A24" s="1053" t="s">
        <v>127</v>
      </c>
      <c r="B24" s="1054"/>
      <c r="C24" s="1054"/>
      <c r="D24" s="996" t="s">
        <v>76</v>
      </c>
      <c r="E24" s="997"/>
      <c r="F24" s="997"/>
      <c r="G24" s="997"/>
      <c r="H24" s="998"/>
      <c r="I24" s="996" t="s">
        <v>0</v>
      </c>
      <c r="J24" s="997"/>
      <c r="K24" s="997"/>
      <c r="L24" s="997"/>
      <c r="M24" s="998"/>
      <c r="N24" s="996" t="s">
        <v>77</v>
      </c>
      <c r="O24" s="997"/>
      <c r="P24" s="997"/>
      <c r="Q24" s="997"/>
      <c r="R24" s="998"/>
    </row>
    <row r="25" spans="1:18" ht="22.5">
      <c r="A25" s="595" t="s">
        <v>103</v>
      </c>
      <c r="B25" s="596" t="s">
        <v>104</v>
      </c>
      <c r="C25" s="597" t="s">
        <v>105</v>
      </c>
      <c r="D25" s="128" t="s">
        <v>106</v>
      </c>
      <c r="E25" s="129" t="s">
        <v>107</v>
      </c>
      <c r="F25" s="129" t="s">
        <v>44</v>
      </c>
      <c r="G25" s="129" t="s">
        <v>108</v>
      </c>
      <c r="H25" s="375" t="s">
        <v>109</v>
      </c>
      <c r="I25" s="128" t="s">
        <v>106</v>
      </c>
      <c r="J25" s="129" t="s">
        <v>107</v>
      </c>
      <c r="K25" s="129" t="s">
        <v>44</v>
      </c>
      <c r="L25" s="129" t="s">
        <v>108</v>
      </c>
      <c r="M25" s="375" t="s">
        <v>109</v>
      </c>
      <c r="N25" s="128" t="s">
        <v>106</v>
      </c>
      <c r="O25" s="129" t="s">
        <v>107</v>
      </c>
      <c r="P25" s="129" t="s">
        <v>44</v>
      </c>
      <c r="Q25" s="129" t="s">
        <v>108</v>
      </c>
      <c r="R25" s="375" t="s">
        <v>109</v>
      </c>
    </row>
    <row r="26" spans="1:18" s="13" customFormat="1">
      <c r="A26" s="140"/>
      <c r="B26" s="141"/>
      <c r="C26" s="141"/>
      <c r="D26" s="144"/>
      <c r="E26" s="145"/>
      <c r="F26" s="145"/>
      <c r="G26" s="758">
        <f>+D26*F26</f>
        <v>0</v>
      </c>
      <c r="H26" s="230">
        <f t="shared" ref="H26:H36" si="7">+E26*F26</f>
        <v>0</v>
      </c>
      <c r="I26" s="144"/>
      <c r="J26" s="145"/>
      <c r="K26" s="145"/>
      <c r="L26" s="763">
        <f>+I26*K26</f>
        <v>0</v>
      </c>
      <c r="M26" s="239">
        <f t="shared" ref="M26:M36" si="8">+J26*K26</f>
        <v>0</v>
      </c>
      <c r="N26" s="392">
        <f>+D26-I26</f>
        <v>0</v>
      </c>
      <c r="O26" s="237">
        <f t="shared" ref="O26:O36" si="9">+E26-J26</f>
        <v>0</v>
      </c>
      <c r="P26" s="237">
        <f t="shared" ref="P26:P36" si="10">+F26-K26</f>
        <v>0</v>
      </c>
      <c r="Q26" s="237">
        <f t="shared" ref="Q26:Q36" si="11">+G26-L26</f>
        <v>0</v>
      </c>
      <c r="R26" s="239">
        <f t="shared" ref="R26:R36" si="12">+H26-M26</f>
        <v>0</v>
      </c>
    </row>
    <row r="27" spans="1:18" s="13" customFormat="1">
      <c r="A27" s="140"/>
      <c r="B27" s="142"/>
      <c r="C27" s="141"/>
      <c r="D27" s="146"/>
      <c r="E27" s="147"/>
      <c r="F27" s="147"/>
      <c r="G27" s="759">
        <f t="shared" ref="G27:G36" si="13">+D27*F27</f>
        <v>0</v>
      </c>
      <c r="H27" s="230">
        <f t="shared" si="7"/>
        <v>0</v>
      </c>
      <c r="I27" s="146"/>
      <c r="J27" s="147"/>
      <c r="K27" s="147"/>
      <c r="L27" s="760">
        <f t="shared" ref="L27:L36" si="14">+I27*K27</f>
        <v>0</v>
      </c>
      <c r="M27" s="239">
        <f t="shared" si="8"/>
        <v>0</v>
      </c>
      <c r="N27" s="393">
        <f t="shared" ref="N27:N36" si="15">+D27-I27</f>
        <v>0</v>
      </c>
      <c r="O27" s="228">
        <f t="shared" si="9"/>
        <v>0</v>
      </c>
      <c r="P27" s="228">
        <f t="shared" si="10"/>
        <v>0</v>
      </c>
      <c r="Q27" s="228">
        <f t="shared" si="11"/>
        <v>0</v>
      </c>
      <c r="R27" s="230">
        <f t="shared" si="12"/>
        <v>0</v>
      </c>
    </row>
    <row r="28" spans="1:18" s="13" customFormat="1">
      <c r="A28" s="143"/>
      <c r="B28" s="142"/>
      <c r="C28" s="142"/>
      <c r="D28" s="146"/>
      <c r="E28" s="147"/>
      <c r="F28" s="147"/>
      <c r="G28" s="759">
        <f t="shared" si="13"/>
        <v>0</v>
      </c>
      <c r="H28" s="230">
        <f t="shared" si="7"/>
        <v>0</v>
      </c>
      <c r="I28" s="146"/>
      <c r="J28" s="147"/>
      <c r="K28" s="147"/>
      <c r="L28" s="760">
        <f t="shared" si="14"/>
        <v>0</v>
      </c>
      <c r="M28" s="239">
        <f t="shared" si="8"/>
        <v>0</v>
      </c>
      <c r="N28" s="393">
        <f t="shared" si="15"/>
        <v>0</v>
      </c>
      <c r="O28" s="228">
        <f t="shared" si="9"/>
        <v>0</v>
      </c>
      <c r="P28" s="228">
        <f t="shared" si="10"/>
        <v>0</v>
      </c>
      <c r="Q28" s="228">
        <f t="shared" si="11"/>
        <v>0</v>
      </c>
      <c r="R28" s="230">
        <f t="shared" si="12"/>
        <v>0</v>
      </c>
    </row>
    <row r="29" spans="1:18" s="13" customFormat="1">
      <c r="A29" s="143"/>
      <c r="B29" s="142"/>
      <c r="C29" s="142"/>
      <c r="D29" s="146"/>
      <c r="E29" s="147"/>
      <c r="F29" s="147"/>
      <c r="G29" s="759">
        <f>+D29*F29</f>
        <v>0</v>
      </c>
      <c r="H29" s="230">
        <f>+E29*F29</f>
        <v>0</v>
      </c>
      <c r="I29" s="146"/>
      <c r="J29" s="147"/>
      <c r="K29" s="147"/>
      <c r="L29" s="760">
        <f>+I29*K29</f>
        <v>0</v>
      </c>
      <c r="M29" s="239">
        <f>+J29*K29</f>
        <v>0</v>
      </c>
      <c r="N29" s="393">
        <f t="shared" ref="N29:R32" si="16">+D29-I29</f>
        <v>0</v>
      </c>
      <c r="O29" s="228">
        <f t="shared" si="16"/>
        <v>0</v>
      </c>
      <c r="P29" s="228">
        <f t="shared" si="16"/>
        <v>0</v>
      </c>
      <c r="Q29" s="228">
        <f t="shared" si="16"/>
        <v>0</v>
      </c>
      <c r="R29" s="230">
        <f t="shared" si="16"/>
        <v>0</v>
      </c>
    </row>
    <row r="30" spans="1:18" s="13" customFormat="1">
      <c r="A30" s="143"/>
      <c r="B30" s="142"/>
      <c r="C30" s="142"/>
      <c r="D30" s="146"/>
      <c r="E30" s="147"/>
      <c r="F30" s="147"/>
      <c r="G30" s="759">
        <f>+D30*F30</f>
        <v>0</v>
      </c>
      <c r="H30" s="230">
        <f>+E30*F30</f>
        <v>0</v>
      </c>
      <c r="I30" s="146"/>
      <c r="J30" s="147"/>
      <c r="K30" s="147"/>
      <c r="L30" s="760">
        <f>+I30*K30</f>
        <v>0</v>
      </c>
      <c r="M30" s="239">
        <f>+J30*K30</f>
        <v>0</v>
      </c>
      <c r="N30" s="393">
        <f t="shared" si="16"/>
        <v>0</v>
      </c>
      <c r="O30" s="228">
        <f t="shared" si="16"/>
        <v>0</v>
      </c>
      <c r="P30" s="228">
        <f t="shared" si="16"/>
        <v>0</v>
      </c>
      <c r="Q30" s="228">
        <f t="shared" si="16"/>
        <v>0</v>
      </c>
      <c r="R30" s="230">
        <f t="shared" si="16"/>
        <v>0</v>
      </c>
    </row>
    <row r="31" spans="1:18" s="13" customFormat="1">
      <c r="A31" s="143"/>
      <c r="B31" s="142"/>
      <c r="C31" s="142"/>
      <c r="D31" s="146"/>
      <c r="E31" s="147"/>
      <c r="F31" s="147"/>
      <c r="G31" s="759">
        <f>+D31*F31</f>
        <v>0</v>
      </c>
      <c r="H31" s="230">
        <f>+E31*F31</f>
        <v>0</v>
      </c>
      <c r="I31" s="146"/>
      <c r="J31" s="147"/>
      <c r="K31" s="147"/>
      <c r="L31" s="760">
        <f>+I31*K31</f>
        <v>0</v>
      </c>
      <c r="M31" s="239">
        <f>+J31*K31</f>
        <v>0</v>
      </c>
      <c r="N31" s="393">
        <f t="shared" si="16"/>
        <v>0</v>
      </c>
      <c r="O31" s="228">
        <f t="shared" si="16"/>
        <v>0</v>
      </c>
      <c r="P31" s="228">
        <f t="shared" si="16"/>
        <v>0</v>
      </c>
      <c r="Q31" s="228">
        <f t="shared" si="16"/>
        <v>0</v>
      </c>
      <c r="R31" s="230">
        <f t="shared" si="16"/>
        <v>0</v>
      </c>
    </row>
    <row r="32" spans="1:18" s="13" customFormat="1">
      <c r="A32" s="143"/>
      <c r="B32" s="142"/>
      <c r="C32" s="142"/>
      <c r="D32" s="146"/>
      <c r="E32" s="147"/>
      <c r="F32" s="147"/>
      <c r="G32" s="759">
        <f>+D32*F32</f>
        <v>0</v>
      </c>
      <c r="H32" s="230">
        <f>+E32*F32</f>
        <v>0</v>
      </c>
      <c r="I32" s="146"/>
      <c r="J32" s="147"/>
      <c r="K32" s="147"/>
      <c r="L32" s="760">
        <f>+I32*K32</f>
        <v>0</v>
      </c>
      <c r="M32" s="239">
        <f>+J32*K32</f>
        <v>0</v>
      </c>
      <c r="N32" s="393">
        <f t="shared" si="16"/>
        <v>0</v>
      </c>
      <c r="O32" s="228">
        <f t="shared" si="16"/>
        <v>0</v>
      </c>
      <c r="P32" s="228">
        <f t="shared" si="16"/>
        <v>0</v>
      </c>
      <c r="Q32" s="228">
        <f t="shared" si="16"/>
        <v>0</v>
      </c>
      <c r="R32" s="230">
        <f t="shared" si="16"/>
        <v>0</v>
      </c>
    </row>
    <row r="33" spans="1:21" s="13" customFormat="1">
      <c r="A33" s="143"/>
      <c r="B33" s="142"/>
      <c r="C33" s="142"/>
      <c r="D33" s="146"/>
      <c r="E33" s="147"/>
      <c r="F33" s="147"/>
      <c r="G33" s="759">
        <f t="shared" si="13"/>
        <v>0</v>
      </c>
      <c r="H33" s="230">
        <f t="shared" si="7"/>
        <v>0</v>
      </c>
      <c r="I33" s="146"/>
      <c r="J33" s="147"/>
      <c r="K33" s="147"/>
      <c r="L33" s="760">
        <f t="shared" si="14"/>
        <v>0</v>
      </c>
      <c r="M33" s="239">
        <f t="shared" si="8"/>
        <v>0</v>
      </c>
      <c r="N33" s="393">
        <f t="shared" si="15"/>
        <v>0</v>
      </c>
      <c r="O33" s="228">
        <f t="shared" si="9"/>
        <v>0</v>
      </c>
      <c r="P33" s="228">
        <f t="shared" si="10"/>
        <v>0</v>
      </c>
      <c r="Q33" s="228">
        <f t="shared" si="11"/>
        <v>0</v>
      </c>
      <c r="R33" s="230">
        <f t="shared" si="12"/>
        <v>0</v>
      </c>
      <c r="U33" s="780"/>
    </row>
    <row r="34" spans="1:21" s="13" customFormat="1" hidden="1">
      <c r="A34" s="143"/>
      <c r="B34" s="142"/>
      <c r="C34" s="142"/>
      <c r="D34" s="146"/>
      <c r="E34" s="147"/>
      <c r="F34" s="147"/>
      <c r="G34" s="759">
        <f t="shared" si="13"/>
        <v>0</v>
      </c>
      <c r="H34" s="230">
        <f t="shared" si="7"/>
        <v>0</v>
      </c>
      <c r="I34" s="146"/>
      <c r="J34" s="147"/>
      <c r="K34" s="147"/>
      <c r="L34" s="757">
        <f t="shared" si="14"/>
        <v>0</v>
      </c>
      <c r="M34" s="239">
        <f t="shared" si="8"/>
        <v>0</v>
      </c>
      <c r="N34" s="393">
        <f t="shared" si="15"/>
        <v>0</v>
      </c>
      <c r="O34" s="228">
        <f t="shared" si="9"/>
        <v>0</v>
      </c>
      <c r="P34" s="228">
        <f t="shared" si="10"/>
        <v>0</v>
      </c>
      <c r="Q34" s="228">
        <f t="shared" si="11"/>
        <v>0</v>
      </c>
      <c r="R34" s="230">
        <f t="shared" si="12"/>
        <v>0</v>
      </c>
    </row>
    <row r="35" spans="1:21" s="13" customFormat="1" hidden="1">
      <c r="A35" s="143"/>
      <c r="B35" s="142"/>
      <c r="C35" s="142"/>
      <c r="D35" s="146"/>
      <c r="E35" s="147"/>
      <c r="F35" s="147"/>
      <c r="G35" s="759">
        <f t="shared" si="13"/>
        <v>0</v>
      </c>
      <c r="H35" s="230">
        <f t="shared" si="7"/>
        <v>0</v>
      </c>
      <c r="I35" s="146"/>
      <c r="J35" s="147"/>
      <c r="K35" s="147"/>
      <c r="L35" s="757">
        <f t="shared" si="14"/>
        <v>0</v>
      </c>
      <c r="M35" s="239">
        <f t="shared" si="8"/>
        <v>0</v>
      </c>
      <c r="N35" s="393">
        <f t="shared" si="15"/>
        <v>0</v>
      </c>
      <c r="O35" s="228">
        <f t="shared" si="9"/>
        <v>0</v>
      </c>
      <c r="P35" s="228">
        <f t="shared" si="10"/>
        <v>0</v>
      </c>
      <c r="Q35" s="228">
        <f t="shared" si="11"/>
        <v>0</v>
      </c>
      <c r="R35" s="230">
        <f t="shared" si="12"/>
        <v>0</v>
      </c>
    </row>
    <row r="36" spans="1:21" s="13" customFormat="1" hidden="1">
      <c r="A36" s="143"/>
      <c r="B36" s="142"/>
      <c r="C36" s="142"/>
      <c r="D36" s="146"/>
      <c r="E36" s="147"/>
      <c r="F36" s="147"/>
      <c r="G36" s="759">
        <f t="shared" si="13"/>
        <v>0</v>
      </c>
      <c r="H36" s="230">
        <f t="shared" si="7"/>
        <v>0</v>
      </c>
      <c r="I36" s="146"/>
      <c r="J36" s="147"/>
      <c r="K36" s="147"/>
      <c r="L36" s="757">
        <f t="shared" si="14"/>
        <v>0</v>
      </c>
      <c r="M36" s="239">
        <f t="shared" si="8"/>
        <v>0</v>
      </c>
      <c r="N36" s="393">
        <f t="shared" si="15"/>
        <v>0</v>
      </c>
      <c r="O36" s="228">
        <f t="shared" si="9"/>
        <v>0</v>
      </c>
      <c r="P36" s="228">
        <f t="shared" si="10"/>
        <v>0</v>
      </c>
      <c r="Q36" s="228">
        <f t="shared" si="11"/>
        <v>0</v>
      </c>
      <c r="R36" s="230">
        <f t="shared" si="12"/>
        <v>0</v>
      </c>
    </row>
    <row r="37" spans="1:21" s="780" customFormat="1" ht="13.5" thickBot="1">
      <c r="A37" s="400" t="s">
        <v>111</v>
      </c>
      <c r="B37" s="607"/>
      <c r="C37" s="607"/>
      <c r="D37" s="772">
        <f>SUM(D26:D36)</f>
        <v>0</v>
      </c>
      <c r="E37" s="773">
        <f>SUM(E26:E36)</f>
        <v>0</v>
      </c>
      <c r="F37" s="773"/>
      <c r="G37" s="773">
        <f>SUM(G26:G36)</f>
        <v>0</v>
      </c>
      <c r="H37" s="783">
        <f>SUM(H26:H36)</f>
        <v>0</v>
      </c>
      <c r="I37" s="772">
        <f>SUM(I26:I36)</f>
        <v>0</v>
      </c>
      <c r="J37" s="773">
        <f>SUM(J26:J36)</f>
        <v>0</v>
      </c>
      <c r="K37" s="773"/>
      <c r="L37" s="773">
        <f>SUM(L26:L36)</f>
        <v>0</v>
      </c>
      <c r="M37" s="783">
        <f>SUM(M26:M36)</f>
        <v>0</v>
      </c>
      <c r="N37" s="772">
        <f>SUM(N26:N36)</f>
        <v>0</v>
      </c>
      <c r="O37" s="773">
        <f>SUM(O26:O36)</f>
        <v>0</v>
      </c>
      <c r="P37" s="773"/>
      <c r="Q37" s="773">
        <f>SUM(Q26:Q36)</f>
        <v>0</v>
      </c>
      <c r="R37" s="783">
        <f>SUM(R26:R36)</f>
        <v>0</v>
      </c>
    </row>
    <row r="38" spans="1:21" s="709" customFormat="1" ht="13.5" thickTop="1">
      <c r="A38" s="706"/>
      <c r="B38" s="706"/>
      <c r="C38" s="706"/>
      <c r="D38" s="707"/>
      <c r="E38" s="707"/>
      <c r="F38" s="707"/>
      <c r="G38" s="708"/>
      <c r="H38" s="708"/>
      <c r="I38" s="707"/>
      <c r="J38" s="707"/>
      <c r="K38" s="707"/>
      <c r="L38" s="708"/>
      <c r="M38" s="708"/>
      <c r="N38" s="707"/>
      <c r="O38" s="707"/>
      <c r="P38" s="707"/>
      <c r="Q38" s="708"/>
      <c r="R38" s="708"/>
    </row>
    <row r="39" spans="1:21" s="709" customFormat="1" ht="15">
      <c r="A39" s="1050" t="s">
        <v>468</v>
      </c>
      <c r="B39" s="1050"/>
      <c r="C39" s="1050"/>
      <c r="D39" s="1050"/>
      <c r="E39" s="1050"/>
      <c r="F39" s="1050"/>
      <c r="G39" s="1050"/>
      <c r="H39" s="1050"/>
      <c r="I39" s="1050"/>
      <c r="J39" s="1050"/>
      <c r="K39" s="1050"/>
      <c r="L39" s="1050"/>
      <c r="M39" s="1050"/>
      <c r="N39" s="1050"/>
      <c r="O39" s="707"/>
      <c r="P39" s="707"/>
      <c r="Q39" s="708"/>
      <c r="R39" s="708"/>
    </row>
    <row r="40" spans="1:21" s="709" customFormat="1">
      <c r="A40" s="1051" t="s">
        <v>416</v>
      </c>
      <c r="B40" s="1051"/>
      <c r="C40" s="1051"/>
      <c r="D40" s="1051"/>
      <c r="E40" s="1051"/>
      <c r="F40" s="1051"/>
      <c r="G40" s="1051"/>
      <c r="H40" s="1051"/>
      <c r="I40" s="1051"/>
      <c r="J40" s="1051"/>
      <c r="K40" s="1051"/>
      <c r="L40" s="1051"/>
      <c r="M40" s="1051"/>
      <c r="N40" s="1051"/>
      <c r="O40" s="707"/>
      <c r="P40" s="707"/>
      <c r="Q40" s="708"/>
      <c r="R40" s="708"/>
    </row>
    <row r="41" spans="1:21" s="709" customFormat="1">
      <c r="A41" s="1051" t="s">
        <v>417</v>
      </c>
      <c r="B41" s="1051"/>
      <c r="C41" s="1051"/>
      <c r="D41" s="1051"/>
      <c r="E41" s="1051"/>
      <c r="F41" s="1051"/>
      <c r="G41" s="1051"/>
      <c r="H41" s="1051"/>
      <c r="I41" s="1051"/>
      <c r="J41" s="1051"/>
      <c r="K41" s="1051"/>
      <c r="L41" s="1051"/>
      <c r="M41" s="1051"/>
      <c r="N41" s="1051"/>
      <c r="O41" s="707"/>
      <c r="P41" s="707"/>
      <c r="Q41" s="708"/>
      <c r="R41" s="708"/>
    </row>
    <row r="42" spans="1:21" s="709" customFormat="1">
      <c r="A42" s="878"/>
      <c r="B42" s="878"/>
      <c r="C42" s="878"/>
      <c r="D42" s="878"/>
      <c r="E42" s="879"/>
      <c r="F42" s="879"/>
      <c r="G42" s="879"/>
      <c r="H42" s="879"/>
      <c r="I42" s="880"/>
      <c r="J42" s="880"/>
      <c r="K42" s="880"/>
      <c r="L42" s="880"/>
      <c r="M42" s="880"/>
      <c r="N42" s="880"/>
      <c r="O42" s="707"/>
      <c r="P42" s="707"/>
      <c r="Q42" s="708"/>
      <c r="R42" s="708"/>
    </row>
    <row r="43" spans="1:21" s="709" customFormat="1">
      <c r="A43" s="878"/>
      <c r="B43" s="878"/>
      <c r="C43" s="878"/>
      <c r="D43" s="878"/>
      <c r="E43" s="879"/>
      <c r="F43" s="879"/>
      <c r="G43" s="879"/>
      <c r="H43" s="879"/>
      <c r="I43" s="880"/>
      <c r="J43" s="880"/>
      <c r="K43" s="880"/>
      <c r="L43" s="880"/>
      <c r="M43" s="880"/>
      <c r="N43" s="880"/>
      <c r="O43" s="707"/>
      <c r="P43" s="707"/>
      <c r="Q43" s="708"/>
      <c r="R43" s="708"/>
    </row>
    <row r="44" spans="1:21" s="709" customFormat="1">
      <c r="A44" s="878"/>
      <c r="B44" s="878"/>
      <c r="C44" s="878"/>
      <c r="D44" s="878"/>
      <c r="E44" s="879"/>
      <c r="F44" s="879"/>
      <c r="G44" s="879"/>
      <c r="H44" s="879"/>
      <c r="I44" s="880"/>
      <c r="J44" s="880"/>
      <c r="K44" s="880"/>
      <c r="L44" s="880"/>
      <c r="M44" s="880"/>
      <c r="N44" s="880"/>
      <c r="O44" s="707"/>
      <c r="P44" s="707"/>
      <c r="Q44" s="708"/>
      <c r="R44" s="708"/>
    </row>
    <row r="45" spans="1:21" s="709" customFormat="1">
      <c r="A45" s="878"/>
      <c r="B45" s="878"/>
      <c r="C45" s="878"/>
      <c r="D45" s="878"/>
      <c r="E45" s="879"/>
      <c r="F45" s="879"/>
      <c r="G45" s="879"/>
      <c r="H45" s="879"/>
      <c r="I45" s="880"/>
      <c r="J45" s="880"/>
      <c r="K45" s="880"/>
      <c r="L45" s="880"/>
      <c r="M45" s="880"/>
      <c r="N45" s="880"/>
      <c r="O45" s="707"/>
      <c r="P45" s="707"/>
      <c r="Q45" s="708"/>
      <c r="R45" s="708"/>
    </row>
    <row r="46" spans="1:21" s="709" customFormat="1">
      <c r="A46" s="878"/>
      <c r="B46" s="878"/>
      <c r="C46" s="878"/>
      <c r="D46" s="878"/>
      <c r="E46" s="879"/>
      <c r="F46" s="879"/>
      <c r="G46" s="879"/>
      <c r="H46" s="879"/>
      <c r="I46" s="880"/>
      <c r="J46" s="880"/>
      <c r="K46" s="880"/>
      <c r="L46" s="880"/>
      <c r="M46" s="880"/>
      <c r="N46" s="880"/>
      <c r="O46" s="707"/>
      <c r="P46" s="707"/>
      <c r="Q46" s="708"/>
      <c r="R46" s="708"/>
    </row>
    <row r="47" spans="1:21" s="709" customFormat="1">
      <c r="A47" s="878"/>
      <c r="B47" s="878"/>
      <c r="C47" s="878"/>
      <c r="D47" s="878"/>
      <c r="E47" s="881"/>
      <c r="F47" s="878"/>
      <c r="G47" s="878"/>
      <c r="H47" s="878"/>
      <c r="I47" s="882"/>
      <c r="J47" s="882"/>
      <c r="K47" s="882"/>
      <c r="L47" s="882"/>
      <c r="M47" s="882"/>
      <c r="N47" s="882"/>
      <c r="O47" s="707"/>
      <c r="P47" s="707"/>
      <c r="Q47" s="708"/>
      <c r="R47" s="708"/>
    </row>
    <row r="48" spans="1:21" s="709" customFormat="1">
      <c r="A48" s="883" t="s">
        <v>418</v>
      </c>
      <c r="B48" s="883"/>
      <c r="C48" s="883"/>
      <c r="D48" s="884" t="s">
        <v>233</v>
      </c>
      <c r="E48" s="885"/>
      <c r="F48" s="882"/>
      <c r="G48" s="882"/>
      <c r="H48" s="882"/>
      <c r="I48" s="882"/>
      <c r="J48" s="882"/>
      <c r="K48" s="882"/>
      <c r="L48" s="882"/>
      <c r="M48" s="882"/>
      <c r="N48" s="882"/>
      <c r="O48" s="707"/>
      <c r="P48" s="707"/>
      <c r="Q48" s="708"/>
      <c r="R48" s="708"/>
    </row>
    <row r="49" spans="1:18" s="709" customFormat="1">
      <c r="A49" s="882"/>
      <c r="B49" s="882"/>
      <c r="C49" s="882"/>
      <c r="D49" s="882"/>
      <c r="E49" s="885"/>
      <c r="F49" s="882"/>
      <c r="G49" s="882"/>
      <c r="H49" s="882"/>
      <c r="I49" s="882"/>
      <c r="J49" s="882"/>
      <c r="K49" s="882"/>
      <c r="L49" s="882"/>
      <c r="M49" s="882"/>
      <c r="N49" s="882"/>
      <c r="O49" s="707"/>
      <c r="P49" s="707"/>
      <c r="Q49" s="708"/>
      <c r="R49" s="708"/>
    </row>
    <row r="50" spans="1:18" s="709" customFormat="1">
      <c r="A50" s="883" t="s">
        <v>419</v>
      </c>
      <c r="B50" s="883"/>
      <c r="C50" s="886"/>
      <c r="D50" s="883"/>
      <c r="E50" s="885"/>
      <c r="F50" s="882"/>
      <c r="G50" s="882"/>
      <c r="H50" s="882"/>
      <c r="I50" s="882"/>
      <c r="J50" s="882"/>
      <c r="K50" s="882"/>
      <c r="L50" s="882"/>
      <c r="M50" s="882"/>
      <c r="N50" s="882"/>
      <c r="O50" s="707"/>
      <c r="P50" s="707"/>
      <c r="Q50" s="708"/>
      <c r="R50" s="708"/>
    </row>
    <row r="51" spans="1:18" s="709" customFormat="1">
      <c r="A51" s="882"/>
      <c r="B51" s="882"/>
      <c r="C51" s="882"/>
      <c r="D51" s="882"/>
      <c r="E51" s="885"/>
      <c r="F51" s="882"/>
      <c r="G51" s="882"/>
      <c r="H51" s="882"/>
      <c r="I51" s="882"/>
      <c r="J51" s="882"/>
      <c r="K51" s="882"/>
      <c r="L51" s="882"/>
      <c r="M51" s="882"/>
      <c r="N51" s="882"/>
      <c r="O51" s="707"/>
      <c r="P51" s="707"/>
      <c r="Q51" s="708"/>
      <c r="R51" s="708"/>
    </row>
    <row r="52" spans="1:18" s="709" customFormat="1">
      <c r="A52" s="882"/>
      <c r="B52" s="882"/>
      <c r="C52" s="882"/>
      <c r="D52" s="882"/>
      <c r="E52" s="885"/>
      <c r="F52" s="882"/>
      <c r="G52" s="882"/>
      <c r="H52" s="882"/>
      <c r="I52" s="882"/>
      <c r="J52" s="882"/>
      <c r="K52" s="882"/>
      <c r="L52" s="882"/>
      <c r="M52" s="882"/>
      <c r="N52" s="882"/>
      <c r="O52" s="707"/>
      <c r="P52" s="707"/>
      <c r="Q52" s="708"/>
      <c r="R52" s="708"/>
    </row>
    <row r="53" spans="1:18" s="709" customFormat="1">
      <c r="A53" s="883" t="s">
        <v>420</v>
      </c>
      <c r="B53" s="883"/>
      <c r="C53" s="883"/>
      <c r="D53" s="884" t="s">
        <v>233</v>
      </c>
      <c r="E53" s="885"/>
      <c r="F53" s="882"/>
      <c r="G53" s="882"/>
      <c r="H53" s="882"/>
      <c r="I53" s="882"/>
      <c r="J53" s="882"/>
      <c r="K53" s="882"/>
      <c r="L53" s="882"/>
      <c r="M53" s="882"/>
      <c r="N53" s="882"/>
      <c r="O53" s="707"/>
      <c r="P53" s="707"/>
      <c r="Q53" s="708"/>
      <c r="R53" s="708"/>
    </row>
    <row r="54" spans="1:18" s="709" customFormat="1">
      <c r="A54" s="706"/>
      <c r="B54" s="706"/>
      <c r="C54" s="706"/>
      <c r="D54" s="707"/>
      <c r="E54" s="707"/>
      <c r="F54" s="707"/>
      <c r="G54" s="708"/>
      <c r="H54" s="708"/>
      <c r="I54" s="707"/>
      <c r="J54" s="707"/>
      <c r="K54" s="707"/>
      <c r="L54" s="708"/>
      <c r="M54" s="708"/>
      <c r="N54" s="707"/>
      <c r="O54" s="707"/>
      <c r="P54" s="707"/>
      <c r="Q54" s="708"/>
      <c r="R54" s="708"/>
    </row>
    <row r="55" spans="1:18">
      <c r="A55" s="153" t="s">
        <v>37</v>
      </c>
      <c r="B55" s="466"/>
      <c r="C55" s="466"/>
      <c r="D55" s="180"/>
      <c r="E55" s="180"/>
      <c r="F55" s="180"/>
      <c r="G55" s="180"/>
      <c r="H55" s="180"/>
      <c r="I55" s="365"/>
      <c r="J55" s="365"/>
      <c r="K55" s="365"/>
      <c r="L55" s="365"/>
      <c r="M55" s="184"/>
    </row>
    <row r="56" spans="1:18">
      <c r="A56" s="154" t="s">
        <v>102</v>
      </c>
      <c r="B56" s="181"/>
      <c r="C56" s="181"/>
      <c r="D56" s="180"/>
      <c r="E56" s="180"/>
      <c r="F56" s="180"/>
      <c r="G56" s="180"/>
      <c r="H56" s="180"/>
      <c r="I56" s="365"/>
      <c r="J56" s="365"/>
      <c r="K56" s="365"/>
      <c r="L56" s="365"/>
      <c r="M56" s="366"/>
    </row>
    <row r="57" spans="1:18" ht="1.5" customHeight="1">
      <c r="A57" s="154"/>
      <c r="B57" s="181"/>
      <c r="C57" s="181"/>
      <c r="D57" s="63"/>
      <c r="E57" s="284"/>
      <c r="F57" s="284"/>
      <c r="G57" s="284"/>
      <c r="H57" s="367"/>
      <c r="I57" s="365"/>
      <c r="J57" s="3"/>
      <c r="K57" s="3"/>
      <c r="L57" s="184"/>
      <c r="M57" s="184"/>
    </row>
    <row r="58" spans="1:18">
      <c r="A58" s="600" t="s">
        <v>24</v>
      </c>
      <c r="B58" s="982" t="str">
        <f>'Sch I S&amp;B FINAL'!B97</f>
        <v>Contractor Name</v>
      </c>
      <c r="C58" s="982"/>
      <c r="D58" s="594"/>
      <c r="E58" s="600" t="s">
        <v>23</v>
      </c>
      <c r="F58" s="383"/>
      <c r="G58" s="1061" t="str">
        <f>'Sch I S&amp;B FINAL'!H97</f>
        <v>Contract Number</v>
      </c>
      <c r="H58" s="1059"/>
      <c r="I58" s="1059"/>
      <c r="J58" s="1059"/>
      <c r="K58" s="604" t="s">
        <v>324</v>
      </c>
      <c r="L58" s="371"/>
      <c r="M58" s="594"/>
      <c r="N58" s="983">
        <f>'Sch I S&amp;B FINAL'!O97</f>
        <v>0</v>
      </c>
      <c r="O58" s="983"/>
    </row>
    <row r="59" spans="1:18" ht="13.5">
      <c r="A59" s="600" t="s">
        <v>25</v>
      </c>
      <c r="B59" s="1056" t="str">
        <f>'Sch I S&amp;B FINAL'!B98</f>
        <v xml:space="preserve">PROGRAM NAME </v>
      </c>
      <c r="C59" s="1056"/>
      <c r="D59" s="594"/>
      <c r="E59" s="601" t="s">
        <v>113</v>
      </c>
      <c r="F59" s="594"/>
      <c r="G59" s="1055" t="str">
        <f>'Sch I S&amp;B FINAL'!H98</f>
        <v>FUNDING SOURCE 2</v>
      </c>
      <c r="H59" s="1055"/>
      <c r="I59" s="1055"/>
      <c r="J59" s="1055"/>
      <c r="K59" s="603" t="s">
        <v>28</v>
      </c>
      <c r="L59" s="371"/>
      <c r="M59" s="371"/>
      <c r="N59" s="1058">
        <f>'Sch I S&amp;B FINAL'!O98</f>
        <v>0</v>
      </c>
      <c r="O59" s="1058"/>
    </row>
    <row r="60" spans="1:18" ht="13.5">
      <c r="A60" s="600" t="s">
        <v>27</v>
      </c>
      <c r="B60" s="1057">
        <f>'Sch I S&amp;B FINAL'!B99</f>
        <v>0</v>
      </c>
      <c r="C60" s="1057"/>
      <c r="D60" s="594"/>
      <c r="E60" s="600" t="s">
        <v>26</v>
      </c>
      <c r="G60" s="1052">
        <f>+'Sch I S&amp;B FINAL'!G99</f>
        <v>0</v>
      </c>
      <c r="H60" s="1052"/>
      <c r="I60" s="1052"/>
      <c r="J60" s="1052"/>
      <c r="K60" s="605" t="s">
        <v>29</v>
      </c>
      <c r="L60" s="371"/>
      <c r="M60" s="594"/>
      <c r="N60" s="983">
        <f>'Sch I S&amp;B FINAL'!O99</f>
        <v>0</v>
      </c>
      <c r="O60" s="983"/>
    </row>
    <row r="61" spans="1:18" ht="4.5" customHeight="1">
      <c r="A61" s="60"/>
      <c r="B61" s="60"/>
      <c r="C61" s="60"/>
      <c r="I61" s="372"/>
      <c r="J61" s="3"/>
      <c r="K61" s="3"/>
      <c r="L61" s="184"/>
      <c r="M61" s="184"/>
    </row>
    <row r="62" spans="1:18" ht="2.25" customHeight="1">
      <c r="I62" s="365"/>
      <c r="J62" s="3"/>
      <c r="K62" s="3"/>
      <c r="L62" s="184"/>
      <c r="M62" s="184"/>
    </row>
    <row r="63" spans="1:18" ht="21" customHeight="1" thickBot="1">
      <c r="A63" s="606"/>
      <c r="I63" s="365"/>
      <c r="J63" s="3"/>
      <c r="K63" s="3"/>
      <c r="L63" s="184"/>
      <c r="M63" s="184"/>
    </row>
    <row r="64" spans="1:18" ht="13.5" thickTop="1">
      <c r="A64" s="1053" t="s">
        <v>128</v>
      </c>
      <c r="B64" s="1054"/>
      <c r="C64" s="1054"/>
      <c r="D64" s="996" t="s">
        <v>76</v>
      </c>
      <c r="E64" s="997"/>
      <c r="F64" s="997"/>
      <c r="G64" s="997"/>
      <c r="H64" s="998"/>
      <c r="I64" s="996" t="s">
        <v>0</v>
      </c>
      <c r="J64" s="997"/>
      <c r="K64" s="997"/>
      <c r="L64" s="997"/>
      <c r="M64" s="998"/>
      <c r="N64" s="996" t="s">
        <v>77</v>
      </c>
      <c r="O64" s="997"/>
      <c r="P64" s="997"/>
      <c r="Q64" s="997"/>
      <c r="R64" s="998"/>
    </row>
    <row r="65" spans="1:18" ht="22.5">
      <c r="A65" s="595" t="s">
        <v>103</v>
      </c>
      <c r="B65" s="596" t="s">
        <v>104</v>
      </c>
      <c r="C65" s="596" t="s">
        <v>105</v>
      </c>
      <c r="D65" s="128" t="s">
        <v>106</v>
      </c>
      <c r="E65" s="129" t="s">
        <v>107</v>
      </c>
      <c r="F65" s="129" t="s">
        <v>44</v>
      </c>
      <c r="G65" s="129" t="s">
        <v>108</v>
      </c>
      <c r="H65" s="375" t="s">
        <v>109</v>
      </c>
      <c r="I65" s="128" t="s">
        <v>106</v>
      </c>
      <c r="J65" s="129" t="s">
        <v>107</v>
      </c>
      <c r="K65" s="129" t="s">
        <v>44</v>
      </c>
      <c r="L65" s="129" t="s">
        <v>108</v>
      </c>
      <c r="M65" s="375" t="s">
        <v>109</v>
      </c>
      <c r="N65" s="128" t="s">
        <v>106</v>
      </c>
      <c r="O65" s="129" t="s">
        <v>107</v>
      </c>
      <c r="P65" s="129" t="s">
        <v>44</v>
      </c>
      <c r="Q65" s="129" t="s">
        <v>108</v>
      </c>
      <c r="R65" s="375" t="s">
        <v>109</v>
      </c>
    </row>
    <row r="66" spans="1:18" s="13" customFormat="1" ht="15" customHeight="1">
      <c r="A66" s="140"/>
      <c r="B66" s="141"/>
      <c r="C66" s="141"/>
      <c r="D66" s="144"/>
      <c r="E66" s="145"/>
      <c r="F66" s="145"/>
      <c r="G66" s="756">
        <f>+D66*F66</f>
        <v>0</v>
      </c>
      <c r="H66" s="230">
        <f t="shared" ref="H66:H76" si="17">+E66*F66</f>
        <v>0</v>
      </c>
      <c r="I66" s="144"/>
      <c r="J66" s="145"/>
      <c r="K66" s="145"/>
      <c r="L66" s="763">
        <f>+I66*K66</f>
        <v>0</v>
      </c>
      <c r="M66" s="239">
        <f t="shared" ref="M66:M76" si="18">+J66*K66</f>
        <v>0</v>
      </c>
      <c r="N66" s="392">
        <f t="shared" ref="N66:N76" si="19">+D66-I66</f>
        <v>0</v>
      </c>
      <c r="O66" s="237">
        <f t="shared" ref="O66:O76" si="20">+E66-J66</f>
        <v>0</v>
      </c>
      <c r="P66" s="237">
        <f t="shared" ref="P66:P76" si="21">+F66-K66</f>
        <v>0</v>
      </c>
      <c r="Q66" s="237">
        <f t="shared" ref="Q66:Q76" si="22">+G66-L66</f>
        <v>0</v>
      </c>
      <c r="R66" s="239">
        <f t="shared" ref="R66:R76" si="23">+H66-M66</f>
        <v>0</v>
      </c>
    </row>
    <row r="67" spans="1:18" s="13" customFormat="1" ht="15" customHeight="1">
      <c r="A67" s="140"/>
      <c r="B67" s="142"/>
      <c r="C67" s="141"/>
      <c r="D67" s="146"/>
      <c r="E67" s="147"/>
      <c r="F67" s="147"/>
      <c r="G67" s="757">
        <f t="shared" ref="G67:G76" si="24">+D67*F67</f>
        <v>0</v>
      </c>
      <c r="H67" s="230">
        <f t="shared" si="17"/>
        <v>0</v>
      </c>
      <c r="I67" s="146"/>
      <c r="J67" s="147"/>
      <c r="K67" s="147"/>
      <c r="L67" s="760">
        <f t="shared" ref="L67:L76" si="25">+I67*K67</f>
        <v>0</v>
      </c>
      <c r="M67" s="230">
        <f t="shared" si="18"/>
        <v>0</v>
      </c>
      <c r="N67" s="393">
        <f t="shared" si="19"/>
        <v>0</v>
      </c>
      <c r="O67" s="228">
        <f t="shared" si="20"/>
        <v>0</v>
      </c>
      <c r="P67" s="228">
        <f t="shared" si="21"/>
        <v>0</v>
      </c>
      <c r="Q67" s="228">
        <f t="shared" si="22"/>
        <v>0</v>
      </c>
      <c r="R67" s="230">
        <f t="shared" si="23"/>
        <v>0</v>
      </c>
    </row>
    <row r="68" spans="1:18" s="13" customFormat="1" ht="15" customHeight="1">
      <c r="A68" s="143"/>
      <c r="B68" s="142"/>
      <c r="C68" s="142"/>
      <c r="D68" s="146"/>
      <c r="E68" s="147"/>
      <c r="F68" s="147"/>
      <c r="G68" s="757">
        <f t="shared" si="24"/>
        <v>0</v>
      </c>
      <c r="H68" s="230">
        <f t="shared" si="17"/>
        <v>0</v>
      </c>
      <c r="I68" s="146"/>
      <c r="J68" s="147"/>
      <c r="K68" s="147"/>
      <c r="L68" s="760">
        <f t="shared" si="25"/>
        <v>0</v>
      </c>
      <c r="M68" s="230">
        <f t="shared" si="18"/>
        <v>0</v>
      </c>
      <c r="N68" s="393">
        <f t="shared" si="19"/>
        <v>0</v>
      </c>
      <c r="O68" s="228">
        <f t="shared" si="20"/>
        <v>0</v>
      </c>
      <c r="P68" s="228">
        <f t="shared" si="21"/>
        <v>0</v>
      </c>
      <c r="Q68" s="228">
        <f t="shared" si="22"/>
        <v>0</v>
      </c>
      <c r="R68" s="230">
        <f t="shared" si="23"/>
        <v>0</v>
      </c>
    </row>
    <row r="69" spans="1:18" s="13" customFormat="1" ht="15" customHeight="1">
      <c r="A69" s="143"/>
      <c r="B69" s="142"/>
      <c r="C69" s="142"/>
      <c r="D69" s="146"/>
      <c r="E69" s="147"/>
      <c r="F69" s="147"/>
      <c r="G69" s="757">
        <f>+D69*F69</f>
        <v>0</v>
      </c>
      <c r="H69" s="230">
        <f>+E69*F69</f>
        <v>0</v>
      </c>
      <c r="I69" s="146"/>
      <c r="J69" s="147"/>
      <c r="K69" s="147"/>
      <c r="L69" s="760">
        <f>+I69*K69</f>
        <v>0</v>
      </c>
      <c r="M69" s="230">
        <f>+J69*K69</f>
        <v>0</v>
      </c>
      <c r="N69" s="393">
        <f t="shared" ref="N69:R72" si="26">+D69-I69</f>
        <v>0</v>
      </c>
      <c r="O69" s="228">
        <f t="shared" si="26"/>
        <v>0</v>
      </c>
      <c r="P69" s="228">
        <f t="shared" si="26"/>
        <v>0</v>
      </c>
      <c r="Q69" s="228">
        <f t="shared" si="26"/>
        <v>0</v>
      </c>
      <c r="R69" s="230">
        <f t="shared" si="26"/>
        <v>0</v>
      </c>
    </row>
    <row r="70" spans="1:18" s="13" customFormat="1" ht="15" customHeight="1">
      <c r="A70" s="143"/>
      <c r="B70" s="142"/>
      <c r="C70" s="142"/>
      <c r="D70" s="146"/>
      <c r="E70" s="147"/>
      <c r="F70" s="147"/>
      <c r="G70" s="757">
        <f>+D70*F70</f>
        <v>0</v>
      </c>
      <c r="H70" s="230">
        <f>+E70*F70</f>
        <v>0</v>
      </c>
      <c r="I70" s="146"/>
      <c r="J70" s="147"/>
      <c r="K70" s="147"/>
      <c r="L70" s="760">
        <f>+I70*K70</f>
        <v>0</v>
      </c>
      <c r="M70" s="230">
        <f>+J70*K70</f>
        <v>0</v>
      </c>
      <c r="N70" s="393">
        <f t="shared" si="26"/>
        <v>0</v>
      </c>
      <c r="O70" s="228">
        <f t="shared" si="26"/>
        <v>0</v>
      </c>
      <c r="P70" s="228">
        <f t="shared" si="26"/>
        <v>0</v>
      </c>
      <c r="Q70" s="228">
        <f t="shared" si="26"/>
        <v>0</v>
      </c>
      <c r="R70" s="230">
        <f t="shared" si="26"/>
        <v>0</v>
      </c>
    </row>
    <row r="71" spans="1:18" s="13" customFormat="1" ht="15" customHeight="1">
      <c r="A71" s="143"/>
      <c r="B71" s="142"/>
      <c r="C71" s="142"/>
      <c r="D71" s="146"/>
      <c r="E71" s="147"/>
      <c r="F71" s="147"/>
      <c r="G71" s="757">
        <f>+D71*F71</f>
        <v>0</v>
      </c>
      <c r="H71" s="230">
        <f>+E71*F71</f>
        <v>0</v>
      </c>
      <c r="I71" s="146"/>
      <c r="J71" s="147"/>
      <c r="K71" s="147"/>
      <c r="L71" s="760">
        <f>+I71*K71</f>
        <v>0</v>
      </c>
      <c r="M71" s="230">
        <f>+J71*K71</f>
        <v>0</v>
      </c>
      <c r="N71" s="393">
        <f t="shared" si="26"/>
        <v>0</v>
      </c>
      <c r="O71" s="228">
        <f t="shared" si="26"/>
        <v>0</v>
      </c>
      <c r="P71" s="228">
        <f t="shared" si="26"/>
        <v>0</v>
      </c>
      <c r="Q71" s="228">
        <f t="shared" si="26"/>
        <v>0</v>
      </c>
      <c r="R71" s="230">
        <f t="shared" si="26"/>
        <v>0</v>
      </c>
    </row>
    <row r="72" spans="1:18" s="13" customFormat="1" ht="15" customHeight="1">
      <c r="A72" s="143"/>
      <c r="B72" s="142"/>
      <c r="C72" s="142"/>
      <c r="D72" s="146"/>
      <c r="E72" s="147"/>
      <c r="F72" s="147"/>
      <c r="G72" s="757">
        <f>+D72*F72</f>
        <v>0</v>
      </c>
      <c r="H72" s="230">
        <f>+E72*F72</f>
        <v>0</v>
      </c>
      <c r="I72" s="146"/>
      <c r="J72" s="147"/>
      <c r="K72" s="147"/>
      <c r="L72" s="760">
        <f>+I72*K72</f>
        <v>0</v>
      </c>
      <c r="M72" s="230">
        <f>+J72*K72</f>
        <v>0</v>
      </c>
      <c r="N72" s="393">
        <f t="shared" si="26"/>
        <v>0</v>
      </c>
      <c r="O72" s="228">
        <f t="shared" si="26"/>
        <v>0</v>
      </c>
      <c r="P72" s="228">
        <f t="shared" si="26"/>
        <v>0</v>
      </c>
      <c r="Q72" s="228">
        <f t="shared" si="26"/>
        <v>0</v>
      </c>
      <c r="R72" s="230">
        <f t="shared" si="26"/>
        <v>0</v>
      </c>
    </row>
    <row r="73" spans="1:18" s="13" customFormat="1" ht="15" customHeight="1">
      <c r="A73" s="143"/>
      <c r="B73" s="142"/>
      <c r="C73" s="142"/>
      <c r="D73" s="146"/>
      <c r="E73" s="147"/>
      <c r="F73" s="147"/>
      <c r="G73" s="760">
        <f t="shared" si="24"/>
        <v>0</v>
      </c>
      <c r="H73" s="230">
        <f t="shared" si="17"/>
        <v>0</v>
      </c>
      <c r="I73" s="146"/>
      <c r="J73" s="147"/>
      <c r="K73" s="147"/>
      <c r="L73" s="760">
        <f t="shared" si="25"/>
        <v>0</v>
      </c>
      <c r="M73" s="230">
        <f t="shared" si="18"/>
        <v>0</v>
      </c>
      <c r="N73" s="393">
        <f t="shared" si="19"/>
        <v>0</v>
      </c>
      <c r="O73" s="228">
        <f t="shared" si="20"/>
        <v>0</v>
      </c>
      <c r="P73" s="228">
        <f t="shared" si="21"/>
        <v>0</v>
      </c>
      <c r="Q73" s="228">
        <f t="shared" si="22"/>
        <v>0</v>
      </c>
      <c r="R73" s="230">
        <f t="shared" si="23"/>
        <v>0</v>
      </c>
    </row>
    <row r="74" spans="1:18" s="13" customFormat="1" ht="15" hidden="1" customHeight="1">
      <c r="A74" s="143"/>
      <c r="B74" s="142"/>
      <c r="C74" s="142"/>
      <c r="D74" s="146"/>
      <c r="E74" s="147"/>
      <c r="F74" s="147"/>
      <c r="G74" s="757">
        <f t="shared" si="24"/>
        <v>0</v>
      </c>
      <c r="H74" s="230">
        <f t="shared" si="17"/>
        <v>0</v>
      </c>
      <c r="I74" s="146"/>
      <c r="J74" s="147"/>
      <c r="K74" s="147"/>
      <c r="L74" s="757">
        <f t="shared" si="25"/>
        <v>0</v>
      </c>
      <c r="M74" s="230">
        <f t="shared" si="18"/>
        <v>0</v>
      </c>
      <c r="N74" s="393">
        <f t="shared" si="19"/>
        <v>0</v>
      </c>
      <c r="O74" s="228">
        <f t="shared" si="20"/>
        <v>0</v>
      </c>
      <c r="P74" s="228">
        <f t="shared" si="21"/>
        <v>0</v>
      </c>
      <c r="Q74" s="228">
        <f t="shared" si="22"/>
        <v>0</v>
      </c>
      <c r="R74" s="230">
        <f t="shared" si="23"/>
        <v>0</v>
      </c>
    </row>
    <row r="75" spans="1:18" s="13" customFormat="1" ht="15" hidden="1" customHeight="1">
      <c r="A75" s="143"/>
      <c r="B75" s="142"/>
      <c r="C75" s="142"/>
      <c r="D75" s="146"/>
      <c r="E75" s="147"/>
      <c r="F75" s="147"/>
      <c r="G75" s="757">
        <f t="shared" si="24"/>
        <v>0</v>
      </c>
      <c r="H75" s="230">
        <f t="shared" si="17"/>
        <v>0</v>
      </c>
      <c r="I75" s="146"/>
      <c r="J75" s="147"/>
      <c r="K75" s="147"/>
      <c r="L75" s="757">
        <f t="shared" si="25"/>
        <v>0</v>
      </c>
      <c r="M75" s="230">
        <f t="shared" si="18"/>
        <v>0</v>
      </c>
      <c r="N75" s="393">
        <f t="shared" si="19"/>
        <v>0</v>
      </c>
      <c r="O75" s="228">
        <f t="shared" si="20"/>
        <v>0</v>
      </c>
      <c r="P75" s="228">
        <f t="shared" si="21"/>
        <v>0</v>
      </c>
      <c r="Q75" s="228">
        <f t="shared" si="22"/>
        <v>0</v>
      </c>
      <c r="R75" s="230">
        <f t="shared" si="23"/>
        <v>0</v>
      </c>
    </row>
    <row r="76" spans="1:18" s="13" customFormat="1" ht="15" hidden="1" customHeight="1">
      <c r="A76" s="143"/>
      <c r="B76" s="142"/>
      <c r="C76" s="142"/>
      <c r="D76" s="146"/>
      <c r="E76" s="147"/>
      <c r="F76" s="147"/>
      <c r="G76" s="757">
        <f t="shared" si="24"/>
        <v>0</v>
      </c>
      <c r="H76" s="230">
        <f t="shared" si="17"/>
        <v>0</v>
      </c>
      <c r="I76" s="146"/>
      <c r="J76" s="147"/>
      <c r="K76" s="147"/>
      <c r="L76" s="757">
        <f t="shared" si="25"/>
        <v>0</v>
      </c>
      <c r="M76" s="230">
        <f t="shared" si="18"/>
        <v>0</v>
      </c>
      <c r="N76" s="393">
        <f t="shared" si="19"/>
        <v>0</v>
      </c>
      <c r="O76" s="228">
        <f t="shared" si="20"/>
        <v>0</v>
      </c>
      <c r="P76" s="228">
        <f t="shared" si="21"/>
        <v>0</v>
      </c>
      <c r="Q76" s="228">
        <f t="shared" si="22"/>
        <v>0</v>
      </c>
      <c r="R76" s="230">
        <f t="shared" si="23"/>
        <v>0</v>
      </c>
    </row>
    <row r="77" spans="1:18" s="780" customFormat="1" ht="13.5" thickBot="1">
      <c r="A77" s="400" t="s">
        <v>110</v>
      </c>
      <c r="B77" s="607"/>
      <c r="C77" s="607"/>
      <c r="D77" s="772">
        <f>SUM(D66:D76)</f>
        <v>0</v>
      </c>
      <c r="E77" s="773">
        <f>SUM(E66:E76)</f>
        <v>0</v>
      </c>
      <c r="F77" s="773"/>
      <c r="G77" s="773">
        <f>SUM(G66:G76)</f>
        <v>0</v>
      </c>
      <c r="H77" s="783">
        <f>SUM(H66:H76)</f>
        <v>0</v>
      </c>
      <c r="I77" s="773">
        <f>SUM(I66:I76)</f>
        <v>0</v>
      </c>
      <c r="J77" s="773">
        <f>SUM(J66:J76)</f>
        <v>0</v>
      </c>
      <c r="K77" s="773"/>
      <c r="L77" s="773">
        <f>SUM(L66:L76)</f>
        <v>0</v>
      </c>
      <c r="M77" s="783">
        <f>SUM(M66:M76)</f>
        <v>0</v>
      </c>
      <c r="N77" s="772">
        <f>SUM(N66:N76)</f>
        <v>0</v>
      </c>
      <c r="O77" s="773">
        <f>SUM(O66:O76)</f>
        <v>0</v>
      </c>
      <c r="P77" s="773"/>
      <c r="Q77" s="773">
        <f>SUM(Q66:Q76)</f>
        <v>0</v>
      </c>
      <c r="R77" s="783">
        <f>SUM(R66:R76)</f>
        <v>0</v>
      </c>
    </row>
    <row r="78" spans="1:18" ht="13.5" thickTop="1">
      <c r="A78" s="1053" t="s">
        <v>127</v>
      </c>
      <c r="B78" s="1054"/>
      <c r="C78" s="1054"/>
      <c r="D78" s="996" t="s">
        <v>76</v>
      </c>
      <c r="E78" s="997"/>
      <c r="F78" s="997"/>
      <c r="G78" s="997"/>
      <c r="H78" s="998"/>
      <c r="I78" s="996" t="s">
        <v>0</v>
      </c>
      <c r="J78" s="997"/>
      <c r="K78" s="997"/>
      <c r="L78" s="997"/>
      <c r="M78" s="998"/>
      <c r="N78" s="996" t="s">
        <v>77</v>
      </c>
      <c r="O78" s="997"/>
      <c r="P78" s="997"/>
      <c r="Q78" s="997"/>
      <c r="R78" s="998"/>
    </row>
    <row r="79" spans="1:18" ht="22.5">
      <c r="A79" s="595" t="s">
        <v>103</v>
      </c>
      <c r="B79" s="596" t="s">
        <v>104</v>
      </c>
      <c r="C79" s="596" t="s">
        <v>105</v>
      </c>
      <c r="D79" s="128" t="s">
        <v>106</v>
      </c>
      <c r="E79" s="129" t="s">
        <v>107</v>
      </c>
      <c r="F79" s="129" t="s">
        <v>44</v>
      </c>
      <c r="G79" s="129" t="s">
        <v>108</v>
      </c>
      <c r="H79" s="375" t="s">
        <v>109</v>
      </c>
      <c r="I79" s="128" t="s">
        <v>106</v>
      </c>
      <c r="J79" s="129" t="s">
        <v>107</v>
      </c>
      <c r="K79" s="129" t="s">
        <v>44</v>
      </c>
      <c r="L79" s="129" t="s">
        <v>108</v>
      </c>
      <c r="M79" s="375" t="s">
        <v>109</v>
      </c>
      <c r="N79" s="128" t="s">
        <v>106</v>
      </c>
      <c r="O79" s="129" t="s">
        <v>107</v>
      </c>
      <c r="P79" s="129" t="s">
        <v>44</v>
      </c>
      <c r="Q79" s="129" t="s">
        <v>108</v>
      </c>
      <c r="R79" s="375" t="s">
        <v>109</v>
      </c>
    </row>
    <row r="80" spans="1:18" s="13" customFormat="1">
      <c r="A80" s="140"/>
      <c r="B80" s="141"/>
      <c r="C80" s="141"/>
      <c r="D80" s="144"/>
      <c r="E80" s="145"/>
      <c r="F80" s="145"/>
      <c r="G80" s="756">
        <f>+D80*F80</f>
        <v>0</v>
      </c>
      <c r="H80" s="239">
        <f t="shared" ref="H80:H90" si="27">+E80*F80</f>
        <v>0</v>
      </c>
      <c r="I80" s="144"/>
      <c r="J80" s="145"/>
      <c r="K80" s="145"/>
      <c r="L80" s="763">
        <f>+I80*K80</f>
        <v>0</v>
      </c>
      <c r="M80" s="239">
        <f t="shared" ref="M80:M90" si="28">+J80*K80</f>
        <v>0</v>
      </c>
      <c r="N80" s="392">
        <f>+D80-I80</f>
        <v>0</v>
      </c>
      <c r="O80" s="237">
        <f t="shared" ref="O80:O90" si="29">+E80-J80</f>
        <v>0</v>
      </c>
      <c r="P80" s="237">
        <f t="shared" ref="P80:P90" si="30">+F80-K80</f>
        <v>0</v>
      </c>
      <c r="Q80" s="237">
        <f t="shared" ref="Q80:Q90" si="31">+G80-L80</f>
        <v>0</v>
      </c>
      <c r="R80" s="239">
        <f t="shared" ref="R80:R90" si="32">+H80-M80</f>
        <v>0</v>
      </c>
    </row>
    <row r="81" spans="1:18" s="13" customFormat="1">
      <c r="A81" s="140"/>
      <c r="B81" s="142"/>
      <c r="C81" s="141"/>
      <c r="D81" s="146"/>
      <c r="E81" s="147"/>
      <c r="F81" s="147"/>
      <c r="G81" s="757">
        <f t="shared" ref="G81:G90" si="33">+D81*F81</f>
        <v>0</v>
      </c>
      <c r="H81" s="230">
        <f t="shared" si="27"/>
        <v>0</v>
      </c>
      <c r="I81" s="146"/>
      <c r="J81" s="147"/>
      <c r="K81" s="147"/>
      <c r="L81" s="760">
        <f t="shared" ref="L81:L90" si="34">+I81*K81</f>
        <v>0</v>
      </c>
      <c r="M81" s="230">
        <f t="shared" si="28"/>
        <v>0</v>
      </c>
      <c r="N81" s="393">
        <f t="shared" ref="N81:N90" si="35">+D81-I81</f>
        <v>0</v>
      </c>
      <c r="O81" s="228">
        <f t="shared" si="29"/>
        <v>0</v>
      </c>
      <c r="P81" s="228">
        <f t="shared" si="30"/>
        <v>0</v>
      </c>
      <c r="Q81" s="228">
        <f t="shared" si="31"/>
        <v>0</v>
      </c>
      <c r="R81" s="230">
        <f t="shared" si="32"/>
        <v>0</v>
      </c>
    </row>
    <row r="82" spans="1:18" s="13" customFormat="1">
      <c r="A82" s="143"/>
      <c r="B82" s="142"/>
      <c r="C82" s="142"/>
      <c r="D82" s="146"/>
      <c r="E82" s="147"/>
      <c r="F82" s="147"/>
      <c r="G82" s="757">
        <f t="shared" si="33"/>
        <v>0</v>
      </c>
      <c r="H82" s="230">
        <f t="shared" si="27"/>
        <v>0</v>
      </c>
      <c r="I82" s="146"/>
      <c r="J82" s="147"/>
      <c r="K82" s="147"/>
      <c r="L82" s="760">
        <f t="shared" si="34"/>
        <v>0</v>
      </c>
      <c r="M82" s="230">
        <f t="shared" si="28"/>
        <v>0</v>
      </c>
      <c r="N82" s="393">
        <f t="shared" si="35"/>
        <v>0</v>
      </c>
      <c r="O82" s="228">
        <f t="shared" si="29"/>
        <v>0</v>
      </c>
      <c r="P82" s="228">
        <f t="shared" si="30"/>
        <v>0</v>
      </c>
      <c r="Q82" s="228">
        <f t="shared" si="31"/>
        <v>0</v>
      </c>
      <c r="R82" s="230">
        <f t="shared" si="32"/>
        <v>0</v>
      </c>
    </row>
    <row r="83" spans="1:18" s="13" customFormat="1">
      <c r="A83" s="143"/>
      <c r="B83" s="142"/>
      <c r="C83" s="142"/>
      <c r="D83" s="146"/>
      <c r="E83" s="147"/>
      <c r="F83" s="147"/>
      <c r="G83" s="757">
        <f>+D83*F83</f>
        <v>0</v>
      </c>
      <c r="H83" s="230">
        <f>+E83*F83</f>
        <v>0</v>
      </c>
      <c r="I83" s="146"/>
      <c r="J83" s="147"/>
      <c r="K83" s="147"/>
      <c r="L83" s="760">
        <f>+I83*K83</f>
        <v>0</v>
      </c>
      <c r="M83" s="230">
        <f>+J83*K83</f>
        <v>0</v>
      </c>
      <c r="N83" s="393">
        <f t="shared" ref="N83:R85" si="36">+D83-I83</f>
        <v>0</v>
      </c>
      <c r="O83" s="228">
        <f t="shared" si="36"/>
        <v>0</v>
      </c>
      <c r="P83" s="228">
        <f t="shared" si="36"/>
        <v>0</v>
      </c>
      <c r="Q83" s="228">
        <f t="shared" si="36"/>
        <v>0</v>
      </c>
      <c r="R83" s="230">
        <f t="shared" si="36"/>
        <v>0</v>
      </c>
    </row>
    <row r="84" spans="1:18" s="13" customFormat="1">
      <c r="A84" s="143"/>
      <c r="B84" s="142"/>
      <c r="C84" s="142"/>
      <c r="D84" s="146"/>
      <c r="E84" s="147"/>
      <c r="F84" s="147"/>
      <c r="G84" s="757">
        <f>+D84*F84</f>
        <v>0</v>
      </c>
      <c r="H84" s="230">
        <f>+E84*F84</f>
        <v>0</v>
      </c>
      <c r="I84" s="146"/>
      <c r="J84" s="147"/>
      <c r="K84" s="147"/>
      <c r="L84" s="760">
        <f>+I84*K84</f>
        <v>0</v>
      </c>
      <c r="M84" s="230">
        <f>+J84*K84</f>
        <v>0</v>
      </c>
      <c r="N84" s="393">
        <f t="shared" si="36"/>
        <v>0</v>
      </c>
      <c r="O84" s="228">
        <f t="shared" si="36"/>
        <v>0</v>
      </c>
      <c r="P84" s="228">
        <f t="shared" si="36"/>
        <v>0</v>
      </c>
      <c r="Q84" s="228">
        <f t="shared" si="36"/>
        <v>0</v>
      </c>
      <c r="R84" s="230">
        <f t="shared" si="36"/>
        <v>0</v>
      </c>
    </row>
    <row r="85" spans="1:18" s="13" customFormat="1">
      <c r="A85" s="143"/>
      <c r="B85" s="142"/>
      <c r="C85" s="142"/>
      <c r="D85" s="146"/>
      <c r="E85" s="147"/>
      <c r="F85" s="147"/>
      <c r="G85" s="757">
        <f>+D85*F85</f>
        <v>0</v>
      </c>
      <c r="H85" s="230">
        <f>+E85*F85</f>
        <v>0</v>
      </c>
      <c r="I85" s="146"/>
      <c r="J85" s="147"/>
      <c r="K85" s="147"/>
      <c r="L85" s="760">
        <f>+I85*K85</f>
        <v>0</v>
      </c>
      <c r="M85" s="230">
        <f>+J85*K85</f>
        <v>0</v>
      </c>
      <c r="N85" s="393">
        <f t="shared" si="36"/>
        <v>0</v>
      </c>
      <c r="O85" s="228">
        <f t="shared" si="36"/>
        <v>0</v>
      </c>
      <c r="P85" s="228">
        <f t="shared" si="36"/>
        <v>0</v>
      </c>
      <c r="Q85" s="228">
        <f t="shared" si="36"/>
        <v>0</v>
      </c>
      <c r="R85" s="230">
        <f t="shared" si="36"/>
        <v>0</v>
      </c>
    </row>
    <row r="86" spans="1:18" s="13" customFormat="1">
      <c r="A86" s="143"/>
      <c r="B86" s="142"/>
      <c r="C86" s="142"/>
      <c r="D86" s="146"/>
      <c r="E86" s="147"/>
      <c r="F86" s="147"/>
      <c r="G86" s="757">
        <f t="shared" si="33"/>
        <v>0</v>
      </c>
      <c r="H86" s="230">
        <f t="shared" si="27"/>
        <v>0</v>
      </c>
      <c r="I86" s="146"/>
      <c r="J86" s="147"/>
      <c r="K86" s="147"/>
      <c r="L86" s="760">
        <f t="shared" si="34"/>
        <v>0</v>
      </c>
      <c r="M86" s="230">
        <f t="shared" si="28"/>
        <v>0</v>
      </c>
      <c r="N86" s="393">
        <f t="shared" si="35"/>
        <v>0</v>
      </c>
      <c r="O86" s="228">
        <f t="shared" si="29"/>
        <v>0</v>
      </c>
      <c r="P86" s="228">
        <f t="shared" si="30"/>
        <v>0</v>
      </c>
      <c r="Q86" s="228">
        <f t="shared" si="31"/>
        <v>0</v>
      </c>
      <c r="R86" s="230">
        <f t="shared" si="32"/>
        <v>0</v>
      </c>
    </row>
    <row r="87" spans="1:18" s="13" customFormat="1">
      <c r="A87" s="143"/>
      <c r="B87" s="142"/>
      <c r="C87" s="142"/>
      <c r="D87" s="146"/>
      <c r="E87" s="147"/>
      <c r="F87" s="147"/>
      <c r="G87" s="757">
        <f t="shared" si="33"/>
        <v>0</v>
      </c>
      <c r="H87" s="230">
        <f t="shared" si="27"/>
        <v>0</v>
      </c>
      <c r="I87" s="146"/>
      <c r="J87" s="147"/>
      <c r="K87" s="147"/>
      <c r="L87" s="760">
        <f t="shared" si="34"/>
        <v>0</v>
      </c>
      <c r="M87" s="230">
        <f t="shared" si="28"/>
        <v>0</v>
      </c>
      <c r="N87" s="393">
        <f t="shared" si="35"/>
        <v>0</v>
      </c>
      <c r="O87" s="228">
        <f t="shared" si="29"/>
        <v>0</v>
      </c>
      <c r="P87" s="228">
        <f t="shared" si="30"/>
        <v>0</v>
      </c>
      <c r="Q87" s="228">
        <f t="shared" si="31"/>
        <v>0</v>
      </c>
      <c r="R87" s="230">
        <f t="shared" si="32"/>
        <v>0</v>
      </c>
    </row>
    <row r="88" spans="1:18" s="13" customFormat="1" hidden="1">
      <c r="A88" s="143"/>
      <c r="B88" s="142"/>
      <c r="C88" s="142"/>
      <c r="D88" s="146"/>
      <c r="E88" s="147"/>
      <c r="F88" s="147"/>
      <c r="G88" s="757">
        <f t="shared" si="33"/>
        <v>0</v>
      </c>
      <c r="H88" s="230">
        <f t="shared" si="27"/>
        <v>0</v>
      </c>
      <c r="I88" s="146"/>
      <c r="J88" s="147"/>
      <c r="K88" s="147"/>
      <c r="L88" s="757">
        <f t="shared" si="34"/>
        <v>0</v>
      </c>
      <c r="M88" s="230">
        <f t="shared" si="28"/>
        <v>0</v>
      </c>
      <c r="N88" s="393">
        <f t="shared" si="35"/>
        <v>0</v>
      </c>
      <c r="O88" s="228">
        <f t="shared" si="29"/>
        <v>0</v>
      </c>
      <c r="P88" s="228">
        <f t="shared" si="30"/>
        <v>0</v>
      </c>
      <c r="Q88" s="228">
        <f t="shared" si="31"/>
        <v>0</v>
      </c>
      <c r="R88" s="230">
        <f t="shared" si="32"/>
        <v>0</v>
      </c>
    </row>
    <row r="89" spans="1:18" s="13" customFormat="1" hidden="1">
      <c r="A89" s="143"/>
      <c r="B89" s="142"/>
      <c r="C89" s="142"/>
      <c r="D89" s="146"/>
      <c r="E89" s="147"/>
      <c r="F89" s="147"/>
      <c r="G89" s="757">
        <f t="shared" si="33"/>
        <v>0</v>
      </c>
      <c r="H89" s="230">
        <f t="shared" si="27"/>
        <v>0</v>
      </c>
      <c r="I89" s="146"/>
      <c r="J89" s="147"/>
      <c r="K89" s="147"/>
      <c r="L89" s="757">
        <f t="shared" si="34"/>
        <v>0</v>
      </c>
      <c r="M89" s="230">
        <f t="shared" si="28"/>
        <v>0</v>
      </c>
      <c r="N89" s="393">
        <f t="shared" si="35"/>
        <v>0</v>
      </c>
      <c r="O89" s="228">
        <f t="shared" si="29"/>
        <v>0</v>
      </c>
      <c r="P89" s="228">
        <f t="shared" si="30"/>
        <v>0</v>
      </c>
      <c r="Q89" s="228">
        <f t="shared" si="31"/>
        <v>0</v>
      </c>
      <c r="R89" s="230">
        <f t="shared" si="32"/>
        <v>0</v>
      </c>
    </row>
    <row r="90" spans="1:18" s="13" customFormat="1" hidden="1">
      <c r="A90" s="143"/>
      <c r="B90" s="142"/>
      <c r="C90" s="142"/>
      <c r="D90" s="146"/>
      <c r="E90" s="147"/>
      <c r="F90" s="147"/>
      <c r="G90" s="757">
        <f t="shared" si="33"/>
        <v>0</v>
      </c>
      <c r="H90" s="230">
        <f t="shared" si="27"/>
        <v>0</v>
      </c>
      <c r="I90" s="146"/>
      <c r="J90" s="147"/>
      <c r="K90" s="147"/>
      <c r="L90" s="757">
        <f t="shared" si="34"/>
        <v>0</v>
      </c>
      <c r="M90" s="230">
        <f t="shared" si="28"/>
        <v>0</v>
      </c>
      <c r="N90" s="393">
        <f t="shared" si="35"/>
        <v>0</v>
      </c>
      <c r="O90" s="228">
        <f t="shared" si="29"/>
        <v>0</v>
      </c>
      <c r="P90" s="228">
        <f t="shared" si="30"/>
        <v>0</v>
      </c>
      <c r="Q90" s="228">
        <f t="shared" si="31"/>
        <v>0</v>
      </c>
      <c r="R90" s="230">
        <f t="shared" si="32"/>
        <v>0</v>
      </c>
    </row>
    <row r="91" spans="1:18" s="780" customFormat="1" ht="13.5" thickBot="1">
      <c r="A91" s="400" t="s">
        <v>111</v>
      </c>
      <c r="B91" s="607"/>
      <c r="C91" s="607"/>
      <c r="D91" s="772">
        <f>SUM(D80:D90)</f>
        <v>0</v>
      </c>
      <c r="E91" s="773">
        <f>SUM(E80:E90)</f>
        <v>0</v>
      </c>
      <c r="F91" s="773"/>
      <c r="G91" s="773">
        <f>SUM(G80:G90)</f>
        <v>0</v>
      </c>
      <c r="H91" s="783">
        <f>SUM(H80:H90)</f>
        <v>0</v>
      </c>
      <c r="I91" s="773">
        <f>SUM(I80:I90)</f>
        <v>0</v>
      </c>
      <c r="J91" s="773">
        <f>SUM(J80:J90)</f>
        <v>0</v>
      </c>
      <c r="K91" s="773"/>
      <c r="L91" s="773">
        <f>SUM(L80:L90)</f>
        <v>0</v>
      </c>
      <c r="M91" s="783">
        <f>SUM(M80:M90)</f>
        <v>0</v>
      </c>
      <c r="N91" s="772">
        <f>SUM(N80:N90)</f>
        <v>0</v>
      </c>
      <c r="O91" s="773">
        <f>SUM(O80:O90)</f>
        <v>0</v>
      </c>
      <c r="P91" s="773"/>
      <c r="Q91" s="773">
        <f>SUM(Q80:Q90)</f>
        <v>0</v>
      </c>
      <c r="R91" s="783">
        <f>SUM(R80:R90)</f>
        <v>0</v>
      </c>
    </row>
    <row r="92" spans="1:18" s="709" customFormat="1" ht="13.5" thickTop="1">
      <c r="A92" s="706"/>
      <c r="B92" s="706"/>
      <c r="C92" s="706"/>
      <c r="D92" s="707"/>
      <c r="E92" s="707"/>
      <c r="F92" s="707"/>
      <c r="G92" s="707"/>
      <c r="H92" s="707"/>
      <c r="I92" s="707"/>
      <c r="J92" s="707"/>
      <c r="K92" s="707"/>
      <c r="L92" s="707"/>
      <c r="M92" s="707"/>
      <c r="N92" s="707"/>
      <c r="O92" s="707"/>
      <c r="P92" s="707"/>
      <c r="Q92" s="707"/>
      <c r="R92" s="707"/>
    </row>
    <row r="93" spans="1:18" s="709" customFormat="1" ht="15">
      <c r="A93" s="1050" t="s">
        <v>468</v>
      </c>
      <c r="B93" s="1050"/>
      <c r="C93" s="1050"/>
      <c r="D93" s="1050"/>
      <c r="E93" s="1050"/>
      <c r="F93" s="1050"/>
      <c r="G93" s="1050"/>
      <c r="H93" s="1050"/>
      <c r="I93" s="1050"/>
      <c r="J93" s="1050"/>
      <c r="K93" s="1050"/>
      <c r="L93" s="1050"/>
      <c r="M93" s="1050"/>
      <c r="N93" s="1050"/>
      <c r="O93" s="707"/>
      <c r="P93" s="707"/>
      <c r="Q93" s="708"/>
      <c r="R93" s="708"/>
    </row>
    <row r="94" spans="1:18" s="709" customFormat="1">
      <c r="A94" s="1051" t="s">
        <v>416</v>
      </c>
      <c r="B94" s="1051"/>
      <c r="C94" s="1051"/>
      <c r="D94" s="1051"/>
      <c r="E94" s="1051"/>
      <c r="F94" s="1051"/>
      <c r="G94" s="1051"/>
      <c r="H94" s="1051"/>
      <c r="I94" s="1051"/>
      <c r="J94" s="1051"/>
      <c r="K94" s="1051"/>
      <c r="L94" s="1051"/>
      <c r="M94" s="1051"/>
      <c r="N94" s="1051"/>
      <c r="O94" s="707"/>
      <c r="P94" s="707"/>
      <c r="Q94" s="708"/>
      <c r="R94" s="708"/>
    </row>
    <row r="95" spans="1:18" s="709" customFormat="1">
      <c r="A95" s="1051" t="s">
        <v>417</v>
      </c>
      <c r="B95" s="1051"/>
      <c r="C95" s="1051"/>
      <c r="D95" s="1051"/>
      <c r="E95" s="1051"/>
      <c r="F95" s="1051"/>
      <c r="G95" s="1051"/>
      <c r="H95" s="1051"/>
      <c r="I95" s="1051"/>
      <c r="J95" s="1051"/>
      <c r="K95" s="1051"/>
      <c r="L95" s="1051"/>
      <c r="M95" s="1051"/>
      <c r="N95" s="1051"/>
      <c r="O95" s="707"/>
      <c r="P95" s="707"/>
      <c r="Q95" s="708"/>
      <c r="R95" s="708"/>
    </row>
    <row r="96" spans="1:18" s="709" customFormat="1">
      <c r="A96" s="878"/>
      <c r="B96" s="878"/>
      <c r="C96" s="878"/>
      <c r="D96" s="878"/>
      <c r="E96" s="879"/>
      <c r="F96" s="879"/>
      <c r="G96" s="879"/>
      <c r="H96" s="879"/>
      <c r="I96" s="880"/>
      <c r="J96" s="880"/>
      <c r="K96" s="880"/>
      <c r="L96" s="880"/>
      <c r="M96" s="880"/>
      <c r="N96" s="880"/>
      <c r="O96" s="707"/>
      <c r="P96" s="707"/>
      <c r="Q96" s="708"/>
      <c r="R96" s="708"/>
    </row>
    <row r="97" spans="1:18" s="709" customFormat="1">
      <c r="A97" s="878"/>
      <c r="B97" s="878"/>
      <c r="C97" s="878"/>
      <c r="D97" s="878"/>
      <c r="E97" s="879"/>
      <c r="F97" s="879"/>
      <c r="G97" s="879"/>
      <c r="H97" s="879"/>
      <c r="I97" s="880"/>
      <c r="J97" s="880"/>
      <c r="K97" s="880"/>
      <c r="L97" s="880"/>
      <c r="M97" s="880"/>
      <c r="N97" s="880"/>
      <c r="O97" s="707"/>
      <c r="P97" s="707"/>
      <c r="Q97" s="708"/>
      <c r="R97" s="708"/>
    </row>
    <row r="98" spans="1:18" s="709" customFormat="1">
      <c r="A98" s="878"/>
      <c r="B98" s="878"/>
      <c r="C98" s="878"/>
      <c r="D98" s="878"/>
      <c r="E98" s="879"/>
      <c r="F98" s="879"/>
      <c r="G98" s="879"/>
      <c r="H98" s="879"/>
      <c r="I98" s="880"/>
      <c r="J98" s="880"/>
      <c r="K98" s="880"/>
      <c r="L98" s="880"/>
      <c r="M98" s="880"/>
      <c r="N98" s="880"/>
      <c r="O98" s="707"/>
      <c r="P98" s="707"/>
      <c r="Q98" s="708"/>
      <c r="R98" s="708"/>
    </row>
    <row r="99" spans="1:18" s="709" customFormat="1">
      <c r="A99" s="878"/>
      <c r="B99" s="878"/>
      <c r="C99" s="878"/>
      <c r="D99" s="878"/>
      <c r="E99" s="879"/>
      <c r="F99" s="879"/>
      <c r="G99" s="879"/>
      <c r="H99" s="879"/>
      <c r="I99" s="880"/>
      <c r="J99" s="880"/>
      <c r="K99" s="880"/>
      <c r="L99" s="880"/>
      <c r="M99" s="880"/>
      <c r="N99" s="880"/>
      <c r="O99" s="707"/>
      <c r="P99" s="707"/>
      <c r="Q99" s="708"/>
      <c r="R99" s="708"/>
    </row>
    <row r="100" spans="1:18" s="709" customFormat="1">
      <c r="A100" s="878"/>
      <c r="B100" s="878"/>
      <c r="C100" s="878"/>
      <c r="D100" s="878"/>
      <c r="E100" s="879"/>
      <c r="F100" s="879"/>
      <c r="G100" s="879"/>
      <c r="H100" s="879"/>
      <c r="I100" s="880"/>
      <c r="J100" s="880"/>
      <c r="K100" s="880"/>
      <c r="L100" s="880"/>
      <c r="M100" s="880"/>
      <c r="N100" s="880"/>
      <c r="O100" s="707"/>
      <c r="P100" s="707"/>
      <c r="Q100" s="708"/>
      <c r="R100" s="708"/>
    </row>
    <row r="101" spans="1:18" s="709" customFormat="1">
      <c r="A101" s="878"/>
      <c r="B101" s="878"/>
      <c r="C101" s="878"/>
      <c r="D101" s="878"/>
      <c r="E101" s="881"/>
      <c r="F101" s="878"/>
      <c r="G101" s="878"/>
      <c r="H101" s="878"/>
      <c r="I101" s="882"/>
      <c r="J101" s="882"/>
      <c r="K101" s="882"/>
      <c r="L101" s="882"/>
      <c r="M101" s="882"/>
      <c r="N101" s="882"/>
      <c r="O101" s="707"/>
      <c r="P101" s="707"/>
      <c r="Q101" s="708"/>
      <c r="R101" s="708"/>
    </row>
    <row r="102" spans="1:18" s="709" customFormat="1">
      <c r="A102" s="883" t="s">
        <v>418</v>
      </c>
      <c r="B102" s="883"/>
      <c r="C102" s="883"/>
      <c r="D102" s="884" t="s">
        <v>233</v>
      </c>
      <c r="E102" s="885"/>
      <c r="F102" s="882"/>
      <c r="G102" s="882"/>
      <c r="H102" s="882"/>
      <c r="I102" s="882"/>
      <c r="J102" s="882"/>
      <c r="K102" s="882"/>
      <c r="L102" s="882"/>
      <c r="M102" s="882"/>
      <c r="N102" s="882"/>
      <c r="O102" s="707"/>
      <c r="P102" s="707"/>
      <c r="Q102" s="708"/>
      <c r="R102" s="708"/>
    </row>
    <row r="103" spans="1:18" s="709" customFormat="1">
      <c r="A103" s="882"/>
      <c r="B103" s="882"/>
      <c r="C103" s="882"/>
      <c r="D103" s="882"/>
      <c r="E103" s="885"/>
      <c r="F103" s="882"/>
      <c r="G103" s="882"/>
      <c r="H103" s="882"/>
      <c r="I103" s="882"/>
      <c r="J103" s="882"/>
      <c r="K103" s="882"/>
      <c r="L103" s="882"/>
      <c r="M103" s="882"/>
      <c r="N103" s="882"/>
      <c r="O103" s="707"/>
      <c r="P103" s="707"/>
      <c r="Q103" s="708"/>
      <c r="R103" s="708"/>
    </row>
    <row r="104" spans="1:18" s="709" customFormat="1">
      <c r="A104" s="883" t="s">
        <v>419</v>
      </c>
      <c r="B104" s="883"/>
      <c r="C104" s="886"/>
      <c r="D104" s="883"/>
      <c r="E104" s="885"/>
      <c r="F104" s="882"/>
      <c r="G104" s="882"/>
      <c r="H104" s="882"/>
      <c r="I104" s="882"/>
      <c r="J104" s="882"/>
      <c r="K104" s="882"/>
      <c r="L104" s="882"/>
      <c r="M104" s="882"/>
      <c r="N104" s="882"/>
      <c r="O104" s="707"/>
      <c r="P104" s="707"/>
      <c r="Q104" s="708"/>
      <c r="R104" s="708"/>
    </row>
    <row r="105" spans="1:18" s="709" customFormat="1">
      <c r="A105" s="882"/>
      <c r="B105" s="882"/>
      <c r="C105" s="882"/>
      <c r="D105" s="882"/>
      <c r="E105" s="885"/>
      <c r="F105" s="882"/>
      <c r="G105" s="882"/>
      <c r="H105" s="882"/>
      <c r="I105" s="882"/>
      <c r="J105" s="882"/>
      <c r="K105" s="882"/>
      <c r="L105" s="882"/>
      <c r="M105" s="882"/>
      <c r="N105" s="882"/>
      <c r="O105" s="707"/>
      <c r="P105" s="707"/>
      <c r="Q105" s="708"/>
      <c r="R105" s="708"/>
    </row>
    <row r="106" spans="1:18" s="709" customFormat="1">
      <c r="A106" s="882"/>
      <c r="B106" s="882"/>
      <c r="C106" s="882"/>
      <c r="D106" s="882"/>
      <c r="E106" s="885"/>
      <c r="F106" s="882"/>
      <c r="G106" s="882"/>
      <c r="H106" s="882"/>
      <c r="I106" s="882"/>
      <c r="J106" s="882"/>
      <c r="K106" s="882"/>
      <c r="L106" s="882"/>
      <c r="M106" s="882"/>
      <c r="N106" s="882"/>
      <c r="O106" s="707"/>
      <c r="P106" s="707"/>
      <c r="Q106" s="708"/>
      <c r="R106" s="708"/>
    </row>
    <row r="107" spans="1:18" s="709" customFormat="1">
      <c r="A107" s="883" t="s">
        <v>420</v>
      </c>
      <c r="B107" s="883"/>
      <c r="C107" s="883"/>
      <c r="D107" s="884" t="s">
        <v>233</v>
      </c>
      <c r="E107" s="885"/>
      <c r="F107" s="882"/>
      <c r="G107" s="882"/>
      <c r="H107" s="882"/>
      <c r="I107" s="882"/>
      <c r="J107" s="882"/>
      <c r="K107" s="882"/>
      <c r="L107" s="882"/>
      <c r="M107" s="882"/>
      <c r="N107" s="882"/>
      <c r="O107" s="707"/>
      <c r="P107" s="707"/>
      <c r="Q107" s="708"/>
      <c r="R107" s="708"/>
    </row>
    <row r="108" spans="1:18" s="709" customFormat="1">
      <c r="A108" s="706"/>
      <c r="B108" s="706"/>
      <c r="C108" s="706"/>
      <c r="D108" s="707"/>
      <c r="E108" s="707"/>
      <c r="F108" s="707"/>
      <c r="G108" s="707"/>
      <c r="H108" s="707"/>
      <c r="I108" s="707"/>
      <c r="J108" s="707"/>
      <c r="K108" s="707"/>
      <c r="L108" s="707"/>
      <c r="M108" s="707"/>
      <c r="N108" s="707"/>
      <c r="O108" s="707"/>
      <c r="P108" s="707"/>
      <c r="Q108" s="707"/>
      <c r="R108" s="707"/>
    </row>
    <row r="109" spans="1:18">
      <c r="A109" s="153" t="s">
        <v>37</v>
      </c>
      <c r="B109" s="466"/>
      <c r="C109" s="466"/>
      <c r="D109" s="180"/>
      <c r="E109" s="180"/>
      <c r="F109" s="180"/>
      <c r="G109" s="180"/>
      <c r="H109" s="180"/>
      <c r="I109" s="365"/>
      <c r="J109" s="365"/>
      <c r="K109" s="365"/>
      <c r="L109" s="365"/>
      <c r="M109" s="184"/>
    </row>
    <row r="110" spans="1:18">
      <c r="A110" s="154" t="s">
        <v>102</v>
      </c>
      <c r="B110" s="181"/>
      <c r="C110" s="181"/>
      <c r="D110" s="180"/>
      <c r="E110" s="180"/>
      <c r="F110" s="180"/>
      <c r="G110" s="180"/>
      <c r="H110" s="180"/>
      <c r="I110" s="365"/>
      <c r="J110" s="365"/>
      <c r="K110" s="365"/>
      <c r="L110" s="365"/>
      <c r="M110" s="366"/>
    </row>
    <row r="111" spans="1:18" ht="1.5" customHeight="1">
      <c r="A111" s="154"/>
      <c r="B111" s="181"/>
      <c r="C111" s="181"/>
      <c r="D111" s="63"/>
      <c r="E111" s="284"/>
      <c r="F111" s="284"/>
      <c r="G111" s="284"/>
      <c r="H111" s="367"/>
      <c r="I111" s="365"/>
      <c r="J111" s="3"/>
      <c r="K111" s="3"/>
      <c r="L111" s="184"/>
      <c r="M111" s="184"/>
    </row>
    <row r="112" spans="1:18">
      <c r="A112" s="600" t="s">
        <v>24</v>
      </c>
      <c r="B112" s="982" t="str">
        <f>'Sch I S&amp;B FINAL'!B190</f>
        <v>Contractor Name</v>
      </c>
      <c r="C112" s="982"/>
      <c r="D112" s="594"/>
      <c r="E112" s="600" t="s">
        <v>23</v>
      </c>
      <c r="F112" s="417"/>
      <c r="G112" s="1062" t="str">
        <f>'Sch I S&amp;B FINAL'!H190</f>
        <v>Contract Number</v>
      </c>
      <c r="H112" s="984"/>
      <c r="I112" s="984"/>
      <c r="J112" s="984"/>
      <c r="K112" s="604" t="s">
        <v>324</v>
      </c>
      <c r="L112" s="602"/>
      <c r="M112" s="599"/>
      <c r="N112" s="983">
        <f>'Sch I S&amp;B FINAL'!O190</f>
        <v>0</v>
      </c>
      <c r="O112" s="983"/>
    </row>
    <row r="113" spans="1:18" ht="13.5">
      <c r="A113" s="600" t="s">
        <v>25</v>
      </c>
      <c r="B113" s="1055" t="str">
        <f>'Sch I S&amp;B FINAL'!B191</f>
        <v xml:space="preserve">PROGRAM NAME </v>
      </c>
      <c r="C113" s="1056"/>
      <c r="D113" s="594"/>
      <c r="E113" s="601" t="s">
        <v>113</v>
      </c>
      <c r="F113" s="599"/>
      <c r="G113" s="1055" t="str">
        <f>'Sch I S&amp;B FINAL'!H191</f>
        <v>FUNDING SOURCE 3</v>
      </c>
      <c r="H113" s="1056"/>
      <c r="I113" s="1056"/>
      <c r="J113" s="1056"/>
      <c r="K113" s="603" t="s">
        <v>28</v>
      </c>
      <c r="L113" s="602"/>
      <c r="M113" s="602"/>
      <c r="N113" s="1058">
        <f>'Sch I S&amp;B FINAL'!O191</f>
        <v>0</v>
      </c>
      <c r="O113" s="1058"/>
    </row>
    <row r="114" spans="1:18" ht="13.5">
      <c r="A114" s="600" t="s">
        <v>27</v>
      </c>
      <c r="B114" s="1057">
        <f>'Sch I S&amp;B FINAL'!B192</f>
        <v>0</v>
      </c>
      <c r="C114" s="1057"/>
      <c r="D114" s="594"/>
      <c r="E114" s="600" t="s">
        <v>26</v>
      </c>
      <c r="F114"/>
      <c r="G114" s="1052">
        <f>'Sch I S&amp;B FINAL'!$G$192</f>
        <v>0</v>
      </c>
      <c r="H114" s="1052"/>
      <c r="I114" s="1052"/>
      <c r="J114" s="1052"/>
      <c r="K114" s="605" t="s">
        <v>29</v>
      </c>
      <c r="L114" s="602"/>
      <c r="M114" s="599"/>
      <c r="N114" s="983">
        <f>'Sch I S&amp;B FINAL'!O192</f>
        <v>0</v>
      </c>
      <c r="O114" s="983"/>
    </row>
    <row r="115" spans="1:18" ht="4.5" customHeight="1">
      <c r="A115" s="60"/>
      <c r="B115" s="60"/>
      <c r="C115" s="60"/>
      <c r="I115" s="372"/>
      <c r="J115" s="3"/>
      <c r="K115" s="3"/>
      <c r="L115" s="184"/>
      <c r="M115" s="184"/>
    </row>
    <row r="116" spans="1:18" ht="2.25" customHeight="1">
      <c r="I116" s="365"/>
      <c r="J116" s="3"/>
      <c r="K116" s="3"/>
      <c r="L116" s="184"/>
      <c r="M116" s="184"/>
    </row>
    <row r="117" spans="1:18" ht="21" customHeight="1" thickBot="1">
      <c r="A117" s="606"/>
      <c r="I117" s="365"/>
      <c r="J117" s="3"/>
      <c r="K117" s="3"/>
      <c r="L117" s="184"/>
      <c r="M117" s="184"/>
    </row>
    <row r="118" spans="1:18" ht="13.5" thickTop="1">
      <c r="A118" s="1053" t="s">
        <v>128</v>
      </c>
      <c r="B118" s="1054"/>
      <c r="C118" s="1054"/>
      <c r="D118" s="996" t="s">
        <v>76</v>
      </c>
      <c r="E118" s="997"/>
      <c r="F118" s="997"/>
      <c r="G118" s="997"/>
      <c r="H118" s="998"/>
      <c r="I118" s="996" t="s">
        <v>0</v>
      </c>
      <c r="J118" s="997"/>
      <c r="K118" s="997"/>
      <c r="L118" s="997"/>
      <c r="M118" s="998"/>
      <c r="N118" s="996" t="s">
        <v>77</v>
      </c>
      <c r="O118" s="997"/>
      <c r="P118" s="997"/>
      <c r="Q118" s="997"/>
      <c r="R118" s="998"/>
    </row>
    <row r="119" spans="1:18" ht="22.5">
      <c r="A119" s="595" t="s">
        <v>103</v>
      </c>
      <c r="B119" s="596" t="s">
        <v>104</v>
      </c>
      <c r="C119" s="596" t="s">
        <v>105</v>
      </c>
      <c r="D119" s="128" t="s">
        <v>106</v>
      </c>
      <c r="E119" s="129" t="s">
        <v>107</v>
      </c>
      <c r="F119" s="129" t="s">
        <v>44</v>
      </c>
      <c r="G119" s="129" t="s">
        <v>108</v>
      </c>
      <c r="H119" s="375" t="s">
        <v>109</v>
      </c>
      <c r="I119" s="128" t="s">
        <v>106</v>
      </c>
      <c r="J119" s="129" t="s">
        <v>107</v>
      </c>
      <c r="K119" s="129" t="s">
        <v>44</v>
      </c>
      <c r="L119" s="129" t="s">
        <v>108</v>
      </c>
      <c r="M119" s="375" t="s">
        <v>109</v>
      </c>
      <c r="N119" s="128" t="s">
        <v>106</v>
      </c>
      <c r="O119" s="129" t="s">
        <v>107</v>
      </c>
      <c r="P119" s="129" t="s">
        <v>44</v>
      </c>
      <c r="Q119" s="129" t="s">
        <v>108</v>
      </c>
      <c r="R119" s="375" t="s">
        <v>109</v>
      </c>
    </row>
    <row r="120" spans="1:18" s="13" customFormat="1" ht="15" customHeight="1">
      <c r="A120" s="140"/>
      <c r="B120" s="141"/>
      <c r="C120" s="141"/>
      <c r="D120" s="144"/>
      <c r="E120" s="145"/>
      <c r="F120" s="145"/>
      <c r="G120" s="756">
        <f>+D120*F120</f>
        <v>0</v>
      </c>
      <c r="H120" s="239">
        <f t="shared" ref="H120:H130" si="37">+E120*F120</f>
        <v>0</v>
      </c>
      <c r="I120" s="144"/>
      <c r="J120" s="145"/>
      <c r="K120" s="145"/>
      <c r="L120" s="763">
        <f>+I120*K120</f>
        <v>0</v>
      </c>
      <c r="M120" s="239">
        <f t="shared" ref="M120:M130" si="38">+J120*K120</f>
        <v>0</v>
      </c>
      <c r="N120" s="392">
        <f t="shared" ref="N120:N130" si="39">+D120-I120</f>
        <v>0</v>
      </c>
      <c r="O120" s="237">
        <f t="shared" ref="O120:O130" si="40">+E120-J120</f>
        <v>0</v>
      </c>
      <c r="P120" s="237">
        <f t="shared" ref="P120:P130" si="41">+F120-K120</f>
        <v>0</v>
      </c>
      <c r="Q120" s="237">
        <f t="shared" ref="Q120:Q130" si="42">+G120-L120</f>
        <v>0</v>
      </c>
      <c r="R120" s="239">
        <f t="shared" ref="R120:R130" si="43">+H120-M120</f>
        <v>0</v>
      </c>
    </row>
    <row r="121" spans="1:18" s="13" customFormat="1" ht="15" customHeight="1">
      <c r="A121" s="140"/>
      <c r="B121" s="142"/>
      <c r="C121" s="141"/>
      <c r="D121" s="146"/>
      <c r="E121" s="147"/>
      <c r="F121" s="147"/>
      <c r="G121" s="757">
        <f t="shared" ref="G121:G130" si="44">+D121*F121</f>
        <v>0</v>
      </c>
      <c r="H121" s="230">
        <f t="shared" si="37"/>
        <v>0</v>
      </c>
      <c r="I121" s="146"/>
      <c r="J121" s="147"/>
      <c r="K121" s="147"/>
      <c r="L121" s="760">
        <f t="shared" ref="L121:L130" si="45">+I121*K121</f>
        <v>0</v>
      </c>
      <c r="M121" s="230">
        <f t="shared" si="38"/>
        <v>0</v>
      </c>
      <c r="N121" s="393">
        <f t="shared" si="39"/>
        <v>0</v>
      </c>
      <c r="O121" s="228">
        <f t="shared" si="40"/>
        <v>0</v>
      </c>
      <c r="P121" s="228">
        <f t="shared" si="41"/>
        <v>0</v>
      </c>
      <c r="Q121" s="228">
        <f t="shared" si="42"/>
        <v>0</v>
      </c>
      <c r="R121" s="230">
        <f t="shared" si="43"/>
        <v>0</v>
      </c>
    </row>
    <row r="122" spans="1:18" s="13" customFormat="1" ht="15" customHeight="1">
      <c r="A122" s="143"/>
      <c r="B122" s="142"/>
      <c r="C122" s="142"/>
      <c r="D122" s="146"/>
      <c r="E122" s="147"/>
      <c r="F122" s="147"/>
      <c r="G122" s="757">
        <f t="shared" si="44"/>
        <v>0</v>
      </c>
      <c r="H122" s="230">
        <f t="shared" si="37"/>
        <v>0</v>
      </c>
      <c r="I122" s="146"/>
      <c r="J122" s="147"/>
      <c r="K122" s="147"/>
      <c r="L122" s="760">
        <f t="shared" si="45"/>
        <v>0</v>
      </c>
      <c r="M122" s="230">
        <f t="shared" si="38"/>
        <v>0</v>
      </c>
      <c r="N122" s="393">
        <f t="shared" si="39"/>
        <v>0</v>
      </c>
      <c r="O122" s="228">
        <f t="shared" si="40"/>
        <v>0</v>
      </c>
      <c r="P122" s="228">
        <f t="shared" si="41"/>
        <v>0</v>
      </c>
      <c r="Q122" s="228">
        <f t="shared" si="42"/>
        <v>0</v>
      </c>
      <c r="R122" s="230">
        <f t="shared" si="43"/>
        <v>0</v>
      </c>
    </row>
    <row r="123" spans="1:18" s="13" customFormat="1" ht="15" customHeight="1">
      <c r="A123" s="143"/>
      <c r="B123" s="142"/>
      <c r="C123" s="142"/>
      <c r="D123" s="146"/>
      <c r="E123" s="147"/>
      <c r="F123" s="147"/>
      <c r="G123" s="757">
        <f>+D123*F123</f>
        <v>0</v>
      </c>
      <c r="H123" s="230">
        <f>+E123*F123</f>
        <v>0</v>
      </c>
      <c r="I123" s="146"/>
      <c r="J123" s="147"/>
      <c r="K123" s="147"/>
      <c r="L123" s="760">
        <f>+I123*K123</f>
        <v>0</v>
      </c>
      <c r="M123" s="230">
        <f>+J123*K123</f>
        <v>0</v>
      </c>
      <c r="N123" s="393">
        <f t="shared" ref="N123:R126" si="46">+D123-I123</f>
        <v>0</v>
      </c>
      <c r="O123" s="228">
        <f t="shared" si="46"/>
        <v>0</v>
      </c>
      <c r="P123" s="228">
        <f t="shared" si="46"/>
        <v>0</v>
      </c>
      <c r="Q123" s="228">
        <f t="shared" si="46"/>
        <v>0</v>
      </c>
      <c r="R123" s="230">
        <f t="shared" si="46"/>
        <v>0</v>
      </c>
    </row>
    <row r="124" spans="1:18" s="13" customFormat="1" ht="15" customHeight="1">
      <c r="A124" s="143"/>
      <c r="B124" s="142"/>
      <c r="C124" s="142"/>
      <c r="D124" s="146"/>
      <c r="E124" s="147"/>
      <c r="F124" s="147"/>
      <c r="G124" s="757">
        <f>+D124*F124</f>
        <v>0</v>
      </c>
      <c r="H124" s="230">
        <f>+E124*F124</f>
        <v>0</v>
      </c>
      <c r="I124" s="146"/>
      <c r="J124" s="147"/>
      <c r="K124" s="147"/>
      <c r="L124" s="760">
        <f>+I124*K124</f>
        <v>0</v>
      </c>
      <c r="M124" s="230">
        <f>+J124*K124</f>
        <v>0</v>
      </c>
      <c r="N124" s="393">
        <f t="shared" si="46"/>
        <v>0</v>
      </c>
      <c r="O124" s="228">
        <f t="shared" si="46"/>
        <v>0</v>
      </c>
      <c r="P124" s="228">
        <f t="shared" si="46"/>
        <v>0</v>
      </c>
      <c r="Q124" s="228">
        <f t="shared" si="46"/>
        <v>0</v>
      </c>
      <c r="R124" s="230">
        <f t="shared" si="46"/>
        <v>0</v>
      </c>
    </row>
    <row r="125" spans="1:18" s="13" customFormat="1" ht="15" customHeight="1">
      <c r="A125" s="143"/>
      <c r="B125" s="142"/>
      <c r="C125" s="142"/>
      <c r="D125" s="146"/>
      <c r="E125" s="147"/>
      <c r="F125" s="147"/>
      <c r="G125" s="757">
        <f>+D125*F125</f>
        <v>0</v>
      </c>
      <c r="H125" s="230">
        <f>+E125*F125</f>
        <v>0</v>
      </c>
      <c r="I125" s="146"/>
      <c r="J125" s="147"/>
      <c r="K125" s="147"/>
      <c r="L125" s="760">
        <f>+I125*K125</f>
        <v>0</v>
      </c>
      <c r="M125" s="230">
        <f>+J125*K125</f>
        <v>0</v>
      </c>
      <c r="N125" s="393">
        <f t="shared" si="46"/>
        <v>0</v>
      </c>
      <c r="O125" s="228">
        <f t="shared" si="46"/>
        <v>0</v>
      </c>
      <c r="P125" s="228">
        <f t="shared" si="46"/>
        <v>0</v>
      </c>
      <c r="Q125" s="228">
        <f t="shared" si="46"/>
        <v>0</v>
      </c>
      <c r="R125" s="230">
        <f t="shared" si="46"/>
        <v>0</v>
      </c>
    </row>
    <row r="126" spans="1:18" s="13" customFormat="1" ht="15" customHeight="1">
      <c r="A126" s="143"/>
      <c r="B126" s="142"/>
      <c r="C126" s="142"/>
      <c r="D126" s="146"/>
      <c r="E126" s="147"/>
      <c r="F126" s="147"/>
      <c r="G126" s="757">
        <f>+D126*F126</f>
        <v>0</v>
      </c>
      <c r="H126" s="230">
        <f>+E126*F126</f>
        <v>0</v>
      </c>
      <c r="I126" s="146"/>
      <c r="J126" s="147"/>
      <c r="K126" s="147"/>
      <c r="L126" s="760">
        <f>+I126*K126</f>
        <v>0</v>
      </c>
      <c r="M126" s="230">
        <f>+J126*K126</f>
        <v>0</v>
      </c>
      <c r="N126" s="393">
        <f t="shared" si="46"/>
        <v>0</v>
      </c>
      <c r="O126" s="228">
        <f t="shared" si="46"/>
        <v>0</v>
      </c>
      <c r="P126" s="228">
        <f t="shared" si="46"/>
        <v>0</v>
      </c>
      <c r="Q126" s="228">
        <f t="shared" si="46"/>
        <v>0</v>
      </c>
      <c r="R126" s="230">
        <f t="shared" si="46"/>
        <v>0</v>
      </c>
    </row>
    <row r="127" spans="1:18" s="13" customFormat="1" ht="15" customHeight="1">
      <c r="A127" s="143"/>
      <c r="B127" s="142"/>
      <c r="C127" s="142"/>
      <c r="D127" s="146"/>
      <c r="E127" s="147"/>
      <c r="F127" s="147"/>
      <c r="G127" s="757">
        <f t="shared" si="44"/>
        <v>0</v>
      </c>
      <c r="H127" s="230">
        <f t="shared" si="37"/>
        <v>0</v>
      </c>
      <c r="I127" s="146"/>
      <c r="J127" s="147"/>
      <c r="K127" s="147"/>
      <c r="L127" s="760">
        <f t="shared" si="45"/>
        <v>0</v>
      </c>
      <c r="M127" s="230">
        <f t="shared" si="38"/>
        <v>0</v>
      </c>
      <c r="N127" s="393">
        <f t="shared" si="39"/>
        <v>0</v>
      </c>
      <c r="O127" s="228">
        <f t="shared" si="40"/>
        <v>0</v>
      </c>
      <c r="P127" s="228">
        <f t="shared" si="41"/>
        <v>0</v>
      </c>
      <c r="Q127" s="228">
        <f t="shared" si="42"/>
        <v>0</v>
      </c>
      <c r="R127" s="230">
        <f t="shared" si="43"/>
        <v>0</v>
      </c>
    </row>
    <row r="128" spans="1:18" s="13" customFormat="1" ht="15" hidden="1" customHeight="1">
      <c r="A128" s="143"/>
      <c r="B128" s="142"/>
      <c r="C128" s="142"/>
      <c r="D128" s="146"/>
      <c r="E128" s="147"/>
      <c r="F128" s="147"/>
      <c r="G128" s="757">
        <f t="shared" si="44"/>
        <v>0</v>
      </c>
      <c r="H128" s="230">
        <f t="shared" si="37"/>
        <v>0</v>
      </c>
      <c r="I128" s="146"/>
      <c r="J128" s="147"/>
      <c r="K128" s="147"/>
      <c r="L128" s="757">
        <f t="shared" si="45"/>
        <v>0</v>
      </c>
      <c r="M128" s="230">
        <f t="shared" si="38"/>
        <v>0</v>
      </c>
      <c r="N128" s="393">
        <f t="shared" si="39"/>
        <v>0</v>
      </c>
      <c r="O128" s="228">
        <f t="shared" si="40"/>
        <v>0</v>
      </c>
      <c r="P128" s="228">
        <f t="shared" si="41"/>
        <v>0</v>
      </c>
      <c r="Q128" s="228">
        <f t="shared" si="42"/>
        <v>0</v>
      </c>
      <c r="R128" s="230">
        <f t="shared" si="43"/>
        <v>0</v>
      </c>
    </row>
    <row r="129" spans="1:18" s="13" customFormat="1" ht="15" hidden="1" customHeight="1">
      <c r="A129" s="143"/>
      <c r="B129" s="142"/>
      <c r="C129" s="142"/>
      <c r="D129" s="146"/>
      <c r="E129" s="147"/>
      <c r="F129" s="147"/>
      <c r="G129" s="757">
        <f t="shared" si="44"/>
        <v>0</v>
      </c>
      <c r="H129" s="230">
        <f t="shared" si="37"/>
        <v>0</v>
      </c>
      <c r="I129" s="146"/>
      <c r="J129" s="147"/>
      <c r="K129" s="147"/>
      <c r="L129" s="757">
        <f t="shared" si="45"/>
        <v>0</v>
      </c>
      <c r="M129" s="230">
        <f t="shared" si="38"/>
        <v>0</v>
      </c>
      <c r="N129" s="393">
        <f t="shared" si="39"/>
        <v>0</v>
      </c>
      <c r="O129" s="228">
        <f t="shared" si="40"/>
        <v>0</v>
      </c>
      <c r="P129" s="228">
        <f t="shared" si="41"/>
        <v>0</v>
      </c>
      <c r="Q129" s="228">
        <f t="shared" si="42"/>
        <v>0</v>
      </c>
      <c r="R129" s="230">
        <f t="shared" si="43"/>
        <v>0</v>
      </c>
    </row>
    <row r="130" spans="1:18" s="13" customFormat="1" ht="15" hidden="1" customHeight="1">
      <c r="A130" s="143"/>
      <c r="B130" s="142"/>
      <c r="C130" s="142"/>
      <c r="D130" s="146"/>
      <c r="E130" s="147"/>
      <c r="F130" s="147"/>
      <c r="G130" s="757">
        <f t="shared" si="44"/>
        <v>0</v>
      </c>
      <c r="H130" s="230">
        <f t="shared" si="37"/>
        <v>0</v>
      </c>
      <c r="I130" s="146"/>
      <c r="J130" s="147"/>
      <c r="K130" s="147"/>
      <c r="L130" s="757">
        <f t="shared" si="45"/>
        <v>0</v>
      </c>
      <c r="M130" s="230">
        <f t="shared" si="38"/>
        <v>0</v>
      </c>
      <c r="N130" s="393">
        <f t="shared" si="39"/>
        <v>0</v>
      </c>
      <c r="O130" s="228">
        <f t="shared" si="40"/>
        <v>0</v>
      </c>
      <c r="P130" s="228">
        <f t="shared" si="41"/>
        <v>0</v>
      </c>
      <c r="Q130" s="228">
        <f t="shared" si="42"/>
        <v>0</v>
      </c>
      <c r="R130" s="230">
        <f t="shared" si="43"/>
        <v>0</v>
      </c>
    </row>
    <row r="131" spans="1:18" s="780" customFormat="1" ht="13.5" thickBot="1">
      <c r="A131" s="400" t="s">
        <v>110</v>
      </c>
      <c r="B131" s="607"/>
      <c r="C131" s="607"/>
      <c r="D131" s="798">
        <f>SUM(D120:D130)</f>
        <v>0</v>
      </c>
      <c r="E131" s="799">
        <f>SUM(E120:E130)</f>
        <v>0</v>
      </c>
      <c r="F131" s="799"/>
      <c r="G131" s="799">
        <f>SUM(G120:G130)</f>
        <v>0</v>
      </c>
      <c r="H131" s="800">
        <f>SUM(H120:H130)</f>
        <v>0</v>
      </c>
      <c r="I131" s="773">
        <f>SUM(I120:I130)</f>
        <v>0</v>
      </c>
      <c r="J131" s="773">
        <f>SUM(J120:J130)</f>
        <v>0</v>
      </c>
      <c r="K131" s="773"/>
      <c r="L131" s="773">
        <f>SUM(L120:L130)</f>
        <v>0</v>
      </c>
      <c r="M131" s="783">
        <f>SUM(M120:M130)</f>
        <v>0</v>
      </c>
      <c r="N131" s="772">
        <f>SUM(N120:N130)</f>
        <v>0</v>
      </c>
      <c r="O131" s="773">
        <f>SUM(O120:O130)</f>
        <v>0</v>
      </c>
      <c r="P131" s="773"/>
      <c r="Q131" s="773">
        <f>SUM(Q120:Q130)</f>
        <v>0</v>
      </c>
      <c r="R131" s="783">
        <f>SUM(R120:R130)</f>
        <v>0</v>
      </c>
    </row>
    <row r="132" spans="1:18" ht="13.5" thickTop="1">
      <c r="A132" s="1053" t="s">
        <v>127</v>
      </c>
      <c r="B132" s="1054"/>
      <c r="C132" s="1054"/>
      <c r="D132" s="996" t="s">
        <v>76</v>
      </c>
      <c r="E132" s="997"/>
      <c r="F132" s="997"/>
      <c r="G132" s="997"/>
      <c r="H132" s="998"/>
      <c r="I132" s="996" t="s">
        <v>0</v>
      </c>
      <c r="J132" s="997"/>
      <c r="K132" s="997"/>
      <c r="L132" s="997"/>
      <c r="M132" s="998"/>
      <c r="N132" s="996" t="s">
        <v>77</v>
      </c>
      <c r="O132" s="997"/>
      <c r="P132" s="997"/>
      <c r="Q132" s="997"/>
      <c r="R132" s="998"/>
    </row>
    <row r="133" spans="1:18" ht="22.5">
      <c r="A133" s="595" t="s">
        <v>103</v>
      </c>
      <c r="B133" s="596" t="s">
        <v>104</v>
      </c>
      <c r="C133" s="596" t="s">
        <v>105</v>
      </c>
      <c r="D133" s="128" t="s">
        <v>106</v>
      </c>
      <c r="E133" s="129" t="s">
        <v>107</v>
      </c>
      <c r="F133" s="129" t="s">
        <v>44</v>
      </c>
      <c r="G133" s="129" t="s">
        <v>108</v>
      </c>
      <c r="H133" s="375" t="s">
        <v>109</v>
      </c>
      <c r="I133" s="128" t="s">
        <v>106</v>
      </c>
      <c r="J133" s="129" t="s">
        <v>107</v>
      </c>
      <c r="K133" s="129" t="s">
        <v>44</v>
      </c>
      <c r="L133" s="129" t="s">
        <v>108</v>
      </c>
      <c r="M133" s="375" t="s">
        <v>109</v>
      </c>
      <c r="N133" s="128" t="s">
        <v>106</v>
      </c>
      <c r="O133" s="129" t="s">
        <v>107</v>
      </c>
      <c r="P133" s="129" t="s">
        <v>44</v>
      </c>
      <c r="Q133" s="129" t="s">
        <v>108</v>
      </c>
      <c r="R133" s="375" t="s">
        <v>109</v>
      </c>
    </row>
    <row r="134" spans="1:18" s="13" customFormat="1">
      <c r="A134" s="140"/>
      <c r="B134" s="141"/>
      <c r="C134" s="141"/>
      <c r="D134" s="144"/>
      <c r="E134" s="145"/>
      <c r="F134" s="145"/>
      <c r="G134" s="756">
        <f>+D134*F134</f>
        <v>0</v>
      </c>
      <c r="H134" s="239">
        <f t="shared" ref="H134:H144" si="47">+E134*F134</f>
        <v>0</v>
      </c>
      <c r="I134" s="144"/>
      <c r="J134" s="145"/>
      <c r="K134" s="145"/>
      <c r="L134" s="763">
        <f>+I134*K134</f>
        <v>0</v>
      </c>
      <c r="M134" s="239">
        <f t="shared" ref="M134:M144" si="48">+J134*K134</f>
        <v>0</v>
      </c>
      <c r="N134" s="392">
        <f>+D134-I134</f>
        <v>0</v>
      </c>
      <c r="O134" s="237">
        <f t="shared" ref="O134:O144" si="49">+E134-J134</f>
        <v>0</v>
      </c>
      <c r="P134" s="237">
        <f t="shared" ref="P134:P144" si="50">+F134-K134</f>
        <v>0</v>
      </c>
      <c r="Q134" s="237">
        <f t="shared" ref="Q134:Q144" si="51">+G134-L134</f>
        <v>0</v>
      </c>
      <c r="R134" s="239">
        <f t="shared" ref="R134:R144" si="52">+H134-M134</f>
        <v>0</v>
      </c>
    </row>
    <row r="135" spans="1:18" s="13" customFormat="1">
      <c r="A135" s="140"/>
      <c r="B135" s="142"/>
      <c r="C135" s="141"/>
      <c r="D135" s="146"/>
      <c r="E135" s="147"/>
      <c r="F135" s="147"/>
      <c r="G135" s="757">
        <f t="shared" ref="G135:G144" si="53">+D135*F135</f>
        <v>0</v>
      </c>
      <c r="H135" s="230">
        <f t="shared" si="47"/>
        <v>0</v>
      </c>
      <c r="I135" s="146"/>
      <c r="J135" s="147"/>
      <c r="K135" s="147"/>
      <c r="L135" s="760">
        <f t="shared" ref="L135:L144" si="54">+I135*K135</f>
        <v>0</v>
      </c>
      <c r="M135" s="230">
        <f t="shared" si="48"/>
        <v>0</v>
      </c>
      <c r="N135" s="393">
        <f t="shared" ref="N135:N144" si="55">+D135-I135</f>
        <v>0</v>
      </c>
      <c r="O135" s="228">
        <f t="shared" si="49"/>
        <v>0</v>
      </c>
      <c r="P135" s="228">
        <f t="shared" si="50"/>
        <v>0</v>
      </c>
      <c r="Q135" s="228">
        <f t="shared" si="51"/>
        <v>0</v>
      </c>
      <c r="R135" s="230">
        <f t="shared" si="52"/>
        <v>0</v>
      </c>
    </row>
    <row r="136" spans="1:18" s="13" customFormat="1">
      <c r="A136" s="143"/>
      <c r="B136" s="142"/>
      <c r="C136" s="142"/>
      <c r="D136" s="146"/>
      <c r="E136" s="147"/>
      <c r="F136" s="147"/>
      <c r="G136" s="757">
        <f t="shared" si="53"/>
        <v>0</v>
      </c>
      <c r="H136" s="230">
        <f t="shared" si="47"/>
        <v>0</v>
      </c>
      <c r="I136" s="146"/>
      <c r="J136" s="147"/>
      <c r="K136" s="147"/>
      <c r="L136" s="760">
        <f t="shared" si="54"/>
        <v>0</v>
      </c>
      <c r="M136" s="230">
        <f t="shared" si="48"/>
        <v>0</v>
      </c>
      <c r="N136" s="393">
        <f t="shared" si="55"/>
        <v>0</v>
      </c>
      <c r="O136" s="228">
        <f t="shared" si="49"/>
        <v>0</v>
      </c>
      <c r="P136" s="228">
        <f t="shared" si="50"/>
        <v>0</v>
      </c>
      <c r="Q136" s="228">
        <f t="shared" si="51"/>
        <v>0</v>
      </c>
      <c r="R136" s="230">
        <f t="shared" si="52"/>
        <v>0</v>
      </c>
    </row>
    <row r="137" spans="1:18" s="13" customFormat="1">
      <c r="A137" s="143"/>
      <c r="B137" s="142"/>
      <c r="C137" s="142"/>
      <c r="D137" s="146"/>
      <c r="E137" s="147"/>
      <c r="F137" s="147"/>
      <c r="G137" s="757">
        <f>+D137*F137</f>
        <v>0</v>
      </c>
      <c r="H137" s="230">
        <f>+E137*F137</f>
        <v>0</v>
      </c>
      <c r="I137" s="146"/>
      <c r="J137" s="147"/>
      <c r="K137" s="147"/>
      <c r="L137" s="760">
        <f>+I137*K137</f>
        <v>0</v>
      </c>
      <c r="M137" s="230">
        <f>+J137*K137</f>
        <v>0</v>
      </c>
      <c r="N137" s="393">
        <f t="shared" ref="N137:R140" si="56">+D137-I137</f>
        <v>0</v>
      </c>
      <c r="O137" s="228">
        <f t="shared" si="56"/>
        <v>0</v>
      </c>
      <c r="P137" s="228">
        <f t="shared" si="56"/>
        <v>0</v>
      </c>
      <c r="Q137" s="228">
        <f t="shared" si="56"/>
        <v>0</v>
      </c>
      <c r="R137" s="230">
        <f t="shared" si="56"/>
        <v>0</v>
      </c>
    </row>
    <row r="138" spans="1:18" s="13" customFormat="1">
      <c r="A138" s="143"/>
      <c r="B138" s="142"/>
      <c r="C138" s="142"/>
      <c r="D138" s="146"/>
      <c r="E138" s="147"/>
      <c r="F138" s="147"/>
      <c r="G138" s="757">
        <f>+D138*F138</f>
        <v>0</v>
      </c>
      <c r="H138" s="230">
        <f>+E138*F138</f>
        <v>0</v>
      </c>
      <c r="I138" s="146"/>
      <c r="J138" s="147"/>
      <c r="K138" s="147"/>
      <c r="L138" s="760">
        <f>+I138*K138</f>
        <v>0</v>
      </c>
      <c r="M138" s="230">
        <f>+J138*K138</f>
        <v>0</v>
      </c>
      <c r="N138" s="393">
        <f t="shared" si="56"/>
        <v>0</v>
      </c>
      <c r="O138" s="228">
        <f t="shared" si="56"/>
        <v>0</v>
      </c>
      <c r="P138" s="228">
        <f t="shared" si="56"/>
        <v>0</v>
      </c>
      <c r="Q138" s="228">
        <f t="shared" si="56"/>
        <v>0</v>
      </c>
      <c r="R138" s="230">
        <f t="shared" si="56"/>
        <v>0</v>
      </c>
    </row>
    <row r="139" spans="1:18" s="13" customFormat="1">
      <c r="A139" s="143"/>
      <c r="B139" s="142"/>
      <c r="C139" s="142"/>
      <c r="D139" s="146"/>
      <c r="E139" s="147"/>
      <c r="F139" s="147"/>
      <c r="G139" s="757">
        <f>+D139*F139</f>
        <v>0</v>
      </c>
      <c r="H139" s="230">
        <f>+E139*F139</f>
        <v>0</v>
      </c>
      <c r="I139" s="146"/>
      <c r="J139" s="147"/>
      <c r="K139" s="147"/>
      <c r="L139" s="760">
        <f>+I139*K139</f>
        <v>0</v>
      </c>
      <c r="M139" s="230">
        <f>+J139*K139</f>
        <v>0</v>
      </c>
      <c r="N139" s="393">
        <f t="shared" si="56"/>
        <v>0</v>
      </c>
      <c r="O139" s="228">
        <f t="shared" si="56"/>
        <v>0</v>
      </c>
      <c r="P139" s="228">
        <f t="shared" si="56"/>
        <v>0</v>
      </c>
      <c r="Q139" s="228">
        <f t="shared" si="56"/>
        <v>0</v>
      </c>
      <c r="R139" s="230">
        <f t="shared" si="56"/>
        <v>0</v>
      </c>
    </row>
    <row r="140" spans="1:18" s="13" customFormat="1">
      <c r="A140" s="143"/>
      <c r="B140" s="142"/>
      <c r="C140" s="142"/>
      <c r="D140" s="146"/>
      <c r="E140" s="147"/>
      <c r="F140" s="147"/>
      <c r="G140" s="757">
        <f>+D140*F140</f>
        <v>0</v>
      </c>
      <c r="H140" s="230">
        <f>+E140*F140</f>
        <v>0</v>
      </c>
      <c r="I140" s="146"/>
      <c r="J140" s="147"/>
      <c r="K140" s="147"/>
      <c r="L140" s="760">
        <f>+I140*K140</f>
        <v>0</v>
      </c>
      <c r="M140" s="230">
        <f>+J140*K140</f>
        <v>0</v>
      </c>
      <c r="N140" s="393">
        <f t="shared" si="56"/>
        <v>0</v>
      </c>
      <c r="O140" s="228">
        <f t="shared" si="56"/>
        <v>0</v>
      </c>
      <c r="P140" s="228">
        <f t="shared" si="56"/>
        <v>0</v>
      </c>
      <c r="Q140" s="228">
        <f t="shared" si="56"/>
        <v>0</v>
      </c>
      <c r="R140" s="230">
        <f t="shared" si="56"/>
        <v>0</v>
      </c>
    </row>
    <row r="141" spans="1:18" s="13" customFormat="1">
      <c r="A141" s="143"/>
      <c r="B141" s="142"/>
      <c r="C141" s="142"/>
      <c r="D141" s="146"/>
      <c r="E141" s="147"/>
      <c r="F141" s="147"/>
      <c r="G141" s="757">
        <f t="shared" si="53"/>
        <v>0</v>
      </c>
      <c r="H141" s="230">
        <f t="shared" si="47"/>
        <v>0</v>
      </c>
      <c r="I141" s="146"/>
      <c r="J141" s="147"/>
      <c r="K141" s="147"/>
      <c r="L141" s="760">
        <f t="shared" si="54"/>
        <v>0</v>
      </c>
      <c r="M141" s="230">
        <f t="shared" si="48"/>
        <v>0</v>
      </c>
      <c r="N141" s="393">
        <f t="shared" si="55"/>
        <v>0</v>
      </c>
      <c r="O141" s="228">
        <f t="shared" si="49"/>
        <v>0</v>
      </c>
      <c r="P141" s="228">
        <f t="shared" si="50"/>
        <v>0</v>
      </c>
      <c r="Q141" s="228">
        <f t="shared" si="51"/>
        <v>0</v>
      </c>
      <c r="R141" s="230">
        <f t="shared" si="52"/>
        <v>0</v>
      </c>
    </row>
    <row r="142" spans="1:18" s="13" customFormat="1" hidden="1">
      <c r="A142" s="143"/>
      <c r="B142" s="142"/>
      <c r="C142" s="142"/>
      <c r="D142" s="146"/>
      <c r="E142" s="147"/>
      <c r="F142" s="147"/>
      <c r="G142" s="757">
        <f t="shared" si="53"/>
        <v>0</v>
      </c>
      <c r="H142" s="230">
        <f t="shared" si="47"/>
        <v>0</v>
      </c>
      <c r="I142" s="146"/>
      <c r="J142" s="147"/>
      <c r="K142" s="147"/>
      <c r="L142" s="757">
        <f t="shared" si="54"/>
        <v>0</v>
      </c>
      <c r="M142" s="230">
        <f t="shared" si="48"/>
        <v>0</v>
      </c>
      <c r="N142" s="393">
        <f t="shared" si="55"/>
        <v>0</v>
      </c>
      <c r="O142" s="228">
        <f t="shared" si="49"/>
        <v>0</v>
      </c>
      <c r="P142" s="228">
        <f t="shared" si="50"/>
        <v>0</v>
      </c>
      <c r="Q142" s="228">
        <f t="shared" si="51"/>
        <v>0</v>
      </c>
      <c r="R142" s="230">
        <f t="shared" si="52"/>
        <v>0</v>
      </c>
    </row>
    <row r="143" spans="1:18" s="13" customFormat="1" hidden="1">
      <c r="A143" s="143"/>
      <c r="B143" s="142"/>
      <c r="C143" s="142"/>
      <c r="D143" s="146"/>
      <c r="E143" s="147"/>
      <c r="F143" s="147"/>
      <c r="G143" s="757">
        <f t="shared" si="53"/>
        <v>0</v>
      </c>
      <c r="H143" s="230">
        <f t="shared" si="47"/>
        <v>0</v>
      </c>
      <c r="I143" s="146"/>
      <c r="J143" s="147"/>
      <c r="K143" s="147"/>
      <c r="L143" s="757">
        <f t="shared" si="54"/>
        <v>0</v>
      </c>
      <c r="M143" s="230">
        <f t="shared" si="48"/>
        <v>0</v>
      </c>
      <c r="N143" s="393">
        <f t="shared" si="55"/>
        <v>0</v>
      </c>
      <c r="O143" s="228">
        <f t="shared" si="49"/>
        <v>0</v>
      </c>
      <c r="P143" s="228">
        <f t="shared" si="50"/>
        <v>0</v>
      </c>
      <c r="Q143" s="228">
        <f t="shared" si="51"/>
        <v>0</v>
      </c>
      <c r="R143" s="230">
        <f t="shared" si="52"/>
        <v>0</v>
      </c>
    </row>
    <row r="144" spans="1:18" s="13" customFormat="1" hidden="1">
      <c r="A144" s="143"/>
      <c r="B144" s="142"/>
      <c r="C144" s="142"/>
      <c r="D144" s="146"/>
      <c r="E144" s="147"/>
      <c r="F144" s="147"/>
      <c r="G144" s="757">
        <f t="shared" si="53"/>
        <v>0</v>
      </c>
      <c r="H144" s="230">
        <f t="shared" si="47"/>
        <v>0</v>
      </c>
      <c r="I144" s="146"/>
      <c r="J144" s="147"/>
      <c r="K144" s="147"/>
      <c r="L144" s="757">
        <f t="shared" si="54"/>
        <v>0</v>
      </c>
      <c r="M144" s="230">
        <f t="shared" si="48"/>
        <v>0</v>
      </c>
      <c r="N144" s="393">
        <f t="shared" si="55"/>
        <v>0</v>
      </c>
      <c r="O144" s="228">
        <f t="shared" si="49"/>
        <v>0</v>
      </c>
      <c r="P144" s="228">
        <f t="shared" si="50"/>
        <v>0</v>
      </c>
      <c r="Q144" s="228">
        <f t="shared" si="51"/>
        <v>0</v>
      </c>
      <c r="R144" s="230">
        <f t="shared" si="52"/>
        <v>0</v>
      </c>
    </row>
    <row r="145" spans="1:18" s="780" customFormat="1" ht="13.5" thickBot="1">
      <c r="A145" s="400" t="s">
        <v>111</v>
      </c>
      <c r="B145" s="607"/>
      <c r="C145" s="607"/>
      <c r="D145" s="772">
        <f>SUM(D134:D144)</f>
        <v>0</v>
      </c>
      <c r="E145" s="773">
        <f>SUM(E134:E144)</f>
        <v>0</v>
      </c>
      <c r="F145" s="773"/>
      <c r="G145" s="773">
        <f>SUM(G134:G144)</f>
        <v>0</v>
      </c>
      <c r="H145" s="783">
        <f>SUM(H134:H144)</f>
        <v>0</v>
      </c>
      <c r="I145" s="773">
        <f>SUM(I134:I144)</f>
        <v>0</v>
      </c>
      <c r="J145" s="773">
        <f>SUM(J134:J144)</f>
        <v>0</v>
      </c>
      <c r="K145" s="773"/>
      <c r="L145" s="773">
        <f>SUM(L134:L144)</f>
        <v>0</v>
      </c>
      <c r="M145" s="783">
        <f>SUM(M134:M144)</f>
        <v>0</v>
      </c>
      <c r="N145" s="772">
        <f>SUM(N134:N144)</f>
        <v>0</v>
      </c>
      <c r="O145" s="773">
        <f>SUM(O134:O144)</f>
        <v>0</v>
      </c>
      <c r="P145" s="773"/>
      <c r="Q145" s="773">
        <f>SUM(Q134:Q144)</f>
        <v>0</v>
      </c>
      <c r="R145" s="783">
        <f>SUM(R134:R144)</f>
        <v>0</v>
      </c>
    </row>
    <row r="146" spans="1:18" s="709" customFormat="1" ht="13.5" thickTop="1">
      <c r="A146" s="706"/>
      <c r="B146" s="706"/>
      <c r="C146" s="706"/>
      <c r="D146" s="707"/>
      <c r="E146" s="707"/>
      <c r="F146" s="707"/>
      <c r="G146" s="707"/>
      <c r="H146" s="707"/>
      <c r="I146" s="707"/>
      <c r="J146" s="707"/>
      <c r="K146" s="707"/>
      <c r="L146" s="707"/>
      <c r="M146" s="707"/>
      <c r="N146" s="707"/>
      <c r="O146" s="707"/>
      <c r="P146" s="707"/>
      <c r="Q146" s="707"/>
      <c r="R146" s="707"/>
    </row>
    <row r="147" spans="1:18" s="709" customFormat="1" ht="15">
      <c r="A147" s="1050" t="s">
        <v>468</v>
      </c>
      <c r="B147" s="1050"/>
      <c r="C147" s="1050"/>
      <c r="D147" s="1050"/>
      <c r="E147" s="1050"/>
      <c r="F147" s="1050"/>
      <c r="G147" s="1050"/>
      <c r="H147" s="1050"/>
      <c r="I147" s="1050"/>
      <c r="J147" s="1050"/>
      <c r="K147" s="1050"/>
      <c r="L147" s="1050"/>
      <c r="M147" s="1050"/>
      <c r="N147" s="1050"/>
      <c r="O147" s="707"/>
      <c r="P147" s="707"/>
      <c r="Q147" s="708"/>
      <c r="R147" s="708"/>
    </row>
    <row r="148" spans="1:18" s="709" customFormat="1">
      <c r="A148" s="1051" t="s">
        <v>416</v>
      </c>
      <c r="B148" s="1051"/>
      <c r="C148" s="1051"/>
      <c r="D148" s="1051"/>
      <c r="E148" s="1051"/>
      <c r="F148" s="1051"/>
      <c r="G148" s="1051"/>
      <c r="H148" s="1051"/>
      <c r="I148" s="1051"/>
      <c r="J148" s="1051"/>
      <c r="K148" s="1051"/>
      <c r="L148" s="1051"/>
      <c r="M148" s="1051"/>
      <c r="N148" s="1051"/>
      <c r="O148" s="707"/>
      <c r="P148" s="707"/>
      <c r="Q148" s="708"/>
      <c r="R148" s="708"/>
    </row>
    <row r="149" spans="1:18" s="709" customFormat="1">
      <c r="A149" s="1051" t="s">
        <v>417</v>
      </c>
      <c r="B149" s="1051"/>
      <c r="C149" s="1051"/>
      <c r="D149" s="1051"/>
      <c r="E149" s="1051"/>
      <c r="F149" s="1051"/>
      <c r="G149" s="1051"/>
      <c r="H149" s="1051"/>
      <c r="I149" s="1051"/>
      <c r="J149" s="1051"/>
      <c r="K149" s="1051"/>
      <c r="L149" s="1051"/>
      <c r="M149" s="1051"/>
      <c r="N149" s="1051"/>
      <c r="O149" s="707"/>
      <c r="P149" s="707"/>
      <c r="Q149" s="708"/>
      <c r="R149" s="708"/>
    </row>
    <row r="150" spans="1:18" s="709" customFormat="1">
      <c r="A150" s="878"/>
      <c r="B150" s="878"/>
      <c r="C150" s="878"/>
      <c r="D150" s="878"/>
      <c r="E150" s="879"/>
      <c r="F150" s="879"/>
      <c r="G150" s="879"/>
      <c r="H150" s="879"/>
      <c r="I150" s="880"/>
      <c r="J150" s="880"/>
      <c r="K150" s="880"/>
      <c r="L150" s="880"/>
      <c r="M150" s="880"/>
      <c r="N150" s="880"/>
      <c r="O150" s="707"/>
      <c r="P150" s="707"/>
      <c r="Q150" s="708"/>
      <c r="R150" s="708"/>
    </row>
    <row r="151" spans="1:18" s="709" customFormat="1">
      <c r="A151" s="878"/>
      <c r="B151" s="878"/>
      <c r="C151" s="878"/>
      <c r="D151" s="878"/>
      <c r="E151" s="879"/>
      <c r="F151" s="879"/>
      <c r="G151" s="879"/>
      <c r="H151" s="879"/>
      <c r="I151" s="880"/>
      <c r="J151" s="880"/>
      <c r="K151" s="880"/>
      <c r="L151" s="880"/>
      <c r="M151" s="880"/>
      <c r="N151" s="880"/>
      <c r="O151" s="707"/>
      <c r="P151" s="707"/>
      <c r="Q151" s="708"/>
      <c r="R151" s="708"/>
    </row>
    <row r="152" spans="1:18" s="709" customFormat="1">
      <c r="A152" s="878"/>
      <c r="B152" s="878"/>
      <c r="C152" s="878"/>
      <c r="D152" s="878"/>
      <c r="E152" s="879"/>
      <c r="F152" s="879"/>
      <c r="G152" s="879"/>
      <c r="H152" s="879"/>
      <c r="I152" s="880"/>
      <c r="J152" s="880"/>
      <c r="K152" s="880"/>
      <c r="L152" s="880"/>
      <c r="M152" s="880"/>
      <c r="N152" s="880"/>
      <c r="O152" s="707"/>
      <c r="P152" s="707"/>
      <c r="Q152" s="708"/>
      <c r="R152" s="708"/>
    </row>
    <row r="153" spans="1:18" s="709" customFormat="1">
      <c r="A153" s="878"/>
      <c r="B153" s="878"/>
      <c r="C153" s="878"/>
      <c r="D153" s="878"/>
      <c r="E153" s="879"/>
      <c r="F153" s="879"/>
      <c r="G153" s="879"/>
      <c r="H153" s="879"/>
      <c r="I153" s="880"/>
      <c r="J153" s="880"/>
      <c r="K153" s="880"/>
      <c r="L153" s="880"/>
      <c r="M153" s="880"/>
      <c r="N153" s="880"/>
      <c r="O153" s="707"/>
      <c r="P153" s="707"/>
      <c r="Q153" s="708"/>
      <c r="R153" s="708"/>
    </row>
    <row r="154" spans="1:18" s="709" customFormat="1">
      <c r="A154" s="878"/>
      <c r="B154" s="878"/>
      <c r="C154" s="878"/>
      <c r="D154" s="878"/>
      <c r="E154" s="879"/>
      <c r="F154" s="879"/>
      <c r="G154" s="879"/>
      <c r="H154" s="879"/>
      <c r="I154" s="880"/>
      <c r="J154" s="880"/>
      <c r="K154" s="880"/>
      <c r="L154" s="880"/>
      <c r="M154" s="880"/>
      <c r="N154" s="880"/>
      <c r="O154" s="707"/>
      <c r="P154" s="707"/>
      <c r="Q154" s="708"/>
      <c r="R154" s="708"/>
    </row>
    <row r="155" spans="1:18" s="709" customFormat="1">
      <c r="A155" s="878"/>
      <c r="B155" s="878"/>
      <c r="C155" s="878"/>
      <c r="D155" s="878"/>
      <c r="E155" s="881"/>
      <c r="F155" s="878"/>
      <c r="G155" s="878"/>
      <c r="H155" s="878"/>
      <c r="I155" s="882"/>
      <c r="J155" s="882"/>
      <c r="K155" s="882"/>
      <c r="L155" s="882"/>
      <c r="M155" s="882"/>
      <c r="N155" s="882"/>
      <c r="O155" s="707"/>
      <c r="P155" s="707"/>
      <c r="Q155" s="708"/>
      <c r="R155" s="708"/>
    </row>
    <row r="156" spans="1:18" s="709" customFormat="1">
      <c r="A156" s="883" t="s">
        <v>418</v>
      </c>
      <c r="B156" s="883"/>
      <c r="C156" s="883"/>
      <c r="D156" s="884" t="s">
        <v>233</v>
      </c>
      <c r="E156" s="885"/>
      <c r="F156" s="882"/>
      <c r="G156" s="882"/>
      <c r="H156" s="882"/>
      <c r="I156" s="882"/>
      <c r="J156" s="882"/>
      <c r="K156" s="882"/>
      <c r="L156" s="882"/>
      <c r="M156" s="882"/>
      <c r="N156" s="882"/>
      <c r="O156" s="707"/>
      <c r="P156" s="707"/>
      <c r="Q156" s="708"/>
      <c r="R156" s="708"/>
    </row>
    <row r="157" spans="1:18" s="709" customFormat="1">
      <c r="A157" s="882"/>
      <c r="B157" s="882"/>
      <c r="C157" s="882"/>
      <c r="D157" s="882"/>
      <c r="E157" s="885"/>
      <c r="F157" s="882"/>
      <c r="G157" s="882"/>
      <c r="H157" s="882"/>
      <c r="I157" s="882"/>
      <c r="J157" s="882"/>
      <c r="K157" s="882"/>
      <c r="L157" s="882"/>
      <c r="M157" s="882"/>
      <c r="N157" s="882"/>
      <c r="O157" s="707"/>
      <c r="P157" s="707"/>
      <c r="Q157" s="708"/>
      <c r="R157" s="708"/>
    </row>
    <row r="158" spans="1:18" s="709" customFormat="1">
      <c r="A158" s="883" t="s">
        <v>419</v>
      </c>
      <c r="B158" s="883"/>
      <c r="C158" s="886"/>
      <c r="D158" s="883"/>
      <c r="E158" s="885"/>
      <c r="F158" s="882"/>
      <c r="G158" s="882"/>
      <c r="H158" s="882"/>
      <c r="I158" s="882"/>
      <c r="J158" s="882"/>
      <c r="K158" s="882"/>
      <c r="L158" s="882"/>
      <c r="M158" s="882"/>
      <c r="N158" s="882"/>
      <c r="O158" s="707"/>
      <c r="P158" s="707"/>
      <c r="Q158" s="708"/>
      <c r="R158" s="708"/>
    </row>
    <row r="159" spans="1:18" s="709" customFormat="1">
      <c r="A159" s="882"/>
      <c r="B159" s="882"/>
      <c r="C159" s="882"/>
      <c r="D159" s="882"/>
      <c r="E159" s="885"/>
      <c r="F159" s="882"/>
      <c r="G159" s="882"/>
      <c r="H159" s="882"/>
      <c r="I159" s="882"/>
      <c r="J159" s="882"/>
      <c r="K159" s="882"/>
      <c r="L159" s="882"/>
      <c r="M159" s="882"/>
      <c r="N159" s="882"/>
      <c r="O159" s="707"/>
      <c r="P159" s="707"/>
      <c r="Q159" s="708"/>
      <c r="R159" s="708"/>
    </row>
    <row r="160" spans="1:18" s="709" customFormat="1">
      <c r="A160" s="882"/>
      <c r="B160" s="882"/>
      <c r="C160" s="882"/>
      <c r="D160" s="882"/>
      <c r="E160" s="885"/>
      <c r="F160" s="882"/>
      <c r="G160" s="882"/>
      <c r="H160" s="882"/>
      <c r="I160" s="882"/>
      <c r="J160" s="882"/>
      <c r="K160" s="882"/>
      <c r="L160" s="882"/>
      <c r="M160" s="882"/>
      <c r="N160" s="882"/>
      <c r="O160" s="707"/>
      <c r="P160" s="707"/>
      <c r="Q160" s="708"/>
      <c r="R160" s="708"/>
    </row>
    <row r="161" spans="1:18" s="709" customFormat="1">
      <c r="A161" s="883" t="s">
        <v>420</v>
      </c>
      <c r="B161" s="883"/>
      <c r="C161" s="883"/>
      <c r="D161" s="884" t="s">
        <v>233</v>
      </c>
      <c r="E161" s="885"/>
      <c r="F161" s="882"/>
      <c r="G161" s="882"/>
      <c r="H161" s="882"/>
      <c r="I161" s="882"/>
      <c r="J161" s="882"/>
      <c r="K161" s="882"/>
      <c r="L161" s="882"/>
      <c r="M161" s="882"/>
      <c r="N161" s="882"/>
      <c r="O161" s="707"/>
      <c r="P161" s="707"/>
      <c r="Q161" s="708"/>
      <c r="R161" s="708"/>
    </row>
    <row r="162" spans="1:18" s="709" customFormat="1">
      <c r="A162" s="706"/>
      <c r="B162" s="706"/>
      <c r="C162" s="706"/>
      <c r="D162" s="707"/>
      <c r="E162" s="707"/>
      <c r="F162" s="707"/>
      <c r="G162" s="707"/>
      <c r="H162" s="707"/>
      <c r="I162" s="707"/>
      <c r="J162" s="707"/>
      <c r="K162" s="707"/>
      <c r="L162" s="707"/>
      <c r="M162" s="707"/>
      <c r="N162" s="707"/>
      <c r="O162" s="707"/>
      <c r="P162" s="707"/>
      <c r="Q162" s="707"/>
      <c r="R162" s="707"/>
    </row>
    <row r="163" spans="1:18">
      <c r="A163" s="153" t="s">
        <v>37</v>
      </c>
      <c r="B163" s="466"/>
      <c r="C163" s="466"/>
      <c r="D163" s="180"/>
      <c r="E163" s="180"/>
      <c r="F163" s="180"/>
      <c r="G163" s="180"/>
      <c r="H163" s="180"/>
      <c r="I163" s="365"/>
      <c r="J163" s="365"/>
      <c r="K163" s="365"/>
      <c r="L163" s="365"/>
      <c r="M163" s="184"/>
    </row>
    <row r="164" spans="1:18">
      <c r="A164" s="154" t="s">
        <v>102</v>
      </c>
      <c r="B164" s="181"/>
      <c r="C164" s="181"/>
      <c r="D164" s="180"/>
      <c r="E164" s="180"/>
      <c r="F164" s="180"/>
      <c r="G164" s="180"/>
      <c r="H164" s="180"/>
      <c r="I164" s="365"/>
      <c r="J164" s="365"/>
      <c r="K164" s="365"/>
      <c r="L164" s="365"/>
      <c r="M164" s="366"/>
    </row>
    <row r="165" spans="1:18" ht="1.5" customHeight="1">
      <c r="A165" s="154"/>
      <c r="B165" s="181"/>
      <c r="C165" s="181"/>
      <c r="D165" s="63"/>
      <c r="E165" s="284"/>
      <c r="F165" s="284"/>
      <c r="G165" s="284"/>
      <c r="H165" s="367"/>
      <c r="I165" s="365"/>
      <c r="J165" s="3"/>
      <c r="K165" s="3"/>
      <c r="L165" s="184"/>
      <c r="M165" s="184"/>
    </row>
    <row r="166" spans="1:18">
      <c r="A166" s="600" t="s">
        <v>24</v>
      </c>
      <c r="B166" s="982" t="str">
        <f>'Sch I S&amp;B FINAL'!B283</f>
        <v>Contractor Name</v>
      </c>
      <c r="C166" s="982"/>
      <c r="D166" s="594"/>
      <c r="E166" s="600" t="s">
        <v>23</v>
      </c>
      <c r="F166" s="417"/>
      <c r="G166" s="1061" t="str">
        <f>'Sch I S&amp;B FINAL'!H283</f>
        <v>Contract Number</v>
      </c>
      <c r="H166" s="1059"/>
      <c r="I166" s="1059"/>
      <c r="J166" s="1059"/>
      <c r="K166" s="604" t="s">
        <v>324</v>
      </c>
      <c r="L166" s="602"/>
      <c r="M166" s="599"/>
      <c r="N166" s="983">
        <f>'Sch I S&amp;B FINAL'!O283</f>
        <v>0</v>
      </c>
      <c r="O166" s="983"/>
    </row>
    <row r="167" spans="1:18" ht="13.5">
      <c r="A167" s="600" t="s">
        <v>25</v>
      </c>
      <c r="B167" s="1055" t="str">
        <f>'Sch I S&amp;B FINAL'!B284</f>
        <v xml:space="preserve">PROGRAM NAME </v>
      </c>
      <c r="C167" s="1056"/>
      <c r="D167" s="594"/>
      <c r="E167" s="601" t="s">
        <v>113</v>
      </c>
      <c r="F167" s="599"/>
      <c r="G167" s="1055" t="str">
        <f>'Sch I S&amp;B FINAL'!H284</f>
        <v>FUNDING SOURCE 4</v>
      </c>
      <c r="H167" s="1056"/>
      <c r="I167" s="1056"/>
      <c r="J167" s="1056"/>
      <c r="K167" s="603" t="s">
        <v>28</v>
      </c>
      <c r="L167" s="602"/>
      <c r="M167" s="602"/>
      <c r="N167" s="1058">
        <f>'Sch I S&amp;B FINAL'!O284</f>
        <v>0</v>
      </c>
      <c r="O167" s="1058"/>
    </row>
    <row r="168" spans="1:18" ht="13.5">
      <c r="A168" s="600" t="s">
        <v>27</v>
      </c>
      <c r="B168" s="1057">
        <f>'Sch I S&amp;B FINAL'!B285</f>
        <v>0</v>
      </c>
      <c r="C168" s="1057"/>
      <c r="D168" s="594"/>
      <c r="E168" s="600" t="s">
        <v>26</v>
      </c>
      <c r="F168"/>
      <c r="G168" s="1052">
        <f>+'Sch I S&amp;B FINAL'!G285</f>
        <v>0</v>
      </c>
      <c r="H168" s="1052"/>
      <c r="I168" s="1052"/>
      <c r="J168" s="1052"/>
      <c r="K168" s="605" t="s">
        <v>29</v>
      </c>
      <c r="L168" s="602"/>
      <c r="M168" s="599"/>
      <c r="N168" s="983">
        <f>'Sch I S&amp;B FINAL'!O285</f>
        <v>0</v>
      </c>
      <c r="O168" s="983"/>
    </row>
    <row r="169" spans="1:18" ht="4.5" customHeight="1">
      <c r="A169" s="60"/>
      <c r="B169" s="60"/>
      <c r="C169" s="60"/>
      <c r="I169" s="372"/>
      <c r="J169" s="3"/>
      <c r="K169" s="3"/>
      <c r="L169" s="184"/>
      <c r="M169" s="184"/>
    </row>
    <row r="170" spans="1:18" ht="2.25" customHeight="1">
      <c r="I170" s="365"/>
      <c r="J170" s="3"/>
      <c r="K170" s="3"/>
      <c r="L170" s="184"/>
      <c r="M170" s="184"/>
    </row>
    <row r="171" spans="1:18" ht="21" customHeight="1" thickBot="1">
      <c r="A171" s="606"/>
      <c r="I171" s="365"/>
      <c r="J171" s="3"/>
      <c r="K171" s="3"/>
      <c r="L171" s="184"/>
      <c r="M171" s="184"/>
    </row>
    <row r="172" spans="1:18" ht="13.5" thickTop="1">
      <c r="A172" s="1053" t="s">
        <v>128</v>
      </c>
      <c r="B172" s="1054"/>
      <c r="C172" s="1054"/>
      <c r="D172" s="996" t="s">
        <v>76</v>
      </c>
      <c r="E172" s="997"/>
      <c r="F172" s="997"/>
      <c r="G172" s="997"/>
      <c r="H172" s="998"/>
      <c r="I172" s="996" t="s">
        <v>0</v>
      </c>
      <c r="J172" s="997"/>
      <c r="K172" s="997"/>
      <c r="L172" s="997"/>
      <c r="M172" s="998"/>
      <c r="N172" s="996" t="s">
        <v>77</v>
      </c>
      <c r="O172" s="997"/>
      <c r="P172" s="997"/>
      <c r="Q172" s="997"/>
      <c r="R172" s="998"/>
    </row>
    <row r="173" spans="1:18" ht="22.5">
      <c r="A173" s="595" t="s">
        <v>103</v>
      </c>
      <c r="B173" s="596" t="s">
        <v>104</v>
      </c>
      <c r="C173" s="596" t="s">
        <v>105</v>
      </c>
      <c r="D173" s="128" t="s">
        <v>106</v>
      </c>
      <c r="E173" s="129" t="s">
        <v>107</v>
      </c>
      <c r="F173" s="129" t="s">
        <v>44</v>
      </c>
      <c r="G173" s="129" t="s">
        <v>108</v>
      </c>
      <c r="H173" s="375" t="s">
        <v>109</v>
      </c>
      <c r="I173" s="128" t="s">
        <v>106</v>
      </c>
      <c r="J173" s="129" t="s">
        <v>107</v>
      </c>
      <c r="K173" s="129" t="s">
        <v>44</v>
      </c>
      <c r="L173" s="129" t="s">
        <v>108</v>
      </c>
      <c r="M173" s="375" t="s">
        <v>109</v>
      </c>
      <c r="N173" s="128" t="s">
        <v>106</v>
      </c>
      <c r="O173" s="129" t="s">
        <v>107</v>
      </c>
      <c r="P173" s="129" t="s">
        <v>44</v>
      </c>
      <c r="Q173" s="129" t="s">
        <v>108</v>
      </c>
      <c r="R173" s="375" t="s">
        <v>109</v>
      </c>
    </row>
    <row r="174" spans="1:18" s="13" customFormat="1" ht="15" customHeight="1">
      <c r="A174" s="140"/>
      <c r="B174" s="141"/>
      <c r="C174" s="141"/>
      <c r="D174" s="144"/>
      <c r="E174" s="145"/>
      <c r="F174" s="145"/>
      <c r="G174" s="756">
        <f>+D174*F174</f>
        <v>0</v>
      </c>
      <c r="H174" s="239">
        <f t="shared" ref="H174:H184" si="57">+E174*F174</f>
        <v>0</v>
      </c>
      <c r="I174" s="144"/>
      <c r="J174" s="145"/>
      <c r="K174" s="145"/>
      <c r="L174" s="763">
        <f>+I174*K174</f>
        <v>0</v>
      </c>
      <c r="M174" s="239">
        <f t="shared" ref="M174:M184" si="58">+J174*K174</f>
        <v>0</v>
      </c>
      <c r="N174" s="392">
        <f t="shared" ref="N174:N184" si="59">+D174-I174</f>
        <v>0</v>
      </c>
      <c r="O174" s="237">
        <f t="shared" ref="O174:O184" si="60">+E174-J174</f>
        <v>0</v>
      </c>
      <c r="P174" s="237">
        <f t="shared" ref="P174:P184" si="61">+F174-K174</f>
        <v>0</v>
      </c>
      <c r="Q174" s="237">
        <f t="shared" ref="Q174:Q184" si="62">+G174-L174</f>
        <v>0</v>
      </c>
      <c r="R174" s="239">
        <f t="shared" ref="R174:R184" si="63">+H174-M174</f>
        <v>0</v>
      </c>
    </row>
    <row r="175" spans="1:18" s="13" customFormat="1" ht="15" customHeight="1">
      <c r="A175" s="140"/>
      <c r="B175" s="142"/>
      <c r="C175" s="141"/>
      <c r="D175" s="146"/>
      <c r="E175" s="147"/>
      <c r="F175" s="147"/>
      <c r="G175" s="757">
        <f t="shared" ref="G175:G184" si="64">+D175*F175</f>
        <v>0</v>
      </c>
      <c r="H175" s="230">
        <f t="shared" si="57"/>
        <v>0</v>
      </c>
      <c r="I175" s="146"/>
      <c r="J175" s="147"/>
      <c r="K175" s="147"/>
      <c r="L175" s="760">
        <f t="shared" ref="L175:L184" si="65">+I175*K175</f>
        <v>0</v>
      </c>
      <c r="M175" s="230">
        <f t="shared" si="58"/>
        <v>0</v>
      </c>
      <c r="N175" s="393">
        <f t="shared" si="59"/>
        <v>0</v>
      </c>
      <c r="O175" s="228">
        <f t="shared" si="60"/>
        <v>0</v>
      </c>
      <c r="P175" s="228">
        <f t="shared" si="61"/>
        <v>0</v>
      </c>
      <c r="Q175" s="228">
        <f t="shared" si="62"/>
        <v>0</v>
      </c>
      <c r="R175" s="230">
        <f t="shared" si="63"/>
        <v>0</v>
      </c>
    </row>
    <row r="176" spans="1:18" s="13" customFormat="1" ht="15" customHeight="1">
      <c r="A176" s="143"/>
      <c r="B176" s="142"/>
      <c r="C176" s="142"/>
      <c r="D176" s="146"/>
      <c r="E176" s="147"/>
      <c r="F176" s="147"/>
      <c r="G176" s="757">
        <f t="shared" si="64"/>
        <v>0</v>
      </c>
      <c r="H176" s="230">
        <f t="shared" si="57"/>
        <v>0</v>
      </c>
      <c r="I176" s="146"/>
      <c r="J176" s="147"/>
      <c r="K176" s="147"/>
      <c r="L176" s="760">
        <f t="shared" si="65"/>
        <v>0</v>
      </c>
      <c r="M176" s="230">
        <f t="shared" si="58"/>
        <v>0</v>
      </c>
      <c r="N176" s="393">
        <f t="shared" si="59"/>
        <v>0</v>
      </c>
      <c r="O176" s="228">
        <f t="shared" si="60"/>
        <v>0</v>
      </c>
      <c r="P176" s="228">
        <f t="shared" si="61"/>
        <v>0</v>
      </c>
      <c r="Q176" s="228">
        <f t="shared" si="62"/>
        <v>0</v>
      </c>
      <c r="R176" s="230">
        <f t="shared" si="63"/>
        <v>0</v>
      </c>
    </row>
    <row r="177" spans="1:18" s="13" customFormat="1" ht="15" customHeight="1">
      <c r="A177" s="143"/>
      <c r="B177" s="142"/>
      <c r="C177" s="142"/>
      <c r="D177" s="146"/>
      <c r="E177" s="147"/>
      <c r="F177" s="147"/>
      <c r="G177" s="757">
        <f>+D177*F177</f>
        <v>0</v>
      </c>
      <c r="H177" s="230">
        <f>+E177*F177</f>
        <v>0</v>
      </c>
      <c r="I177" s="146"/>
      <c r="J177" s="147"/>
      <c r="K177" s="147"/>
      <c r="L177" s="760">
        <f>+I177*K177</f>
        <v>0</v>
      </c>
      <c r="M177" s="230">
        <f>+J177*K177</f>
        <v>0</v>
      </c>
      <c r="N177" s="393">
        <f t="shared" ref="N177:R180" si="66">+D177-I177</f>
        <v>0</v>
      </c>
      <c r="O177" s="228">
        <f t="shared" si="66"/>
        <v>0</v>
      </c>
      <c r="P177" s="228">
        <f t="shared" si="66"/>
        <v>0</v>
      </c>
      <c r="Q177" s="228">
        <f t="shared" si="66"/>
        <v>0</v>
      </c>
      <c r="R177" s="230">
        <f t="shared" si="66"/>
        <v>0</v>
      </c>
    </row>
    <row r="178" spans="1:18" s="13" customFormat="1" ht="15" customHeight="1">
      <c r="A178" s="143"/>
      <c r="B178" s="142"/>
      <c r="C178" s="142"/>
      <c r="D178" s="146"/>
      <c r="E178" s="147"/>
      <c r="F178" s="147"/>
      <c r="G178" s="757">
        <f>+D178*F178</f>
        <v>0</v>
      </c>
      <c r="H178" s="230">
        <f>+E178*F178</f>
        <v>0</v>
      </c>
      <c r="I178" s="146"/>
      <c r="J178" s="147"/>
      <c r="K178" s="147"/>
      <c r="L178" s="760">
        <f>+I178*K178</f>
        <v>0</v>
      </c>
      <c r="M178" s="230">
        <f>+J178*K178</f>
        <v>0</v>
      </c>
      <c r="N178" s="393">
        <f t="shared" si="66"/>
        <v>0</v>
      </c>
      <c r="O178" s="228">
        <f t="shared" si="66"/>
        <v>0</v>
      </c>
      <c r="P178" s="228">
        <f t="shared" si="66"/>
        <v>0</v>
      </c>
      <c r="Q178" s="228">
        <f t="shared" si="66"/>
        <v>0</v>
      </c>
      <c r="R178" s="230">
        <f t="shared" si="66"/>
        <v>0</v>
      </c>
    </row>
    <row r="179" spans="1:18" s="13" customFormat="1" ht="15" customHeight="1">
      <c r="A179" s="143"/>
      <c r="B179" s="142"/>
      <c r="C179" s="142"/>
      <c r="D179" s="146"/>
      <c r="E179" s="147"/>
      <c r="F179" s="147"/>
      <c r="G179" s="757">
        <f>+D179*F179</f>
        <v>0</v>
      </c>
      <c r="H179" s="230">
        <f>+E179*F179</f>
        <v>0</v>
      </c>
      <c r="I179" s="146"/>
      <c r="J179" s="147"/>
      <c r="K179" s="147"/>
      <c r="L179" s="760">
        <f>+I179*K179</f>
        <v>0</v>
      </c>
      <c r="M179" s="230">
        <f>+J179*K179</f>
        <v>0</v>
      </c>
      <c r="N179" s="393">
        <f t="shared" si="66"/>
        <v>0</v>
      </c>
      <c r="O179" s="228">
        <f t="shared" si="66"/>
        <v>0</v>
      </c>
      <c r="P179" s="228">
        <f t="shared" si="66"/>
        <v>0</v>
      </c>
      <c r="Q179" s="228">
        <f t="shared" si="66"/>
        <v>0</v>
      </c>
      <c r="R179" s="230">
        <f t="shared" si="66"/>
        <v>0</v>
      </c>
    </row>
    <row r="180" spans="1:18" s="13" customFormat="1" ht="15" customHeight="1">
      <c r="A180" s="143"/>
      <c r="B180" s="142"/>
      <c r="C180" s="142"/>
      <c r="D180" s="146"/>
      <c r="E180" s="147"/>
      <c r="F180" s="147"/>
      <c r="G180" s="757">
        <f>+D180*F180</f>
        <v>0</v>
      </c>
      <c r="H180" s="230">
        <f>+E180*F180</f>
        <v>0</v>
      </c>
      <c r="I180" s="146"/>
      <c r="J180" s="147"/>
      <c r="K180" s="147"/>
      <c r="L180" s="760">
        <f>+I180*K180</f>
        <v>0</v>
      </c>
      <c r="M180" s="230">
        <f>+J180*K180</f>
        <v>0</v>
      </c>
      <c r="N180" s="393">
        <f t="shared" si="66"/>
        <v>0</v>
      </c>
      <c r="O180" s="228">
        <f t="shared" si="66"/>
        <v>0</v>
      </c>
      <c r="P180" s="228">
        <f t="shared" si="66"/>
        <v>0</v>
      </c>
      <c r="Q180" s="228">
        <f t="shared" si="66"/>
        <v>0</v>
      </c>
      <c r="R180" s="230">
        <f t="shared" si="66"/>
        <v>0</v>
      </c>
    </row>
    <row r="181" spans="1:18" s="13" customFormat="1" ht="15" customHeight="1">
      <c r="A181" s="143"/>
      <c r="B181" s="142"/>
      <c r="C181" s="142"/>
      <c r="D181" s="146"/>
      <c r="E181" s="147"/>
      <c r="F181" s="147"/>
      <c r="G181" s="757">
        <f t="shared" si="64"/>
        <v>0</v>
      </c>
      <c r="H181" s="230">
        <f t="shared" si="57"/>
        <v>0</v>
      </c>
      <c r="I181" s="146"/>
      <c r="J181" s="147"/>
      <c r="K181" s="147"/>
      <c r="L181" s="760">
        <f t="shared" si="65"/>
        <v>0</v>
      </c>
      <c r="M181" s="230">
        <f t="shared" si="58"/>
        <v>0</v>
      </c>
      <c r="N181" s="393">
        <f t="shared" si="59"/>
        <v>0</v>
      </c>
      <c r="O181" s="228">
        <f t="shared" si="60"/>
        <v>0</v>
      </c>
      <c r="P181" s="228">
        <f t="shared" si="61"/>
        <v>0</v>
      </c>
      <c r="Q181" s="228">
        <f t="shared" si="62"/>
        <v>0</v>
      </c>
      <c r="R181" s="230">
        <f t="shared" si="63"/>
        <v>0</v>
      </c>
    </row>
    <row r="182" spans="1:18" s="13" customFormat="1" ht="15" hidden="1" customHeight="1">
      <c r="A182" s="143"/>
      <c r="B182" s="142"/>
      <c r="C182" s="142"/>
      <c r="D182" s="146"/>
      <c r="E182" s="147"/>
      <c r="F182" s="147"/>
      <c r="G182" s="757">
        <f t="shared" si="64"/>
        <v>0</v>
      </c>
      <c r="H182" s="230">
        <f t="shared" si="57"/>
        <v>0</v>
      </c>
      <c r="I182" s="146"/>
      <c r="J182" s="147"/>
      <c r="K182" s="147"/>
      <c r="L182" s="757">
        <f t="shared" si="65"/>
        <v>0</v>
      </c>
      <c r="M182" s="230">
        <f t="shared" si="58"/>
        <v>0</v>
      </c>
      <c r="N182" s="393">
        <f t="shared" si="59"/>
        <v>0</v>
      </c>
      <c r="O182" s="228">
        <f t="shared" si="60"/>
        <v>0</v>
      </c>
      <c r="P182" s="228">
        <f t="shared" si="61"/>
        <v>0</v>
      </c>
      <c r="Q182" s="228">
        <f t="shared" si="62"/>
        <v>0</v>
      </c>
      <c r="R182" s="230">
        <f t="shared" si="63"/>
        <v>0</v>
      </c>
    </row>
    <row r="183" spans="1:18" s="13" customFormat="1" ht="15" hidden="1" customHeight="1">
      <c r="A183" s="143"/>
      <c r="B183" s="142"/>
      <c r="C183" s="142"/>
      <c r="D183" s="146"/>
      <c r="E183" s="147"/>
      <c r="F183" s="147"/>
      <c r="G183" s="757">
        <f t="shared" si="64"/>
        <v>0</v>
      </c>
      <c r="H183" s="230">
        <f t="shared" si="57"/>
        <v>0</v>
      </c>
      <c r="I183" s="146"/>
      <c r="J183" s="147"/>
      <c r="K183" s="147"/>
      <c r="L183" s="757">
        <f t="shared" si="65"/>
        <v>0</v>
      </c>
      <c r="M183" s="230">
        <f t="shared" si="58"/>
        <v>0</v>
      </c>
      <c r="N183" s="393">
        <f t="shared" si="59"/>
        <v>0</v>
      </c>
      <c r="O183" s="228">
        <f t="shared" si="60"/>
        <v>0</v>
      </c>
      <c r="P183" s="228">
        <f t="shared" si="61"/>
        <v>0</v>
      </c>
      <c r="Q183" s="228">
        <f t="shared" si="62"/>
        <v>0</v>
      </c>
      <c r="R183" s="230">
        <f t="shared" si="63"/>
        <v>0</v>
      </c>
    </row>
    <row r="184" spans="1:18" s="13" customFormat="1" ht="15" hidden="1" customHeight="1">
      <c r="A184" s="143"/>
      <c r="B184" s="142"/>
      <c r="C184" s="142"/>
      <c r="D184" s="146"/>
      <c r="E184" s="147"/>
      <c r="F184" s="147"/>
      <c r="G184" s="757">
        <f t="shared" si="64"/>
        <v>0</v>
      </c>
      <c r="H184" s="230">
        <f t="shared" si="57"/>
        <v>0</v>
      </c>
      <c r="I184" s="146"/>
      <c r="J184" s="147"/>
      <c r="K184" s="147"/>
      <c r="L184" s="757">
        <f t="shared" si="65"/>
        <v>0</v>
      </c>
      <c r="M184" s="230">
        <f t="shared" si="58"/>
        <v>0</v>
      </c>
      <c r="N184" s="393">
        <f t="shared" si="59"/>
        <v>0</v>
      </c>
      <c r="O184" s="228">
        <f t="shared" si="60"/>
        <v>0</v>
      </c>
      <c r="P184" s="228">
        <f t="shared" si="61"/>
        <v>0</v>
      </c>
      <c r="Q184" s="228">
        <f t="shared" si="62"/>
        <v>0</v>
      </c>
      <c r="R184" s="230">
        <f t="shared" si="63"/>
        <v>0</v>
      </c>
    </row>
    <row r="185" spans="1:18" s="780" customFormat="1" ht="13.5" thickBot="1">
      <c r="A185" s="400" t="s">
        <v>110</v>
      </c>
      <c r="B185" s="607"/>
      <c r="C185" s="607"/>
      <c r="D185" s="798">
        <f>SUM(D174:D184)</f>
        <v>0</v>
      </c>
      <c r="E185" s="799">
        <f>SUM(E174:E184)</f>
        <v>0</v>
      </c>
      <c r="F185" s="799"/>
      <c r="G185" s="799">
        <f>SUM(G174:G184)</f>
        <v>0</v>
      </c>
      <c r="H185" s="800">
        <f>SUM(H174:H184)</f>
        <v>0</v>
      </c>
      <c r="I185" s="773">
        <f>SUM(I174:I184)</f>
        <v>0</v>
      </c>
      <c r="J185" s="773">
        <f>SUM(J174:J184)</f>
        <v>0</v>
      </c>
      <c r="K185" s="773"/>
      <c r="L185" s="773">
        <f>SUM(L174:L184)</f>
        <v>0</v>
      </c>
      <c r="M185" s="783">
        <f>SUM(M174:M184)</f>
        <v>0</v>
      </c>
      <c r="N185" s="772">
        <f>SUM(N174:N184)</f>
        <v>0</v>
      </c>
      <c r="O185" s="773">
        <f>SUM(O174:O184)</f>
        <v>0</v>
      </c>
      <c r="P185" s="773"/>
      <c r="Q185" s="773">
        <f>SUM(Q174:Q184)</f>
        <v>0</v>
      </c>
      <c r="R185" s="783">
        <f>SUM(R174:R184)</f>
        <v>0</v>
      </c>
    </row>
    <row r="186" spans="1:18" ht="13.5" thickTop="1">
      <c r="A186" s="1053" t="s">
        <v>127</v>
      </c>
      <c r="B186" s="1054"/>
      <c r="C186" s="1054"/>
      <c r="D186" s="996" t="s">
        <v>76</v>
      </c>
      <c r="E186" s="997"/>
      <c r="F186" s="997"/>
      <c r="G186" s="997"/>
      <c r="H186" s="998"/>
      <c r="I186" s="996" t="s">
        <v>0</v>
      </c>
      <c r="J186" s="997"/>
      <c r="K186" s="997"/>
      <c r="L186" s="997"/>
      <c r="M186" s="998"/>
      <c r="N186" s="996" t="s">
        <v>77</v>
      </c>
      <c r="O186" s="997"/>
      <c r="P186" s="997"/>
      <c r="Q186" s="997"/>
      <c r="R186" s="998"/>
    </row>
    <row r="187" spans="1:18" ht="22.5">
      <c r="A187" s="595" t="s">
        <v>103</v>
      </c>
      <c r="B187" s="596" t="s">
        <v>104</v>
      </c>
      <c r="C187" s="596" t="s">
        <v>105</v>
      </c>
      <c r="D187" s="128" t="s">
        <v>106</v>
      </c>
      <c r="E187" s="129" t="s">
        <v>107</v>
      </c>
      <c r="F187" s="129" t="s">
        <v>44</v>
      </c>
      <c r="G187" s="129" t="s">
        <v>108</v>
      </c>
      <c r="H187" s="375" t="s">
        <v>109</v>
      </c>
      <c r="I187" s="128" t="s">
        <v>106</v>
      </c>
      <c r="J187" s="129" t="s">
        <v>107</v>
      </c>
      <c r="K187" s="129" t="s">
        <v>44</v>
      </c>
      <c r="L187" s="129" t="s">
        <v>108</v>
      </c>
      <c r="M187" s="375" t="s">
        <v>109</v>
      </c>
      <c r="N187" s="128" t="s">
        <v>106</v>
      </c>
      <c r="O187" s="129" t="s">
        <v>107</v>
      </c>
      <c r="P187" s="129" t="s">
        <v>44</v>
      </c>
      <c r="Q187" s="129" t="s">
        <v>108</v>
      </c>
      <c r="R187" s="375" t="s">
        <v>109</v>
      </c>
    </row>
    <row r="188" spans="1:18" s="13" customFormat="1">
      <c r="A188" s="140"/>
      <c r="B188" s="141"/>
      <c r="C188" s="141"/>
      <c r="D188" s="144"/>
      <c r="E188" s="145"/>
      <c r="F188" s="145"/>
      <c r="G188" s="756">
        <f>+D188*F188</f>
        <v>0</v>
      </c>
      <c r="H188" s="239">
        <f t="shared" ref="H188:H198" si="67">+E188*F188</f>
        <v>0</v>
      </c>
      <c r="I188" s="144"/>
      <c r="J188" s="145"/>
      <c r="K188" s="145"/>
      <c r="L188" s="763">
        <f>+I188*K188</f>
        <v>0</v>
      </c>
      <c r="M188" s="239">
        <f t="shared" ref="M188:M198" si="68">+J188*K188</f>
        <v>0</v>
      </c>
      <c r="N188" s="392">
        <f>+D188-I188</f>
        <v>0</v>
      </c>
      <c r="O188" s="237">
        <f t="shared" ref="O188:O198" si="69">+E188-J188</f>
        <v>0</v>
      </c>
      <c r="P188" s="237">
        <f t="shared" ref="P188:P198" si="70">+F188-K188</f>
        <v>0</v>
      </c>
      <c r="Q188" s="237">
        <f t="shared" ref="Q188:Q198" si="71">+G188-L188</f>
        <v>0</v>
      </c>
      <c r="R188" s="239">
        <f t="shared" ref="R188:R198" si="72">+H188-M188</f>
        <v>0</v>
      </c>
    </row>
    <row r="189" spans="1:18" s="13" customFormat="1">
      <c r="A189" s="140"/>
      <c r="B189" s="142"/>
      <c r="C189" s="141"/>
      <c r="D189" s="146"/>
      <c r="E189" s="147"/>
      <c r="F189" s="147"/>
      <c r="G189" s="757">
        <f t="shared" ref="G189:G198" si="73">+D189*F189</f>
        <v>0</v>
      </c>
      <c r="H189" s="230">
        <f t="shared" si="67"/>
        <v>0</v>
      </c>
      <c r="I189" s="146"/>
      <c r="J189" s="147"/>
      <c r="K189" s="147"/>
      <c r="L189" s="760">
        <f t="shared" ref="L189:L198" si="74">+I189*K189</f>
        <v>0</v>
      </c>
      <c r="M189" s="230">
        <f t="shared" si="68"/>
        <v>0</v>
      </c>
      <c r="N189" s="393">
        <f t="shared" ref="N189:N198" si="75">+D189-I189</f>
        <v>0</v>
      </c>
      <c r="O189" s="228">
        <f t="shared" si="69"/>
        <v>0</v>
      </c>
      <c r="P189" s="228">
        <f t="shared" si="70"/>
        <v>0</v>
      </c>
      <c r="Q189" s="228">
        <f t="shared" si="71"/>
        <v>0</v>
      </c>
      <c r="R189" s="230">
        <f t="shared" si="72"/>
        <v>0</v>
      </c>
    </row>
    <row r="190" spans="1:18" s="13" customFormat="1">
      <c r="A190" s="143"/>
      <c r="B190" s="142"/>
      <c r="C190" s="142"/>
      <c r="D190" s="146"/>
      <c r="E190" s="147"/>
      <c r="F190" s="147"/>
      <c r="G190" s="757">
        <f t="shared" si="73"/>
        <v>0</v>
      </c>
      <c r="H190" s="230">
        <f t="shared" si="67"/>
        <v>0</v>
      </c>
      <c r="I190" s="146"/>
      <c r="J190" s="147"/>
      <c r="K190" s="147"/>
      <c r="L190" s="760">
        <f t="shared" si="74"/>
        <v>0</v>
      </c>
      <c r="M190" s="230">
        <f t="shared" si="68"/>
        <v>0</v>
      </c>
      <c r="N190" s="393">
        <f t="shared" si="75"/>
        <v>0</v>
      </c>
      <c r="O190" s="228">
        <f t="shared" si="69"/>
        <v>0</v>
      </c>
      <c r="P190" s="228">
        <f t="shared" si="70"/>
        <v>0</v>
      </c>
      <c r="Q190" s="228">
        <f t="shared" si="71"/>
        <v>0</v>
      </c>
      <c r="R190" s="230">
        <f t="shared" si="72"/>
        <v>0</v>
      </c>
    </row>
    <row r="191" spans="1:18" s="13" customFormat="1">
      <c r="A191" s="143"/>
      <c r="B191" s="142"/>
      <c r="C191" s="142"/>
      <c r="D191" s="146"/>
      <c r="E191" s="147"/>
      <c r="F191" s="147"/>
      <c r="G191" s="757">
        <f>+D191*F191</f>
        <v>0</v>
      </c>
      <c r="H191" s="230">
        <f>+E191*F191</f>
        <v>0</v>
      </c>
      <c r="I191" s="146"/>
      <c r="J191" s="147"/>
      <c r="K191" s="147"/>
      <c r="L191" s="760">
        <f>+I191*K191</f>
        <v>0</v>
      </c>
      <c r="M191" s="230">
        <f>+J191*K191</f>
        <v>0</v>
      </c>
      <c r="N191" s="393">
        <f t="shared" ref="N191:R193" si="76">+D191-I191</f>
        <v>0</v>
      </c>
      <c r="O191" s="228">
        <f t="shared" si="76"/>
        <v>0</v>
      </c>
      <c r="P191" s="228">
        <f t="shared" si="76"/>
        <v>0</v>
      </c>
      <c r="Q191" s="228">
        <f t="shared" si="76"/>
        <v>0</v>
      </c>
      <c r="R191" s="230">
        <f t="shared" si="76"/>
        <v>0</v>
      </c>
    </row>
    <row r="192" spans="1:18" s="13" customFormat="1">
      <c r="A192" s="143"/>
      <c r="B192" s="142"/>
      <c r="C192" s="142"/>
      <c r="D192" s="146"/>
      <c r="E192" s="147"/>
      <c r="F192" s="147"/>
      <c r="G192" s="757">
        <f>+D192*F192</f>
        <v>0</v>
      </c>
      <c r="H192" s="230">
        <f>+E192*F192</f>
        <v>0</v>
      </c>
      <c r="I192" s="146"/>
      <c r="J192" s="147"/>
      <c r="K192" s="147"/>
      <c r="L192" s="760">
        <f>+I192*K192</f>
        <v>0</v>
      </c>
      <c r="M192" s="230">
        <f>+J192*K192</f>
        <v>0</v>
      </c>
      <c r="N192" s="393">
        <f t="shared" si="76"/>
        <v>0</v>
      </c>
      <c r="O192" s="228">
        <f t="shared" si="76"/>
        <v>0</v>
      </c>
      <c r="P192" s="228">
        <f t="shared" si="76"/>
        <v>0</v>
      </c>
      <c r="Q192" s="228">
        <f t="shared" si="76"/>
        <v>0</v>
      </c>
      <c r="R192" s="230">
        <f t="shared" si="76"/>
        <v>0</v>
      </c>
    </row>
    <row r="193" spans="1:18" s="13" customFormat="1">
      <c r="A193" s="143"/>
      <c r="B193" s="142"/>
      <c r="C193" s="142"/>
      <c r="D193" s="146"/>
      <c r="E193" s="147"/>
      <c r="F193" s="147"/>
      <c r="G193" s="757">
        <f>+D193*F193</f>
        <v>0</v>
      </c>
      <c r="H193" s="230">
        <f>+E193*F193</f>
        <v>0</v>
      </c>
      <c r="I193" s="146"/>
      <c r="J193" s="147"/>
      <c r="K193" s="147"/>
      <c r="L193" s="760">
        <f>+I193*K193</f>
        <v>0</v>
      </c>
      <c r="M193" s="230">
        <f>+J193*K193</f>
        <v>0</v>
      </c>
      <c r="N193" s="393">
        <f t="shared" si="76"/>
        <v>0</v>
      </c>
      <c r="O193" s="228">
        <f t="shared" si="76"/>
        <v>0</v>
      </c>
      <c r="P193" s="228">
        <f t="shared" si="76"/>
        <v>0</v>
      </c>
      <c r="Q193" s="228">
        <f t="shared" si="76"/>
        <v>0</v>
      </c>
      <c r="R193" s="230">
        <f t="shared" si="76"/>
        <v>0</v>
      </c>
    </row>
    <row r="194" spans="1:18" s="13" customFormat="1">
      <c r="A194" s="143"/>
      <c r="B194" s="142"/>
      <c r="C194" s="142"/>
      <c r="D194" s="146"/>
      <c r="E194" s="147"/>
      <c r="F194" s="147"/>
      <c r="G194" s="757">
        <f t="shared" si="73"/>
        <v>0</v>
      </c>
      <c r="H194" s="230">
        <f t="shared" si="67"/>
        <v>0</v>
      </c>
      <c r="I194" s="146"/>
      <c r="J194" s="147"/>
      <c r="K194" s="147"/>
      <c r="L194" s="760">
        <f t="shared" si="74"/>
        <v>0</v>
      </c>
      <c r="M194" s="230">
        <f t="shared" si="68"/>
        <v>0</v>
      </c>
      <c r="N194" s="393">
        <f t="shared" si="75"/>
        <v>0</v>
      </c>
      <c r="O194" s="228">
        <f t="shared" si="69"/>
        <v>0</v>
      </c>
      <c r="P194" s="228">
        <f t="shared" si="70"/>
        <v>0</v>
      </c>
      <c r="Q194" s="228">
        <f t="shared" si="71"/>
        <v>0</v>
      </c>
      <c r="R194" s="230">
        <f t="shared" si="72"/>
        <v>0</v>
      </c>
    </row>
    <row r="195" spans="1:18" s="13" customFormat="1">
      <c r="A195" s="143"/>
      <c r="B195" s="142"/>
      <c r="C195" s="142"/>
      <c r="D195" s="146"/>
      <c r="E195" s="147"/>
      <c r="F195" s="147"/>
      <c r="G195" s="757">
        <f t="shared" si="73"/>
        <v>0</v>
      </c>
      <c r="H195" s="230">
        <f t="shared" si="67"/>
        <v>0</v>
      </c>
      <c r="I195" s="146"/>
      <c r="J195" s="147"/>
      <c r="K195" s="147"/>
      <c r="L195" s="760">
        <f t="shared" si="74"/>
        <v>0</v>
      </c>
      <c r="M195" s="230">
        <f t="shared" si="68"/>
        <v>0</v>
      </c>
      <c r="N195" s="393">
        <f t="shared" si="75"/>
        <v>0</v>
      </c>
      <c r="O195" s="228">
        <f t="shared" si="69"/>
        <v>0</v>
      </c>
      <c r="P195" s="228">
        <f t="shared" si="70"/>
        <v>0</v>
      </c>
      <c r="Q195" s="228">
        <f t="shared" si="71"/>
        <v>0</v>
      </c>
      <c r="R195" s="230">
        <f t="shared" si="72"/>
        <v>0</v>
      </c>
    </row>
    <row r="196" spans="1:18" s="13" customFormat="1" hidden="1">
      <c r="A196" s="143"/>
      <c r="B196" s="142"/>
      <c r="C196" s="142"/>
      <c r="D196" s="146"/>
      <c r="E196" s="147"/>
      <c r="F196" s="147"/>
      <c r="G196" s="757">
        <f t="shared" si="73"/>
        <v>0</v>
      </c>
      <c r="H196" s="230">
        <f t="shared" si="67"/>
        <v>0</v>
      </c>
      <c r="I196" s="146"/>
      <c r="J196" s="147"/>
      <c r="K196" s="147"/>
      <c r="L196" s="757">
        <f t="shared" si="74"/>
        <v>0</v>
      </c>
      <c r="M196" s="230">
        <f t="shared" si="68"/>
        <v>0</v>
      </c>
      <c r="N196" s="393">
        <f t="shared" si="75"/>
        <v>0</v>
      </c>
      <c r="O196" s="228">
        <f t="shared" si="69"/>
        <v>0</v>
      </c>
      <c r="P196" s="228">
        <f t="shared" si="70"/>
        <v>0</v>
      </c>
      <c r="Q196" s="228">
        <f t="shared" si="71"/>
        <v>0</v>
      </c>
      <c r="R196" s="230">
        <f t="shared" si="72"/>
        <v>0</v>
      </c>
    </row>
    <row r="197" spans="1:18" s="13" customFormat="1" hidden="1">
      <c r="A197" s="143"/>
      <c r="B197" s="142"/>
      <c r="C197" s="142"/>
      <c r="D197" s="146"/>
      <c r="E197" s="147"/>
      <c r="F197" s="147"/>
      <c r="G197" s="757">
        <f t="shared" si="73"/>
        <v>0</v>
      </c>
      <c r="H197" s="230">
        <f t="shared" si="67"/>
        <v>0</v>
      </c>
      <c r="I197" s="146"/>
      <c r="J197" s="147"/>
      <c r="K197" s="147"/>
      <c r="L197" s="757">
        <f t="shared" si="74"/>
        <v>0</v>
      </c>
      <c r="M197" s="230">
        <f t="shared" si="68"/>
        <v>0</v>
      </c>
      <c r="N197" s="393">
        <f t="shared" si="75"/>
        <v>0</v>
      </c>
      <c r="O197" s="228">
        <f t="shared" si="69"/>
        <v>0</v>
      </c>
      <c r="P197" s="228">
        <f t="shared" si="70"/>
        <v>0</v>
      </c>
      <c r="Q197" s="228">
        <f t="shared" si="71"/>
        <v>0</v>
      </c>
      <c r="R197" s="230">
        <f t="shared" si="72"/>
        <v>0</v>
      </c>
    </row>
    <row r="198" spans="1:18" s="13" customFormat="1" hidden="1">
      <c r="A198" s="143"/>
      <c r="B198" s="142"/>
      <c r="C198" s="142"/>
      <c r="D198" s="146"/>
      <c r="E198" s="147"/>
      <c r="F198" s="147"/>
      <c r="G198" s="757">
        <f t="shared" si="73"/>
        <v>0</v>
      </c>
      <c r="H198" s="230">
        <f t="shared" si="67"/>
        <v>0</v>
      </c>
      <c r="I198" s="146"/>
      <c r="J198" s="147"/>
      <c r="K198" s="147"/>
      <c r="L198" s="757">
        <f t="shared" si="74"/>
        <v>0</v>
      </c>
      <c r="M198" s="230">
        <f t="shared" si="68"/>
        <v>0</v>
      </c>
      <c r="N198" s="393">
        <f t="shared" si="75"/>
        <v>0</v>
      </c>
      <c r="O198" s="228">
        <f t="shared" si="69"/>
        <v>0</v>
      </c>
      <c r="P198" s="228">
        <f t="shared" si="70"/>
        <v>0</v>
      </c>
      <c r="Q198" s="228">
        <f t="shared" si="71"/>
        <v>0</v>
      </c>
      <c r="R198" s="230">
        <f t="shared" si="72"/>
        <v>0</v>
      </c>
    </row>
    <row r="199" spans="1:18" s="780" customFormat="1" ht="13.5" thickBot="1">
      <c r="A199" s="400" t="s">
        <v>111</v>
      </c>
      <c r="B199" s="607"/>
      <c r="C199" s="607"/>
      <c r="D199" s="798">
        <f>SUM(D188:D198)</f>
        <v>0</v>
      </c>
      <c r="E199" s="799">
        <f>SUM(E188:E198)</f>
        <v>0</v>
      </c>
      <c r="F199" s="799"/>
      <c r="G199" s="799">
        <f>SUM(G188:G198)</f>
        <v>0</v>
      </c>
      <c r="H199" s="800">
        <f>SUM(H188:H198)</f>
        <v>0</v>
      </c>
      <c r="I199" s="773">
        <f>SUM(I188:I198)</f>
        <v>0</v>
      </c>
      <c r="J199" s="773">
        <f>SUM(J188:J198)</f>
        <v>0</v>
      </c>
      <c r="K199" s="773"/>
      <c r="L199" s="773">
        <f>SUM(L188:L198)</f>
        <v>0</v>
      </c>
      <c r="M199" s="783">
        <f>SUM(M188:M198)</f>
        <v>0</v>
      </c>
      <c r="N199" s="772">
        <f>SUM(N188:N198)</f>
        <v>0</v>
      </c>
      <c r="O199" s="773">
        <f>SUM(O188:O198)</f>
        <v>0</v>
      </c>
      <c r="P199" s="773"/>
      <c r="Q199" s="773">
        <f>SUM(Q188:Q198)</f>
        <v>0</v>
      </c>
      <c r="R199" s="783">
        <f>SUM(R188:R198)</f>
        <v>0</v>
      </c>
    </row>
    <row r="200" spans="1:18" s="709" customFormat="1" ht="13.5" thickTop="1">
      <c r="A200" s="706"/>
      <c r="B200" s="706"/>
      <c r="C200" s="706"/>
      <c r="D200" s="710"/>
      <c r="E200" s="710"/>
      <c r="F200" s="710"/>
      <c r="G200" s="710"/>
      <c r="H200" s="710"/>
      <c r="I200" s="707"/>
      <c r="J200" s="707"/>
      <c r="K200" s="707"/>
      <c r="L200" s="707"/>
      <c r="M200" s="707"/>
      <c r="N200" s="707"/>
      <c r="O200" s="707"/>
      <c r="P200" s="707"/>
      <c r="Q200" s="707"/>
      <c r="R200" s="707"/>
    </row>
    <row r="201" spans="1:18" s="709" customFormat="1" ht="15">
      <c r="A201" s="1050" t="s">
        <v>468</v>
      </c>
      <c r="B201" s="1050"/>
      <c r="C201" s="1050"/>
      <c r="D201" s="1050"/>
      <c r="E201" s="1050"/>
      <c r="F201" s="1050"/>
      <c r="G201" s="1050"/>
      <c r="H201" s="1050"/>
      <c r="I201" s="1050"/>
      <c r="J201" s="1050"/>
      <c r="K201" s="1050"/>
      <c r="L201" s="1050"/>
      <c r="M201" s="1050"/>
      <c r="N201" s="1050"/>
      <c r="O201" s="707"/>
      <c r="P201" s="707"/>
      <c r="Q201" s="708"/>
      <c r="R201" s="708"/>
    </row>
    <row r="202" spans="1:18" s="709" customFormat="1">
      <c r="A202" s="1051" t="s">
        <v>416</v>
      </c>
      <c r="B202" s="1051"/>
      <c r="C202" s="1051"/>
      <c r="D202" s="1051"/>
      <c r="E202" s="1051"/>
      <c r="F202" s="1051"/>
      <c r="G202" s="1051"/>
      <c r="H202" s="1051"/>
      <c r="I202" s="1051"/>
      <c r="J202" s="1051"/>
      <c r="K202" s="1051"/>
      <c r="L202" s="1051"/>
      <c r="M202" s="1051"/>
      <c r="N202" s="1051"/>
      <c r="O202" s="707"/>
      <c r="P202" s="707"/>
      <c r="Q202" s="708"/>
      <c r="R202" s="708"/>
    </row>
    <row r="203" spans="1:18" s="709" customFormat="1">
      <c r="A203" s="1051" t="s">
        <v>417</v>
      </c>
      <c r="B203" s="1051"/>
      <c r="C203" s="1051"/>
      <c r="D203" s="1051"/>
      <c r="E203" s="1051"/>
      <c r="F203" s="1051"/>
      <c r="G203" s="1051"/>
      <c r="H203" s="1051"/>
      <c r="I203" s="1051"/>
      <c r="J203" s="1051"/>
      <c r="K203" s="1051"/>
      <c r="L203" s="1051"/>
      <c r="M203" s="1051"/>
      <c r="N203" s="1051"/>
      <c r="O203" s="707"/>
      <c r="P203" s="707"/>
      <c r="Q203" s="708"/>
      <c r="R203" s="708"/>
    </row>
    <row r="204" spans="1:18" s="709" customFormat="1">
      <c r="A204" s="878"/>
      <c r="B204" s="878"/>
      <c r="C204" s="878"/>
      <c r="D204" s="878"/>
      <c r="E204" s="879"/>
      <c r="F204" s="879"/>
      <c r="G204" s="879"/>
      <c r="H204" s="879"/>
      <c r="I204" s="880"/>
      <c r="J204" s="880"/>
      <c r="K204" s="880"/>
      <c r="L204" s="880"/>
      <c r="M204" s="880"/>
      <c r="N204" s="880"/>
      <c r="O204" s="707"/>
      <c r="P204" s="707"/>
      <c r="Q204" s="708"/>
      <c r="R204" s="708"/>
    </row>
    <row r="205" spans="1:18" s="709" customFormat="1">
      <c r="A205" s="878"/>
      <c r="B205" s="878"/>
      <c r="C205" s="878"/>
      <c r="D205" s="878"/>
      <c r="E205" s="879"/>
      <c r="F205" s="879"/>
      <c r="G205" s="879"/>
      <c r="H205" s="879"/>
      <c r="I205" s="880"/>
      <c r="J205" s="880"/>
      <c r="K205" s="880"/>
      <c r="L205" s="880"/>
      <c r="M205" s="880"/>
      <c r="N205" s="880"/>
      <c r="O205" s="707"/>
      <c r="P205" s="707"/>
      <c r="Q205" s="708"/>
      <c r="R205" s="708"/>
    </row>
    <row r="206" spans="1:18" s="709" customFormat="1">
      <c r="A206" s="878"/>
      <c r="B206" s="878"/>
      <c r="C206" s="878"/>
      <c r="D206" s="878"/>
      <c r="E206" s="879"/>
      <c r="F206" s="879"/>
      <c r="G206" s="879"/>
      <c r="H206" s="879"/>
      <c r="I206" s="880"/>
      <c r="J206" s="880"/>
      <c r="K206" s="880"/>
      <c r="L206" s="880"/>
      <c r="M206" s="880"/>
      <c r="N206" s="880"/>
      <c r="O206" s="707"/>
      <c r="P206" s="707"/>
      <c r="Q206" s="708"/>
      <c r="R206" s="708"/>
    </row>
    <row r="207" spans="1:18" s="709" customFormat="1">
      <c r="A207" s="878"/>
      <c r="B207" s="878"/>
      <c r="C207" s="878"/>
      <c r="D207" s="878"/>
      <c r="E207" s="879"/>
      <c r="F207" s="879"/>
      <c r="G207" s="879"/>
      <c r="H207" s="879"/>
      <c r="I207" s="880"/>
      <c r="J207" s="880"/>
      <c r="K207" s="880"/>
      <c r="L207" s="880"/>
      <c r="M207" s="880"/>
      <c r="N207" s="880"/>
      <c r="O207" s="707"/>
      <c r="P207" s="707"/>
      <c r="Q207" s="708"/>
      <c r="R207" s="708"/>
    </row>
    <row r="208" spans="1:18" s="709" customFormat="1">
      <c r="A208" s="878"/>
      <c r="B208" s="878"/>
      <c r="C208" s="878"/>
      <c r="D208" s="878"/>
      <c r="E208" s="879"/>
      <c r="F208" s="879"/>
      <c r="G208" s="879"/>
      <c r="H208" s="879"/>
      <c r="I208" s="880"/>
      <c r="J208" s="880"/>
      <c r="K208" s="880"/>
      <c r="L208" s="880"/>
      <c r="M208" s="880"/>
      <c r="N208" s="880"/>
      <c r="O208" s="707"/>
      <c r="P208" s="707"/>
      <c r="Q208" s="708"/>
      <c r="R208" s="708"/>
    </row>
    <row r="209" spans="1:18" s="709" customFormat="1">
      <c r="A209" s="878"/>
      <c r="B209" s="878"/>
      <c r="C209" s="878"/>
      <c r="D209" s="878"/>
      <c r="E209" s="881"/>
      <c r="F209" s="878"/>
      <c r="G209" s="878"/>
      <c r="H209" s="878"/>
      <c r="I209" s="882"/>
      <c r="J209" s="882"/>
      <c r="K209" s="882"/>
      <c r="L209" s="882"/>
      <c r="M209" s="882"/>
      <c r="N209" s="882"/>
      <c r="O209" s="707"/>
      <c r="P209" s="707"/>
      <c r="Q209" s="708"/>
      <c r="R209" s="708"/>
    </row>
    <row r="210" spans="1:18" s="709" customFormat="1">
      <c r="A210" s="883" t="s">
        <v>418</v>
      </c>
      <c r="B210" s="883"/>
      <c r="C210" s="883"/>
      <c r="D210" s="884" t="s">
        <v>233</v>
      </c>
      <c r="E210" s="885"/>
      <c r="F210" s="882"/>
      <c r="G210" s="882"/>
      <c r="H210" s="882"/>
      <c r="I210" s="882"/>
      <c r="J210" s="882"/>
      <c r="K210" s="882"/>
      <c r="L210" s="882"/>
      <c r="M210" s="882"/>
      <c r="N210" s="882"/>
      <c r="O210" s="707"/>
      <c r="P210" s="707"/>
      <c r="Q210" s="708"/>
      <c r="R210" s="708"/>
    </row>
    <row r="211" spans="1:18" s="709" customFormat="1">
      <c r="A211" s="882"/>
      <c r="B211" s="882"/>
      <c r="C211" s="882"/>
      <c r="D211" s="882"/>
      <c r="E211" s="885"/>
      <c r="F211" s="882"/>
      <c r="G211" s="882"/>
      <c r="H211" s="882"/>
      <c r="I211" s="882"/>
      <c r="J211" s="882"/>
      <c r="K211" s="882"/>
      <c r="L211" s="882"/>
      <c r="M211" s="882"/>
      <c r="N211" s="882"/>
      <c r="O211" s="707"/>
      <c r="P211" s="707"/>
      <c r="Q211" s="708"/>
      <c r="R211" s="708"/>
    </row>
    <row r="212" spans="1:18" s="709" customFormat="1">
      <c r="A212" s="883" t="s">
        <v>419</v>
      </c>
      <c r="B212" s="883"/>
      <c r="C212" s="886"/>
      <c r="D212" s="883"/>
      <c r="E212" s="885"/>
      <c r="F212" s="882"/>
      <c r="G212" s="882"/>
      <c r="H212" s="882"/>
      <c r="I212" s="882"/>
      <c r="J212" s="882"/>
      <c r="K212" s="882"/>
      <c r="L212" s="882"/>
      <c r="M212" s="882"/>
      <c r="N212" s="882"/>
      <c r="O212" s="707"/>
      <c r="P212" s="707"/>
      <c r="Q212" s="708"/>
      <c r="R212" s="708"/>
    </row>
    <row r="213" spans="1:18" s="709" customFormat="1">
      <c r="A213" s="882"/>
      <c r="B213" s="882"/>
      <c r="C213" s="882"/>
      <c r="D213" s="882"/>
      <c r="E213" s="885"/>
      <c r="F213" s="882"/>
      <c r="G213" s="882"/>
      <c r="H213" s="882"/>
      <c r="I213" s="882"/>
      <c r="J213" s="882"/>
      <c r="K213" s="882"/>
      <c r="L213" s="882"/>
      <c r="M213" s="882"/>
      <c r="N213" s="882"/>
      <c r="O213" s="707"/>
      <c r="P213" s="707"/>
      <c r="Q213" s="708"/>
      <c r="R213" s="708"/>
    </row>
    <row r="214" spans="1:18" s="709" customFormat="1">
      <c r="A214" s="882"/>
      <c r="B214" s="882"/>
      <c r="C214" s="882"/>
      <c r="D214" s="882"/>
      <c r="E214" s="885"/>
      <c r="F214" s="882"/>
      <c r="G214" s="882"/>
      <c r="H214" s="882"/>
      <c r="I214" s="882"/>
      <c r="J214" s="882"/>
      <c r="K214" s="882"/>
      <c r="L214" s="882"/>
      <c r="M214" s="882"/>
      <c r="N214" s="882"/>
      <c r="O214" s="707"/>
      <c r="P214" s="707"/>
      <c r="Q214" s="708"/>
      <c r="R214" s="708"/>
    </row>
    <row r="215" spans="1:18" s="709" customFormat="1">
      <c r="A215" s="883" t="s">
        <v>420</v>
      </c>
      <c r="B215" s="883"/>
      <c r="C215" s="883"/>
      <c r="D215" s="884" t="s">
        <v>233</v>
      </c>
      <c r="E215" s="885"/>
      <c r="F215" s="882"/>
      <c r="G215" s="882"/>
      <c r="H215" s="882"/>
      <c r="I215" s="882"/>
      <c r="J215" s="882"/>
      <c r="K215" s="882"/>
      <c r="L215" s="882"/>
      <c r="M215" s="882"/>
      <c r="N215" s="882"/>
      <c r="O215" s="707"/>
      <c r="P215" s="707"/>
      <c r="Q215" s="708"/>
      <c r="R215" s="708"/>
    </row>
    <row r="216" spans="1:18" s="709" customFormat="1">
      <c r="A216" s="706"/>
      <c r="B216" s="706"/>
      <c r="C216" s="706"/>
      <c r="D216" s="710"/>
      <c r="E216" s="710"/>
      <c r="F216" s="710"/>
      <c r="G216" s="710"/>
      <c r="H216" s="710"/>
      <c r="I216" s="707"/>
      <c r="J216" s="707"/>
      <c r="K216" s="707"/>
      <c r="L216" s="707"/>
      <c r="M216" s="707"/>
      <c r="N216" s="707"/>
      <c r="O216" s="707"/>
      <c r="P216" s="707"/>
      <c r="Q216" s="707"/>
      <c r="R216" s="707"/>
    </row>
    <row r="217" spans="1:18">
      <c r="A217" s="153" t="s">
        <v>37</v>
      </c>
      <c r="B217" s="153"/>
      <c r="C217" s="153"/>
      <c r="D217" s="180"/>
      <c r="E217" s="180"/>
      <c r="F217" s="180"/>
      <c r="G217" s="180"/>
      <c r="H217" s="180"/>
      <c r="I217" s="365"/>
      <c r="J217" s="365"/>
      <c r="K217" s="365"/>
      <c r="L217" s="365"/>
      <c r="M217" s="184"/>
    </row>
    <row r="218" spans="1:18">
      <c r="A218" s="154" t="s">
        <v>102</v>
      </c>
      <c r="B218" s="154"/>
      <c r="C218" s="154"/>
      <c r="D218" s="180"/>
      <c r="E218" s="180"/>
      <c r="F218" s="180"/>
      <c r="G218" s="180"/>
      <c r="H218" s="180"/>
      <c r="I218" s="365"/>
      <c r="J218" s="365"/>
      <c r="K218" s="365"/>
      <c r="L218" s="365"/>
      <c r="M218" s="366"/>
    </row>
    <row r="219" spans="1:18" ht="1.5" customHeight="1">
      <c r="A219" s="154"/>
      <c r="B219" s="154"/>
      <c r="C219" s="154"/>
      <c r="D219" s="63"/>
      <c r="E219" s="284"/>
      <c r="F219" s="284"/>
      <c r="G219" s="284"/>
      <c r="H219" s="367"/>
      <c r="I219" s="365"/>
      <c r="J219" s="3"/>
      <c r="K219" s="3"/>
      <c r="L219" s="184"/>
      <c r="M219" s="184"/>
    </row>
    <row r="220" spans="1:18">
      <c r="A220" s="600" t="s">
        <v>24</v>
      </c>
      <c r="B220" s="982" t="str">
        <f>'Sch I S&amp;B FINAL'!B376</f>
        <v>Contractor Name</v>
      </c>
      <c r="C220" s="982"/>
      <c r="D220" s="594"/>
      <c r="E220" s="600" t="s">
        <v>23</v>
      </c>
      <c r="F220" s="417"/>
      <c r="G220" s="1061" t="str">
        <f>'Sch I S&amp;B FINAL'!H376</f>
        <v>Contract Number</v>
      </c>
      <c r="H220" s="1059"/>
      <c r="I220" s="1059"/>
      <c r="J220" s="1059"/>
      <c r="K220" s="604" t="s">
        <v>324</v>
      </c>
      <c r="L220" s="602"/>
      <c r="M220" s="599"/>
      <c r="N220" s="983">
        <f>'Sch I S&amp;B FINAL'!O376</f>
        <v>0</v>
      </c>
      <c r="O220" s="983"/>
    </row>
    <row r="221" spans="1:18" ht="13.5">
      <c r="A221" s="600" t="s">
        <v>25</v>
      </c>
      <c r="B221" s="1055" t="str">
        <f>'Sch I S&amp;B FINAL'!B377</f>
        <v xml:space="preserve">PROGRAM NAME </v>
      </c>
      <c r="C221" s="1056"/>
      <c r="D221" s="594"/>
      <c r="E221" s="601" t="s">
        <v>113</v>
      </c>
      <c r="F221" s="599"/>
      <c r="G221" s="1055" t="str">
        <f>'Sch I S&amp;B FINAL'!H377</f>
        <v>FUNDING SOURCE 5</v>
      </c>
      <c r="H221" s="1056"/>
      <c r="I221" s="1056"/>
      <c r="J221" s="1056"/>
      <c r="K221" s="603" t="s">
        <v>28</v>
      </c>
      <c r="L221" s="602"/>
      <c r="M221" s="602"/>
      <c r="N221" s="1058">
        <f>'Sch I S&amp;B FINAL'!O299</f>
        <v>0</v>
      </c>
      <c r="O221" s="1058"/>
    </row>
    <row r="222" spans="1:18" ht="13.5">
      <c r="A222" s="600" t="s">
        <v>27</v>
      </c>
      <c r="B222" s="1057">
        <f>'Sch I S&amp;B FINAL'!B378</f>
        <v>0</v>
      </c>
      <c r="C222" s="1057"/>
      <c r="D222" s="594"/>
      <c r="E222" s="600" t="s">
        <v>26</v>
      </c>
      <c r="F222"/>
      <c r="G222" s="1052">
        <f>+'Sch I S&amp;B FINAL'!G378</f>
        <v>0</v>
      </c>
      <c r="H222" s="1052"/>
      <c r="I222" s="1052"/>
      <c r="J222" s="1052"/>
      <c r="K222" s="605" t="s">
        <v>29</v>
      </c>
      <c r="L222" s="602"/>
      <c r="M222" s="599"/>
      <c r="N222" s="983">
        <f>'Sch I S&amp;B FINAL'!O300</f>
        <v>0</v>
      </c>
      <c r="O222" s="983"/>
    </row>
    <row r="223" spans="1:18" ht="4.5" customHeight="1">
      <c r="A223" s="60"/>
      <c r="B223" s="60"/>
      <c r="C223" s="60"/>
      <c r="I223" s="372"/>
      <c r="J223" s="3"/>
      <c r="K223" s="3"/>
      <c r="L223" s="184"/>
      <c r="M223" s="184"/>
    </row>
    <row r="224" spans="1:18" ht="2.25" customHeight="1">
      <c r="I224" s="365"/>
      <c r="J224" s="3"/>
      <c r="K224" s="3"/>
      <c r="L224" s="184"/>
      <c r="M224" s="184"/>
    </row>
    <row r="225" spans="1:18" ht="21" customHeight="1" thickBot="1">
      <c r="A225" s="606"/>
      <c r="I225" s="365"/>
      <c r="J225" s="3"/>
      <c r="K225" s="3"/>
      <c r="L225" s="184"/>
      <c r="M225" s="184"/>
    </row>
    <row r="226" spans="1:18" ht="13.5" thickTop="1">
      <c r="A226" s="1053" t="s">
        <v>128</v>
      </c>
      <c r="B226" s="1054"/>
      <c r="C226" s="1054"/>
      <c r="D226" s="996" t="s">
        <v>76</v>
      </c>
      <c r="E226" s="997"/>
      <c r="F226" s="997"/>
      <c r="G226" s="997"/>
      <c r="H226" s="998"/>
      <c r="I226" s="996" t="s">
        <v>0</v>
      </c>
      <c r="J226" s="997"/>
      <c r="K226" s="997"/>
      <c r="L226" s="997"/>
      <c r="M226" s="998"/>
      <c r="N226" s="996" t="s">
        <v>77</v>
      </c>
      <c r="O226" s="997"/>
      <c r="P226" s="997"/>
      <c r="Q226" s="997"/>
      <c r="R226" s="998"/>
    </row>
    <row r="227" spans="1:18" ht="22.5">
      <c r="A227" s="595" t="s">
        <v>103</v>
      </c>
      <c r="B227" s="596" t="s">
        <v>104</v>
      </c>
      <c r="C227" s="596" t="s">
        <v>105</v>
      </c>
      <c r="D227" s="128" t="s">
        <v>106</v>
      </c>
      <c r="E227" s="129" t="s">
        <v>107</v>
      </c>
      <c r="F227" s="129" t="s">
        <v>44</v>
      </c>
      <c r="G227" s="129" t="s">
        <v>108</v>
      </c>
      <c r="H227" s="375" t="s">
        <v>109</v>
      </c>
      <c r="I227" s="128" t="s">
        <v>106</v>
      </c>
      <c r="J227" s="129" t="s">
        <v>107</v>
      </c>
      <c r="K227" s="129" t="s">
        <v>44</v>
      </c>
      <c r="L227" s="129" t="s">
        <v>108</v>
      </c>
      <c r="M227" s="375" t="s">
        <v>109</v>
      </c>
      <c r="N227" s="128" t="s">
        <v>106</v>
      </c>
      <c r="O227" s="129" t="s">
        <v>107</v>
      </c>
      <c r="P227" s="129" t="s">
        <v>44</v>
      </c>
      <c r="Q227" s="129" t="s">
        <v>108</v>
      </c>
      <c r="R227" s="375" t="s">
        <v>109</v>
      </c>
    </row>
    <row r="228" spans="1:18" s="13" customFormat="1" ht="15" customHeight="1">
      <c r="A228" s="140"/>
      <c r="B228" s="141"/>
      <c r="C228" s="141"/>
      <c r="D228" s="144"/>
      <c r="E228" s="145"/>
      <c r="F228" s="145"/>
      <c r="G228" s="756">
        <f>+D228*F228</f>
        <v>0</v>
      </c>
      <c r="H228" s="239">
        <f t="shared" ref="H228:H238" si="77">+E228*F228</f>
        <v>0</v>
      </c>
      <c r="I228" s="144"/>
      <c r="J228" s="145"/>
      <c r="K228" s="145"/>
      <c r="L228" s="763">
        <f>+I228*K228</f>
        <v>0</v>
      </c>
      <c r="M228" s="239">
        <f t="shared" ref="M228:M238" si="78">+J228*K228</f>
        <v>0</v>
      </c>
      <c r="N228" s="392">
        <f t="shared" ref="N228:N238" si="79">+D228-I228</f>
        <v>0</v>
      </c>
      <c r="O228" s="237">
        <f t="shared" ref="O228:O238" si="80">+E228-J228</f>
        <v>0</v>
      </c>
      <c r="P228" s="237">
        <f t="shared" ref="P228:P238" si="81">+F228-K228</f>
        <v>0</v>
      </c>
      <c r="Q228" s="237">
        <f t="shared" ref="Q228:Q238" si="82">+G228-L228</f>
        <v>0</v>
      </c>
      <c r="R228" s="239">
        <f t="shared" ref="R228:R238" si="83">+H228-M228</f>
        <v>0</v>
      </c>
    </row>
    <row r="229" spans="1:18" s="13" customFormat="1" ht="15" customHeight="1">
      <c r="A229" s="140"/>
      <c r="B229" s="142"/>
      <c r="C229" s="141"/>
      <c r="D229" s="146"/>
      <c r="E229" s="147"/>
      <c r="F229" s="147"/>
      <c r="G229" s="757">
        <f t="shared" ref="G229:G238" si="84">+D229*F229</f>
        <v>0</v>
      </c>
      <c r="H229" s="230">
        <f t="shared" si="77"/>
        <v>0</v>
      </c>
      <c r="I229" s="146"/>
      <c r="J229" s="147"/>
      <c r="K229" s="147"/>
      <c r="L229" s="760">
        <f t="shared" ref="L229:L238" si="85">+I229*K229</f>
        <v>0</v>
      </c>
      <c r="M229" s="230">
        <f t="shared" si="78"/>
        <v>0</v>
      </c>
      <c r="N229" s="393">
        <f t="shared" si="79"/>
        <v>0</v>
      </c>
      <c r="O229" s="228">
        <f t="shared" si="80"/>
        <v>0</v>
      </c>
      <c r="P229" s="228">
        <f t="shared" si="81"/>
        <v>0</v>
      </c>
      <c r="Q229" s="228">
        <f t="shared" si="82"/>
        <v>0</v>
      </c>
      <c r="R229" s="230">
        <f t="shared" si="83"/>
        <v>0</v>
      </c>
    </row>
    <row r="230" spans="1:18" s="13" customFormat="1" ht="15" customHeight="1">
      <c r="A230" s="143"/>
      <c r="B230" s="142"/>
      <c r="C230" s="142"/>
      <c r="D230" s="146"/>
      <c r="E230" s="147"/>
      <c r="F230" s="147"/>
      <c r="G230" s="757">
        <f t="shared" si="84"/>
        <v>0</v>
      </c>
      <c r="H230" s="230">
        <f t="shared" si="77"/>
        <v>0</v>
      </c>
      <c r="I230" s="146"/>
      <c r="J230" s="147"/>
      <c r="K230" s="147"/>
      <c r="L230" s="760">
        <f t="shared" si="85"/>
        <v>0</v>
      </c>
      <c r="M230" s="230">
        <f t="shared" si="78"/>
        <v>0</v>
      </c>
      <c r="N230" s="393">
        <f t="shared" si="79"/>
        <v>0</v>
      </c>
      <c r="O230" s="228">
        <f t="shared" si="80"/>
        <v>0</v>
      </c>
      <c r="P230" s="228">
        <f t="shared" si="81"/>
        <v>0</v>
      </c>
      <c r="Q230" s="228">
        <f t="shared" si="82"/>
        <v>0</v>
      </c>
      <c r="R230" s="230">
        <f t="shared" si="83"/>
        <v>0</v>
      </c>
    </row>
    <row r="231" spans="1:18" s="13" customFormat="1" ht="15" customHeight="1">
      <c r="A231" s="143"/>
      <c r="B231" s="142"/>
      <c r="C231" s="142"/>
      <c r="D231" s="146"/>
      <c r="E231" s="147"/>
      <c r="F231" s="147"/>
      <c r="G231" s="757">
        <f>+D231*F231</f>
        <v>0</v>
      </c>
      <c r="H231" s="230">
        <f>+E231*F231</f>
        <v>0</v>
      </c>
      <c r="I231" s="146"/>
      <c r="J231" s="147"/>
      <c r="K231" s="147"/>
      <c r="L231" s="760">
        <f>+I231*K231</f>
        <v>0</v>
      </c>
      <c r="M231" s="230">
        <f>+J231*K231</f>
        <v>0</v>
      </c>
      <c r="N231" s="393">
        <f t="shared" ref="N231:R234" si="86">+D231-I231</f>
        <v>0</v>
      </c>
      <c r="O231" s="228">
        <f t="shared" si="86"/>
        <v>0</v>
      </c>
      <c r="P231" s="228">
        <f t="shared" si="86"/>
        <v>0</v>
      </c>
      <c r="Q231" s="228">
        <f t="shared" si="86"/>
        <v>0</v>
      </c>
      <c r="R231" s="230">
        <f t="shared" si="86"/>
        <v>0</v>
      </c>
    </row>
    <row r="232" spans="1:18" s="13" customFormat="1" ht="15" customHeight="1">
      <c r="A232" s="143"/>
      <c r="B232" s="142"/>
      <c r="C232" s="142"/>
      <c r="D232" s="146"/>
      <c r="E232" s="147"/>
      <c r="F232" s="147"/>
      <c r="G232" s="757">
        <f>+D232*F232</f>
        <v>0</v>
      </c>
      <c r="H232" s="230">
        <f>+E232*F232</f>
        <v>0</v>
      </c>
      <c r="I232" s="146"/>
      <c r="J232" s="147"/>
      <c r="K232" s="147"/>
      <c r="L232" s="760">
        <f>+I232*K232</f>
        <v>0</v>
      </c>
      <c r="M232" s="230">
        <f>+J232*K232</f>
        <v>0</v>
      </c>
      <c r="N232" s="393">
        <f t="shared" si="86"/>
        <v>0</v>
      </c>
      <c r="O232" s="228">
        <f t="shared" si="86"/>
        <v>0</v>
      </c>
      <c r="P232" s="228">
        <f t="shared" si="86"/>
        <v>0</v>
      </c>
      <c r="Q232" s="228">
        <f t="shared" si="86"/>
        <v>0</v>
      </c>
      <c r="R232" s="230">
        <f t="shared" si="86"/>
        <v>0</v>
      </c>
    </row>
    <row r="233" spans="1:18" s="13" customFormat="1" ht="15" customHeight="1">
      <c r="A233" s="143"/>
      <c r="B233" s="142"/>
      <c r="C233" s="142"/>
      <c r="D233" s="146"/>
      <c r="E233" s="147"/>
      <c r="F233" s="147"/>
      <c r="G233" s="757">
        <f>+D233*F233</f>
        <v>0</v>
      </c>
      <c r="H233" s="230">
        <f>+E233*F233</f>
        <v>0</v>
      </c>
      <c r="I233" s="146"/>
      <c r="J233" s="147"/>
      <c r="K233" s="147"/>
      <c r="L233" s="760">
        <f>+I233*K233</f>
        <v>0</v>
      </c>
      <c r="M233" s="230">
        <f>+J233*K233</f>
        <v>0</v>
      </c>
      <c r="N233" s="393">
        <f t="shared" si="86"/>
        <v>0</v>
      </c>
      <c r="O233" s="228">
        <f t="shared" si="86"/>
        <v>0</v>
      </c>
      <c r="P233" s="228">
        <f t="shared" si="86"/>
        <v>0</v>
      </c>
      <c r="Q233" s="228">
        <f t="shared" si="86"/>
        <v>0</v>
      </c>
      <c r="R233" s="230">
        <f t="shared" si="86"/>
        <v>0</v>
      </c>
    </row>
    <row r="234" spans="1:18" s="13" customFormat="1" ht="15" customHeight="1">
      <c r="A234" s="143"/>
      <c r="B234" s="142"/>
      <c r="C234" s="142"/>
      <c r="D234" s="146"/>
      <c r="E234" s="147"/>
      <c r="F234" s="147"/>
      <c r="G234" s="757">
        <f>+D234*F234</f>
        <v>0</v>
      </c>
      <c r="H234" s="230">
        <f>+E234*F234</f>
        <v>0</v>
      </c>
      <c r="I234" s="146"/>
      <c r="J234" s="147"/>
      <c r="K234" s="147"/>
      <c r="L234" s="760">
        <f>+I234*K234</f>
        <v>0</v>
      </c>
      <c r="M234" s="230">
        <f>+J234*K234</f>
        <v>0</v>
      </c>
      <c r="N234" s="393">
        <f t="shared" si="86"/>
        <v>0</v>
      </c>
      <c r="O234" s="228">
        <f t="shared" si="86"/>
        <v>0</v>
      </c>
      <c r="P234" s="228">
        <f t="shared" si="86"/>
        <v>0</v>
      </c>
      <c r="Q234" s="228">
        <f t="shared" si="86"/>
        <v>0</v>
      </c>
      <c r="R234" s="230">
        <f t="shared" si="86"/>
        <v>0</v>
      </c>
    </row>
    <row r="235" spans="1:18" s="13" customFormat="1" ht="15" customHeight="1">
      <c r="A235" s="143"/>
      <c r="B235" s="142"/>
      <c r="C235" s="142"/>
      <c r="D235" s="146"/>
      <c r="E235" s="147"/>
      <c r="F235" s="147"/>
      <c r="G235" s="757">
        <f t="shared" si="84"/>
        <v>0</v>
      </c>
      <c r="H235" s="230">
        <f t="shared" si="77"/>
        <v>0</v>
      </c>
      <c r="I235" s="146"/>
      <c r="J235" s="147"/>
      <c r="K235" s="147"/>
      <c r="L235" s="760">
        <f t="shared" si="85"/>
        <v>0</v>
      </c>
      <c r="M235" s="230">
        <f t="shared" si="78"/>
        <v>0</v>
      </c>
      <c r="N235" s="393">
        <f t="shared" si="79"/>
        <v>0</v>
      </c>
      <c r="O235" s="228">
        <f t="shared" si="80"/>
        <v>0</v>
      </c>
      <c r="P235" s="228">
        <f t="shared" si="81"/>
        <v>0</v>
      </c>
      <c r="Q235" s="228">
        <f t="shared" si="82"/>
        <v>0</v>
      </c>
      <c r="R235" s="230">
        <f t="shared" si="83"/>
        <v>0</v>
      </c>
    </row>
    <row r="236" spans="1:18" s="13" customFormat="1" ht="15" hidden="1" customHeight="1">
      <c r="A236" s="143"/>
      <c r="B236" s="142"/>
      <c r="C236" s="142"/>
      <c r="D236" s="146"/>
      <c r="E236" s="147"/>
      <c r="F236" s="147"/>
      <c r="G236" s="757">
        <f t="shared" si="84"/>
        <v>0</v>
      </c>
      <c r="H236" s="230">
        <f t="shared" si="77"/>
        <v>0</v>
      </c>
      <c r="I236" s="146"/>
      <c r="J236" s="147"/>
      <c r="K236" s="147"/>
      <c r="L236" s="757">
        <f t="shared" si="85"/>
        <v>0</v>
      </c>
      <c r="M236" s="230">
        <f t="shared" si="78"/>
        <v>0</v>
      </c>
      <c r="N236" s="393">
        <f t="shared" si="79"/>
        <v>0</v>
      </c>
      <c r="O236" s="228">
        <f t="shared" si="80"/>
        <v>0</v>
      </c>
      <c r="P236" s="228">
        <f t="shared" si="81"/>
        <v>0</v>
      </c>
      <c r="Q236" s="228">
        <f t="shared" si="82"/>
        <v>0</v>
      </c>
      <c r="R236" s="230">
        <f t="shared" si="83"/>
        <v>0</v>
      </c>
    </row>
    <row r="237" spans="1:18" s="13" customFormat="1" ht="15" hidden="1" customHeight="1">
      <c r="A237" s="143"/>
      <c r="B237" s="142"/>
      <c r="C237" s="142"/>
      <c r="D237" s="146"/>
      <c r="E237" s="147"/>
      <c r="F237" s="147"/>
      <c r="G237" s="757">
        <f t="shared" si="84"/>
        <v>0</v>
      </c>
      <c r="H237" s="230">
        <f t="shared" si="77"/>
        <v>0</v>
      </c>
      <c r="I237" s="146"/>
      <c r="J237" s="147"/>
      <c r="K237" s="147"/>
      <c r="L237" s="757">
        <f t="shared" si="85"/>
        <v>0</v>
      </c>
      <c r="M237" s="230">
        <f t="shared" si="78"/>
        <v>0</v>
      </c>
      <c r="N237" s="393">
        <f t="shared" si="79"/>
        <v>0</v>
      </c>
      <c r="O237" s="228">
        <f t="shared" si="80"/>
        <v>0</v>
      </c>
      <c r="P237" s="228">
        <f t="shared" si="81"/>
        <v>0</v>
      </c>
      <c r="Q237" s="228">
        <f t="shared" si="82"/>
        <v>0</v>
      </c>
      <c r="R237" s="230">
        <f t="shared" si="83"/>
        <v>0</v>
      </c>
    </row>
    <row r="238" spans="1:18" s="13" customFormat="1" ht="15" hidden="1" customHeight="1">
      <c r="A238" s="143"/>
      <c r="B238" s="142"/>
      <c r="C238" s="142"/>
      <c r="D238" s="146"/>
      <c r="E238" s="147"/>
      <c r="F238" s="147"/>
      <c r="G238" s="757">
        <f t="shared" si="84"/>
        <v>0</v>
      </c>
      <c r="H238" s="230">
        <f t="shared" si="77"/>
        <v>0</v>
      </c>
      <c r="I238" s="146"/>
      <c r="J238" s="147"/>
      <c r="K238" s="147"/>
      <c r="L238" s="757">
        <f t="shared" si="85"/>
        <v>0</v>
      </c>
      <c r="M238" s="230">
        <f t="shared" si="78"/>
        <v>0</v>
      </c>
      <c r="N238" s="393">
        <f t="shared" si="79"/>
        <v>0</v>
      </c>
      <c r="O238" s="228">
        <f t="shared" si="80"/>
        <v>0</v>
      </c>
      <c r="P238" s="228">
        <f t="shared" si="81"/>
        <v>0</v>
      </c>
      <c r="Q238" s="228">
        <f t="shared" si="82"/>
        <v>0</v>
      </c>
      <c r="R238" s="230">
        <f t="shared" si="83"/>
        <v>0</v>
      </c>
    </row>
    <row r="239" spans="1:18" s="780" customFormat="1" ht="13.5" thickBot="1">
      <c r="A239" s="400" t="s">
        <v>110</v>
      </c>
      <c r="B239" s="607"/>
      <c r="C239" s="607"/>
      <c r="D239" s="798">
        <f>SUM(D228:D238)</f>
        <v>0</v>
      </c>
      <c r="E239" s="799">
        <f>SUM(E228:E238)</f>
        <v>0</v>
      </c>
      <c r="F239" s="799"/>
      <c r="G239" s="799">
        <f>SUM(G228:G238)</f>
        <v>0</v>
      </c>
      <c r="H239" s="800">
        <f>SUM(H228:H238)</f>
        <v>0</v>
      </c>
      <c r="I239" s="773">
        <f>SUM(I228:I238)</f>
        <v>0</v>
      </c>
      <c r="J239" s="773">
        <f>SUM(J228:J238)</f>
        <v>0</v>
      </c>
      <c r="K239" s="773"/>
      <c r="L239" s="773">
        <f>SUM(L228:L238)</f>
        <v>0</v>
      </c>
      <c r="M239" s="783">
        <f>SUM(M228:M238)</f>
        <v>0</v>
      </c>
      <c r="N239" s="772">
        <f>SUM(N228:N238)</f>
        <v>0</v>
      </c>
      <c r="O239" s="773">
        <f>SUM(O228:O238)</f>
        <v>0</v>
      </c>
      <c r="P239" s="773"/>
      <c r="Q239" s="773">
        <f>SUM(Q228:Q238)</f>
        <v>0</v>
      </c>
      <c r="R239" s="783">
        <f>SUM(R228:R238)</f>
        <v>0</v>
      </c>
    </row>
    <row r="240" spans="1:18" ht="13.5" thickTop="1">
      <c r="A240" s="1053" t="s">
        <v>127</v>
      </c>
      <c r="B240" s="1054"/>
      <c r="C240" s="1054"/>
      <c r="D240" s="996" t="s">
        <v>76</v>
      </c>
      <c r="E240" s="997"/>
      <c r="F240" s="997"/>
      <c r="G240" s="997"/>
      <c r="H240" s="998"/>
      <c r="I240" s="996" t="s">
        <v>0</v>
      </c>
      <c r="J240" s="997"/>
      <c r="K240" s="997"/>
      <c r="L240" s="997"/>
      <c r="M240" s="998"/>
      <c r="N240" s="996" t="s">
        <v>77</v>
      </c>
      <c r="O240" s="997"/>
      <c r="P240" s="997"/>
      <c r="Q240" s="997"/>
      <c r="R240" s="998"/>
    </row>
    <row r="241" spans="1:18" ht="22.5">
      <c r="A241" s="595" t="s">
        <v>103</v>
      </c>
      <c r="B241" s="596" t="s">
        <v>104</v>
      </c>
      <c r="C241" s="596" t="s">
        <v>105</v>
      </c>
      <c r="D241" s="128" t="s">
        <v>106</v>
      </c>
      <c r="E241" s="129" t="s">
        <v>107</v>
      </c>
      <c r="F241" s="129" t="s">
        <v>44</v>
      </c>
      <c r="G241" s="129" t="s">
        <v>108</v>
      </c>
      <c r="H241" s="375" t="s">
        <v>109</v>
      </c>
      <c r="I241" s="128" t="s">
        <v>106</v>
      </c>
      <c r="J241" s="129" t="s">
        <v>107</v>
      </c>
      <c r="K241" s="129" t="s">
        <v>44</v>
      </c>
      <c r="L241" s="129" t="s">
        <v>108</v>
      </c>
      <c r="M241" s="375" t="s">
        <v>109</v>
      </c>
      <c r="N241" s="128" t="s">
        <v>106</v>
      </c>
      <c r="O241" s="129" t="s">
        <v>107</v>
      </c>
      <c r="P241" s="129" t="s">
        <v>44</v>
      </c>
      <c r="Q241" s="129" t="s">
        <v>108</v>
      </c>
      <c r="R241" s="375" t="s">
        <v>109</v>
      </c>
    </row>
    <row r="242" spans="1:18" s="13" customFormat="1">
      <c r="A242" s="140"/>
      <c r="B242" s="141"/>
      <c r="C242" s="141"/>
      <c r="D242" s="144"/>
      <c r="E242" s="145"/>
      <c r="F242" s="145"/>
      <c r="G242" s="756">
        <f>+D242*F242</f>
        <v>0</v>
      </c>
      <c r="H242" s="239">
        <f t="shared" ref="H242:H252" si="87">+E242*F242</f>
        <v>0</v>
      </c>
      <c r="I242" s="144"/>
      <c r="J242" s="145"/>
      <c r="K242" s="145"/>
      <c r="L242" s="763">
        <f>+I242*K242</f>
        <v>0</v>
      </c>
      <c r="M242" s="239">
        <f t="shared" ref="M242:M252" si="88">+J242*K242</f>
        <v>0</v>
      </c>
      <c r="N242" s="392">
        <f>+D242-I242</f>
        <v>0</v>
      </c>
      <c r="O242" s="237">
        <f t="shared" ref="O242:O252" si="89">+E242-J242</f>
        <v>0</v>
      </c>
      <c r="P242" s="237">
        <f t="shared" ref="P242:P252" si="90">+F242-K242</f>
        <v>0</v>
      </c>
      <c r="Q242" s="237">
        <f t="shared" ref="Q242:Q252" si="91">+G242-L242</f>
        <v>0</v>
      </c>
      <c r="R242" s="239">
        <f t="shared" ref="R242:R252" si="92">+H242-M242</f>
        <v>0</v>
      </c>
    </row>
    <row r="243" spans="1:18" s="13" customFormat="1">
      <c r="A243" s="140"/>
      <c r="B243" s="142"/>
      <c r="C243" s="141"/>
      <c r="D243" s="146"/>
      <c r="E243" s="147"/>
      <c r="F243" s="147"/>
      <c r="G243" s="757">
        <f t="shared" ref="G243:G252" si="93">+D243*F243</f>
        <v>0</v>
      </c>
      <c r="H243" s="230">
        <f t="shared" si="87"/>
        <v>0</v>
      </c>
      <c r="I243" s="146"/>
      <c r="J243" s="147"/>
      <c r="K243" s="147"/>
      <c r="L243" s="760">
        <f t="shared" ref="L243:L252" si="94">+I243*K243</f>
        <v>0</v>
      </c>
      <c r="M243" s="230">
        <f t="shared" si="88"/>
        <v>0</v>
      </c>
      <c r="N243" s="393">
        <f t="shared" ref="N243:N252" si="95">+D243-I243</f>
        <v>0</v>
      </c>
      <c r="O243" s="228">
        <f t="shared" si="89"/>
        <v>0</v>
      </c>
      <c r="P243" s="228">
        <f t="shared" si="90"/>
        <v>0</v>
      </c>
      <c r="Q243" s="228">
        <f t="shared" si="91"/>
        <v>0</v>
      </c>
      <c r="R243" s="230">
        <f t="shared" si="92"/>
        <v>0</v>
      </c>
    </row>
    <row r="244" spans="1:18" s="13" customFormat="1">
      <c r="A244" s="143"/>
      <c r="B244" s="142"/>
      <c r="C244" s="142"/>
      <c r="D244" s="146"/>
      <c r="E244" s="147"/>
      <c r="F244" s="147"/>
      <c r="G244" s="757">
        <f t="shared" si="93"/>
        <v>0</v>
      </c>
      <c r="H244" s="230">
        <f t="shared" si="87"/>
        <v>0</v>
      </c>
      <c r="I244" s="146"/>
      <c r="J244" s="147"/>
      <c r="K244" s="147"/>
      <c r="L244" s="760">
        <f t="shared" si="94"/>
        <v>0</v>
      </c>
      <c r="M244" s="230">
        <f t="shared" si="88"/>
        <v>0</v>
      </c>
      <c r="N244" s="393">
        <f t="shared" si="95"/>
        <v>0</v>
      </c>
      <c r="O244" s="228">
        <f t="shared" si="89"/>
        <v>0</v>
      </c>
      <c r="P244" s="228">
        <f t="shared" si="90"/>
        <v>0</v>
      </c>
      <c r="Q244" s="228">
        <f t="shared" si="91"/>
        <v>0</v>
      </c>
      <c r="R244" s="230">
        <f t="shared" si="92"/>
        <v>0</v>
      </c>
    </row>
    <row r="245" spans="1:18" s="13" customFormat="1">
      <c r="A245" s="143"/>
      <c r="B245" s="142"/>
      <c r="C245" s="142"/>
      <c r="D245" s="146"/>
      <c r="E245" s="147"/>
      <c r="F245" s="147"/>
      <c r="G245" s="757">
        <f>+D245*F245</f>
        <v>0</v>
      </c>
      <c r="H245" s="230">
        <f>+E245*F245</f>
        <v>0</v>
      </c>
      <c r="I245" s="146"/>
      <c r="J245" s="147"/>
      <c r="K245" s="147"/>
      <c r="L245" s="760">
        <f>+I245*K245</f>
        <v>0</v>
      </c>
      <c r="M245" s="230">
        <f>+J245*K245</f>
        <v>0</v>
      </c>
      <c r="N245" s="393">
        <f t="shared" ref="N245:R247" si="96">+D245-I245</f>
        <v>0</v>
      </c>
      <c r="O245" s="228">
        <f t="shared" si="96"/>
        <v>0</v>
      </c>
      <c r="P245" s="228">
        <f t="shared" si="96"/>
        <v>0</v>
      </c>
      <c r="Q245" s="228">
        <f t="shared" si="96"/>
        <v>0</v>
      </c>
      <c r="R245" s="230">
        <f t="shared" si="96"/>
        <v>0</v>
      </c>
    </row>
    <row r="246" spans="1:18" s="13" customFormat="1">
      <c r="A246" s="143"/>
      <c r="B246" s="142"/>
      <c r="C246" s="142"/>
      <c r="D246" s="146"/>
      <c r="E246" s="147"/>
      <c r="F246" s="147"/>
      <c r="G246" s="757">
        <f>+D246*F246</f>
        <v>0</v>
      </c>
      <c r="H246" s="230">
        <f>+E246*F246</f>
        <v>0</v>
      </c>
      <c r="I246" s="146"/>
      <c r="J246" s="147"/>
      <c r="K246" s="147"/>
      <c r="L246" s="760">
        <f>+I246*K246</f>
        <v>0</v>
      </c>
      <c r="M246" s="230">
        <f>+J246*K246</f>
        <v>0</v>
      </c>
      <c r="N246" s="393">
        <f t="shared" si="96"/>
        <v>0</v>
      </c>
      <c r="O246" s="228">
        <f t="shared" si="96"/>
        <v>0</v>
      </c>
      <c r="P246" s="228">
        <f t="shared" si="96"/>
        <v>0</v>
      </c>
      <c r="Q246" s="228">
        <f t="shared" si="96"/>
        <v>0</v>
      </c>
      <c r="R246" s="230">
        <f t="shared" si="96"/>
        <v>0</v>
      </c>
    </row>
    <row r="247" spans="1:18" s="13" customFormat="1">
      <c r="A247" s="143"/>
      <c r="B247" s="142"/>
      <c r="C247" s="142"/>
      <c r="D247" s="146"/>
      <c r="E247" s="147"/>
      <c r="F247" s="147"/>
      <c r="G247" s="757">
        <f>+D247*F247</f>
        <v>0</v>
      </c>
      <c r="H247" s="230">
        <f>+E247*F247</f>
        <v>0</v>
      </c>
      <c r="I247" s="146"/>
      <c r="J247" s="147"/>
      <c r="K247" s="147"/>
      <c r="L247" s="760">
        <f>+I247*K247</f>
        <v>0</v>
      </c>
      <c r="M247" s="230">
        <f>+J247*K247</f>
        <v>0</v>
      </c>
      <c r="N247" s="393">
        <f t="shared" si="96"/>
        <v>0</v>
      </c>
      <c r="O247" s="228">
        <f t="shared" si="96"/>
        <v>0</v>
      </c>
      <c r="P247" s="228">
        <f t="shared" si="96"/>
        <v>0</v>
      </c>
      <c r="Q247" s="228">
        <f t="shared" si="96"/>
        <v>0</v>
      </c>
      <c r="R247" s="230">
        <f t="shared" si="96"/>
        <v>0</v>
      </c>
    </row>
    <row r="248" spans="1:18" s="13" customFormat="1">
      <c r="A248" s="143"/>
      <c r="B248" s="142"/>
      <c r="C248" s="142"/>
      <c r="D248" s="146"/>
      <c r="E248" s="147"/>
      <c r="F248" s="147"/>
      <c r="G248" s="757">
        <f t="shared" si="93"/>
        <v>0</v>
      </c>
      <c r="H248" s="230">
        <f t="shared" si="87"/>
        <v>0</v>
      </c>
      <c r="I248" s="146"/>
      <c r="J248" s="147"/>
      <c r="K248" s="147"/>
      <c r="L248" s="760">
        <f t="shared" si="94"/>
        <v>0</v>
      </c>
      <c r="M248" s="230">
        <f t="shared" si="88"/>
        <v>0</v>
      </c>
      <c r="N248" s="393">
        <f t="shared" si="95"/>
        <v>0</v>
      </c>
      <c r="O248" s="228">
        <f t="shared" si="89"/>
        <v>0</v>
      </c>
      <c r="P248" s="228">
        <f t="shared" si="90"/>
        <v>0</v>
      </c>
      <c r="Q248" s="228">
        <f t="shared" si="91"/>
        <v>0</v>
      </c>
      <c r="R248" s="230">
        <f t="shared" si="92"/>
        <v>0</v>
      </c>
    </row>
    <row r="249" spans="1:18" s="13" customFormat="1">
      <c r="A249" s="143"/>
      <c r="B249" s="142"/>
      <c r="C249" s="142"/>
      <c r="D249" s="146"/>
      <c r="E249" s="147"/>
      <c r="F249" s="147"/>
      <c r="G249" s="757">
        <f t="shared" si="93"/>
        <v>0</v>
      </c>
      <c r="H249" s="230">
        <f t="shared" si="87"/>
        <v>0</v>
      </c>
      <c r="I249" s="146"/>
      <c r="J249" s="147"/>
      <c r="K249" s="147"/>
      <c r="L249" s="760">
        <f t="shared" si="94"/>
        <v>0</v>
      </c>
      <c r="M249" s="230">
        <f t="shared" si="88"/>
        <v>0</v>
      </c>
      <c r="N249" s="393">
        <f t="shared" si="95"/>
        <v>0</v>
      </c>
      <c r="O249" s="228">
        <f t="shared" si="89"/>
        <v>0</v>
      </c>
      <c r="P249" s="228">
        <f t="shared" si="90"/>
        <v>0</v>
      </c>
      <c r="Q249" s="228">
        <f t="shared" si="91"/>
        <v>0</v>
      </c>
      <c r="R249" s="230">
        <f t="shared" si="92"/>
        <v>0</v>
      </c>
    </row>
    <row r="250" spans="1:18" s="13" customFormat="1" hidden="1">
      <c r="A250" s="143"/>
      <c r="B250" s="142"/>
      <c r="C250" s="142"/>
      <c r="D250" s="146"/>
      <c r="E250" s="147"/>
      <c r="F250" s="147"/>
      <c r="G250" s="757">
        <f t="shared" si="93"/>
        <v>0</v>
      </c>
      <c r="H250" s="230">
        <f t="shared" si="87"/>
        <v>0</v>
      </c>
      <c r="I250" s="146"/>
      <c r="J250" s="147"/>
      <c r="K250" s="147"/>
      <c r="L250" s="757">
        <f t="shared" si="94"/>
        <v>0</v>
      </c>
      <c r="M250" s="230">
        <f t="shared" si="88"/>
        <v>0</v>
      </c>
      <c r="N250" s="393">
        <f t="shared" si="95"/>
        <v>0</v>
      </c>
      <c r="O250" s="228">
        <f t="shared" si="89"/>
        <v>0</v>
      </c>
      <c r="P250" s="228">
        <f t="shared" si="90"/>
        <v>0</v>
      </c>
      <c r="Q250" s="228">
        <f t="shared" si="91"/>
        <v>0</v>
      </c>
      <c r="R250" s="230">
        <f t="shared" si="92"/>
        <v>0</v>
      </c>
    </row>
    <row r="251" spans="1:18" s="13" customFormat="1" hidden="1">
      <c r="A251" s="143"/>
      <c r="B251" s="142"/>
      <c r="C251" s="142"/>
      <c r="D251" s="146"/>
      <c r="E251" s="147"/>
      <c r="F251" s="147"/>
      <c r="G251" s="757">
        <f t="shared" si="93"/>
        <v>0</v>
      </c>
      <c r="H251" s="230">
        <f t="shared" si="87"/>
        <v>0</v>
      </c>
      <c r="I251" s="146"/>
      <c r="J251" s="147"/>
      <c r="K251" s="147"/>
      <c r="L251" s="757">
        <f t="shared" si="94"/>
        <v>0</v>
      </c>
      <c r="M251" s="230">
        <f t="shared" si="88"/>
        <v>0</v>
      </c>
      <c r="N251" s="393">
        <f t="shared" si="95"/>
        <v>0</v>
      </c>
      <c r="O251" s="228">
        <f t="shared" si="89"/>
        <v>0</v>
      </c>
      <c r="P251" s="228">
        <f t="shared" si="90"/>
        <v>0</v>
      </c>
      <c r="Q251" s="228">
        <f t="shared" si="91"/>
        <v>0</v>
      </c>
      <c r="R251" s="230">
        <f t="shared" si="92"/>
        <v>0</v>
      </c>
    </row>
    <row r="252" spans="1:18" s="13" customFormat="1" hidden="1">
      <c r="A252" s="143"/>
      <c r="B252" s="142"/>
      <c r="C252" s="142"/>
      <c r="D252" s="146"/>
      <c r="E252" s="147"/>
      <c r="F252" s="147"/>
      <c r="G252" s="757">
        <f t="shared" si="93"/>
        <v>0</v>
      </c>
      <c r="H252" s="230">
        <f t="shared" si="87"/>
        <v>0</v>
      </c>
      <c r="I252" s="146"/>
      <c r="J252" s="147"/>
      <c r="K252" s="147"/>
      <c r="L252" s="757">
        <f t="shared" si="94"/>
        <v>0</v>
      </c>
      <c r="M252" s="230">
        <f t="shared" si="88"/>
        <v>0</v>
      </c>
      <c r="N252" s="393">
        <f t="shared" si="95"/>
        <v>0</v>
      </c>
      <c r="O252" s="228">
        <f t="shared" si="89"/>
        <v>0</v>
      </c>
      <c r="P252" s="228">
        <f t="shared" si="90"/>
        <v>0</v>
      </c>
      <c r="Q252" s="228">
        <f t="shared" si="91"/>
        <v>0</v>
      </c>
      <c r="R252" s="230">
        <f t="shared" si="92"/>
        <v>0</v>
      </c>
    </row>
    <row r="253" spans="1:18" s="780" customFormat="1" ht="13.5" thickBot="1">
      <c r="A253" s="400" t="s">
        <v>111</v>
      </c>
      <c r="B253" s="607"/>
      <c r="C253" s="607"/>
      <c r="D253" s="798">
        <f>SUM(D242:D252)</f>
        <v>0</v>
      </c>
      <c r="E253" s="799">
        <f>SUM(E242:E252)</f>
        <v>0</v>
      </c>
      <c r="F253" s="799"/>
      <c r="G253" s="799">
        <f>SUM(G242:G252)</f>
        <v>0</v>
      </c>
      <c r="H253" s="800">
        <f>SUM(H242:H252)</f>
        <v>0</v>
      </c>
      <c r="I253" s="773">
        <f>SUM(I242:I252)</f>
        <v>0</v>
      </c>
      <c r="J253" s="773">
        <f>SUM(J242:J252)</f>
        <v>0</v>
      </c>
      <c r="K253" s="773"/>
      <c r="L253" s="773">
        <f>SUM(L242:L252)</f>
        <v>0</v>
      </c>
      <c r="M253" s="783">
        <f>SUM(M242:M252)</f>
        <v>0</v>
      </c>
      <c r="N253" s="772">
        <f>SUM(N242:N252)</f>
        <v>0</v>
      </c>
      <c r="O253" s="773">
        <f>SUM(O242:O252)</f>
        <v>0</v>
      </c>
      <c r="P253" s="773"/>
      <c r="Q253" s="773">
        <f>SUM(Q242:Q252)</f>
        <v>0</v>
      </c>
      <c r="R253" s="783">
        <f>SUM(R242:R252)</f>
        <v>0</v>
      </c>
    </row>
    <row r="254" spans="1:18" s="709" customFormat="1" ht="13.5" thickTop="1">
      <c r="A254" s="706"/>
      <c r="B254" s="706"/>
      <c r="C254" s="706"/>
      <c r="D254" s="710"/>
      <c r="E254" s="710"/>
      <c r="F254" s="710"/>
      <c r="G254" s="710"/>
      <c r="H254" s="710"/>
      <c r="I254" s="707"/>
      <c r="J254" s="707"/>
      <c r="K254" s="707"/>
      <c r="L254" s="707"/>
      <c r="M254" s="707"/>
      <c r="N254" s="707"/>
      <c r="O254" s="707"/>
      <c r="P254" s="707"/>
      <c r="Q254" s="707"/>
      <c r="R254" s="707"/>
    </row>
    <row r="255" spans="1:18" s="709" customFormat="1" ht="15">
      <c r="A255" s="1050" t="s">
        <v>468</v>
      </c>
      <c r="B255" s="1050"/>
      <c r="C255" s="1050"/>
      <c r="D255" s="1050"/>
      <c r="E255" s="1050"/>
      <c r="F255" s="1050"/>
      <c r="G255" s="1050"/>
      <c r="H255" s="1050"/>
      <c r="I255" s="1050"/>
      <c r="J255" s="1050"/>
      <c r="K255" s="1050"/>
      <c r="L255" s="1050"/>
      <c r="M255" s="1050"/>
      <c r="N255" s="1050"/>
      <c r="O255" s="707"/>
      <c r="P255" s="707"/>
      <c r="Q255" s="708"/>
      <c r="R255" s="708"/>
    </row>
    <row r="256" spans="1:18" s="709" customFormat="1">
      <c r="A256" s="1051" t="s">
        <v>416</v>
      </c>
      <c r="B256" s="1051"/>
      <c r="C256" s="1051"/>
      <c r="D256" s="1051"/>
      <c r="E256" s="1051"/>
      <c r="F256" s="1051"/>
      <c r="G256" s="1051"/>
      <c r="H256" s="1051"/>
      <c r="I256" s="1051"/>
      <c r="J256" s="1051"/>
      <c r="K256" s="1051"/>
      <c r="L256" s="1051"/>
      <c r="M256" s="1051"/>
      <c r="N256" s="1051"/>
      <c r="O256" s="707"/>
      <c r="P256" s="707"/>
      <c r="Q256" s="708"/>
      <c r="R256" s="708"/>
    </row>
    <row r="257" spans="1:18" s="709" customFormat="1">
      <c r="A257" s="1051" t="s">
        <v>417</v>
      </c>
      <c r="B257" s="1051"/>
      <c r="C257" s="1051"/>
      <c r="D257" s="1051"/>
      <c r="E257" s="1051"/>
      <c r="F257" s="1051"/>
      <c r="G257" s="1051"/>
      <c r="H257" s="1051"/>
      <c r="I257" s="1051"/>
      <c r="J257" s="1051"/>
      <c r="K257" s="1051"/>
      <c r="L257" s="1051"/>
      <c r="M257" s="1051"/>
      <c r="N257" s="1051"/>
      <c r="O257" s="707"/>
      <c r="P257" s="707"/>
      <c r="Q257" s="708"/>
      <c r="R257" s="708"/>
    </row>
    <row r="258" spans="1:18" s="709" customFormat="1">
      <c r="A258" s="878"/>
      <c r="B258" s="878"/>
      <c r="C258" s="878"/>
      <c r="D258" s="878"/>
      <c r="E258" s="879"/>
      <c r="F258" s="879"/>
      <c r="G258" s="879"/>
      <c r="H258" s="879"/>
      <c r="I258" s="880"/>
      <c r="J258" s="880"/>
      <c r="K258" s="880"/>
      <c r="L258" s="880"/>
      <c r="M258" s="880"/>
      <c r="N258" s="880"/>
      <c r="O258" s="707"/>
      <c r="P258" s="707"/>
      <c r="Q258" s="708"/>
      <c r="R258" s="708"/>
    </row>
    <row r="259" spans="1:18" s="709" customFormat="1">
      <c r="A259" s="878"/>
      <c r="B259" s="878"/>
      <c r="C259" s="878"/>
      <c r="D259" s="878"/>
      <c r="E259" s="879"/>
      <c r="F259" s="879"/>
      <c r="G259" s="879"/>
      <c r="H259" s="879"/>
      <c r="I259" s="880"/>
      <c r="J259" s="880"/>
      <c r="K259" s="880"/>
      <c r="L259" s="880"/>
      <c r="M259" s="880"/>
      <c r="N259" s="880"/>
      <c r="O259" s="707"/>
      <c r="P259" s="707"/>
      <c r="Q259" s="708"/>
      <c r="R259" s="708"/>
    </row>
    <row r="260" spans="1:18" s="709" customFormat="1">
      <c r="A260" s="878"/>
      <c r="B260" s="878"/>
      <c r="C260" s="878"/>
      <c r="D260" s="878"/>
      <c r="E260" s="879"/>
      <c r="F260" s="879"/>
      <c r="G260" s="879"/>
      <c r="H260" s="879"/>
      <c r="I260" s="880"/>
      <c r="J260" s="880"/>
      <c r="K260" s="880"/>
      <c r="L260" s="880"/>
      <c r="M260" s="880"/>
      <c r="N260" s="880"/>
      <c r="O260" s="707"/>
      <c r="P260" s="707"/>
      <c r="Q260" s="708"/>
      <c r="R260" s="708"/>
    </row>
    <row r="261" spans="1:18" s="709" customFormat="1">
      <c r="A261" s="878"/>
      <c r="B261" s="878"/>
      <c r="C261" s="878"/>
      <c r="D261" s="878"/>
      <c r="E261" s="879"/>
      <c r="F261" s="879"/>
      <c r="G261" s="879"/>
      <c r="H261" s="879"/>
      <c r="I261" s="880"/>
      <c r="J261" s="880"/>
      <c r="K261" s="880"/>
      <c r="L261" s="880"/>
      <c r="M261" s="880"/>
      <c r="N261" s="880"/>
      <c r="O261" s="707"/>
      <c r="P261" s="707"/>
      <c r="Q261" s="708"/>
      <c r="R261" s="708"/>
    </row>
    <row r="262" spans="1:18" s="709" customFormat="1">
      <c r="A262" s="878"/>
      <c r="B262" s="878"/>
      <c r="C262" s="878"/>
      <c r="D262" s="878"/>
      <c r="E262" s="879"/>
      <c r="F262" s="879"/>
      <c r="G262" s="879"/>
      <c r="H262" s="879"/>
      <c r="I262" s="880"/>
      <c r="J262" s="880"/>
      <c r="K262" s="880"/>
      <c r="L262" s="880"/>
      <c r="M262" s="880"/>
      <c r="N262" s="880"/>
      <c r="O262" s="707"/>
      <c r="P262" s="707"/>
      <c r="Q262" s="708"/>
      <c r="R262" s="708"/>
    </row>
    <row r="263" spans="1:18" s="709" customFormat="1">
      <c r="A263" s="878"/>
      <c r="B263" s="878"/>
      <c r="C263" s="878"/>
      <c r="D263" s="878"/>
      <c r="E263" s="881"/>
      <c r="F263" s="878"/>
      <c r="G263" s="878"/>
      <c r="H263" s="878"/>
      <c r="I263" s="882"/>
      <c r="J263" s="882"/>
      <c r="K263" s="882"/>
      <c r="L263" s="882"/>
      <c r="M263" s="882"/>
      <c r="N263" s="882"/>
      <c r="O263" s="707"/>
      <c r="P263" s="707"/>
      <c r="Q263" s="708"/>
      <c r="R263" s="708"/>
    </row>
    <row r="264" spans="1:18" s="709" customFormat="1">
      <c r="A264" s="883" t="s">
        <v>418</v>
      </c>
      <c r="B264" s="883"/>
      <c r="C264" s="883"/>
      <c r="D264" s="884" t="s">
        <v>233</v>
      </c>
      <c r="E264" s="885"/>
      <c r="F264" s="882"/>
      <c r="G264" s="882"/>
      <c r="H264" s="882"/>
      <c r="I264" s="882"/>
      <c r="J264" s="882"/>
      <c r="K264" s="882"/>
      <c r="L264" s="882"/>
      <c r="M264" s="882"/>
      <c r="N264" s="882"/>
      <c r="O264" s="707"/>
      <c r="P264" s="707"/>
      <c r="Q264" s="708"/>
      <c r="R264" s="708"/>
    </row>
    <row r="265" spans="1:18" s="709" customFormat="1">
      <c r="A265" s="882"/>
      <c r="B265" s="882"/>
      <c r="C265" s="882"/>
      <c r="D265" s="882"/>
      <c r="E265" s="885"/>
      <c r="F265" s="882"/>
      <c r="G265" s="882"/>
      <c r="H265" s="882"/>
      <c r="I265" s="882"/>
      <c r="J265" s="882"/>
      <c r="K265" s="882"/>
      <c r="L265" s="882"/>
      <c r="M265" s="882"/>
      <c r="N265" s="882"/>
      <c r="O265" s="707"/>
      <c r="P265" s="707"/>
      <c r="Q265" s="708"/>
      <c r="R265" s="708"/>
    </row>
    <row r="266" spans="1:18" s="709" customFormat="1">
      <c r="A266" s="883" t="s">
        <v>419</v>
      </c>
      <c r="B266" s="883"/>
      <c r="C266" s="886"/>
      <c r="D266" s="883"/>
      <c r="E266" s="885"/>
      <c r="F266" s="882"/>
      <c r="G266" s="882"/>
      <c r="H266" s="882"/>
      <c r="I266" s="882"/>
      <c r="J266" s="882"/>
      <c r="K266" s="882"/>
      <c r="L266" s="882"/>
      <c r="M266" s="882"/>
      <c r="N266" s="882"/>
      <c r="O266" s="707"/>
      <c r="P266" s="707"/>
      <c r="Q266" s="708"/>
      <c r="R266" s="708"/>
    </row>
    <row r="267" spans="1:18" s="709" customFormat="1">
      <c r="A267" s="882"/>
      <c r="B267" s="882"/>
      <c r="C267" s="882"/>
      <c r="D267" s="882"/>
      <c r="E267" s="885"/>
      <c r="F267" s="882"/>
      <c r="G267" s="882"/>
      <c r="H267" s="882"/>
      <c r="I267" s="882"/>
      <c r="J267" s="882"/>
      <c r="K267" s="882"/>
      <c r="L267" s="882"/>
      <c r="M267" s="882"/>
      <c r="N267" s="882"/>
      <c r="O267" s="707"/>
      <c r="P267" s="707"/>
      <c r="Q267" s="708"/>
      <c r="R267" s="708"/>
    </row>
    <row r="268" spans="1:18" s="709" customFormat="1">
      <c r="A268" s="882"/>
      <c r="B268" s="882"/>
      <c r="C268" s="882"/>
      <c r="D268" s="882"/>
      <c r="E268" s="885"/>
      <c r="F268" s="882"/>
      <c r="G268" s="882"/>
      <c r="H268" s="882"/>
      <c r="I268" s="882"/>
      <c r="J268" s="882"/>
      <c r="K268" s="882"/>
      <c r="L268" s="882"/>
      <c r="M268" s="882"/>
      <c r="N268" s="882"/>
      <c r="O268" s="707"/>
      <c r="P268" s="707"/>
      <c r="Q268" s="708"/>
      <c r="R268" s="708"/>
    </row>
    <row r="269" spans="1:18" s="709" customFormat="1">
      <c r="A269" s="883" t="s">
        <v>420</v>
      </c>
      <c r="B269" s="883"/>
      <c r="C269" s="883"/>
      <c r="D269" s="884" t="s">
        <v>233</v>
      </c>
      <c r="E269" s="885"/>
      <c r="F269" s="882"/>
      <c r="G269" s="882"/>
      <c r="H269" s="882"/>
      <c r="I269" s="882"/>
      <c r="J269" s="882"/>
      <c r="K269" s="882"/>
      <c r="L269" s="882"/>
      <c r="M269" s="882"/>
      <c r="N269" s="882"/>
      <c r="O269" s="707"/>
      <c r="P269" s="707"/>
      <c r="Q269" s="708"/>
      <c r="R269" s="708"/>
    </row>
    <row r="270" spans="1:18" s="709" customFormat="1">
      <c r="A270" s="706"/>
      <c r="B270" s="706"/>
      <c r="C270" s="706"/>
      <c r="D270" s="710"/>
      <c r="E270" s="710"/>
      <c r="F270" s="710"/>
      <c r="G270" s="710"/>
      <c r="H270" s="710"/>
      <c r="I270" s="707"/>
      <c r="J270" s="707"/>
      <c r="K270" s="707"/>
      <c r="L270" s="707"/>
      <c r="M270" s="707"/>
      <c r="N270" s="707"/>
      <c r="O270" s="707"/>
      <c r="P270" s="707"/>
      <c r="Q270" s="707"/>
      <c r="R270" s="707"/>
    </row>
    <row r="271" spans="1:18">
      <c r="A271" s="153" t="s">
        <v>37</v>
      </c>
      <c r="B271" s="466"/>
      <c r="C271" s="466"/>
      <c r="D271" s="180"/>
      <c r="E271" s="180"/>
      <c r="F271" s="180"/>
      <c r="G271" s="180"/>
      <c r="H271" s="180"/>
      <c r="I271" s="365"/>
      <c r="J271" s="365"/>
      <c r="K271" s="365"/>
      <c r="L271" s="365"/>
      <c r="M271" s="184"/>
    </row>
    <row r="272" spans="1:18">
      <c r="A272" s="154" t="s">
        <v>102</v>
      </c>
      <c r="B272" s="181"/>
      <c r="C272" s="181"/>
      <c r="D272" s="180"/>
      <c r="E272" s="180"/>
      <c r="F272" s="180"/>
      <c r="G272" s="180"/>
      <c r="H272" s="180"/>
      <c r="I272" s="365"/>
      <c r="J272" s="365"/>
      <c r="K272" s="365"/>
      <c r="L272" s="365"/>
      <c r="M272" s="366"/>
    </row>
    <row r="273" spans="1:18" ht="1.5" customHeight="1">
      <c r="A273" s="154"/>
      <c r="B273" s="181"/>
      <c r="C273" s="181"/>
      <c r="D273" s="63"/>
      <c r="E273" s="284"/>
      <c r="F273" s="284"/>
      <c r="G273" s="284"/>
      <c r="H273" s="367"/>
      <c r="I273" s="365"/>
      <c r="J273" s="3"/>
      <c r="K273" s="3"/>
      <c r="L273" s="184"/>
      <c r="M273" s="184"/>
    </row>
    <row r="274" spans="1:18">
      <c r="A274" s="600" t="s">
        <v>24</v>
      </c>
      <c r="B274" s="982" t="str">
        <f>'Sch I S&amp;B FINAL'!B469</f>
        <v>Contractor Name</v>
      </c>
      <c r="C274" s="982"/>
      <c r="D274" s="599"/>
      <c r="E274" s="600" t="s">
        <v>23</v>
      </c>
      <c r="F274" s="417"/>
      <c r="G274" s="1061" t="str">
        <f>'Sch I S&amp;B FINAL'!H469</f>
        <v>Contract Number</v>
      </c>
      <c r="H274" s="1059"/>
      <c r="I274" s="1059"/>
      <c r="J274" s="1059"/>
      <c r="K274" s="604" t="s">
        <v>324</v>
      </c>
      <c r="L274" s="602"/>
      <c r="M274" s="599"/>
      <c r="N274" s="983">
        <f>'Sch I S&amp;B FINAL'!O469</f>
        <v>0</v>
      </c>
      <c r="O274" s="983"/>
    </row>
    <row r="275" spans="1:18" ht="13.5">
      <c r="A275" s="600" t="s">
        <v>25</v>
      </c>
      <c r="B275" s="1055" t="str">
        <f>'Sch I S&amp;B FINAL'!B470</f>
        <v xml:space="preserve">PROGRAM NAME </v>
      </c>
      <c r="C275" s="1056"/>
      <c r="D275" s="599"/>
      <c r="E275" s="601" t="s">
        <v>113</v>
      </c>
      <c r="F275" s="599"/>
      <c r="G275" s="1055" t="str">
        <f>'Sch I S&amp;B FINAL'!H470</f>
        <v>FUNDING SOURCE 6</v>
      </c>
      <c r="H275" s="1056"/>
      <c r="I275" s="1056"/>
      <c r="J275" s="1056"/>
      <c r="K275" s="603" t="s">
        <v>28</v>
      </c>
      <c r="L275" s="602"/>
      <c r="M275" s="602"/>
      <c r="N275" s="1058">
        <f>'Sch I S&amp;B FINAL'!O470</f>
        <v>0</v>
      </c>
      <c r="O275" s="1058"/>
    </row>
    <row r="276" spans="1:18" ht="13.5">
      <c r="A276" s="600" t="s">
        <v>27</v>
      </c>
      <c r="B276" s="1057">
        <f>'Sch I S&amp;B FINAL'!B471</f>
        <v>0</v>
      </c>
      <c r="C276" s="1057"/>
      <c r="D276" s="599"/>
      <c r="E276" s="600" t="s">
        <v>26</v>
      </c>
      <c r="F276"/>
      <c r="G276" s="1052">
        <f>+'Sch I S&amp;B FINAL'!G471</f>
        <v>0</v>
      </c>
      <c r="H276" s="1052"/>
      <c r="I276" s="1052"/>
      <c r="J276" s="1052"/>
      <c r="K276" s="605" t="s">
        <v>29</v>
      </c>
      <c r="L276" s="602"/>
      <c r="M276" s="599"/>
      <c r="N276" s="983">
        <f>'Sch I S&amp;B FINAL'!O471</f>
        <v>0</v>
      </c>
      <c r="O276" s="983"/>
    </row>
    <row r="277" spans="1:18" ht="4.5" customHeight="1">
      <c r="A277" s="60"/>
      <c r="B277" s="60"/>
      <c r="C277" s="60"/>
      <c r="I277" s="372"/>
      <c r="J277" s="3"/>
      <c r="K277" s="3"/>
      <c r="L277" s="184"/>
      <c r="M277" s="184"/>
    </row>
    <row r="278" spans="1:18" ht="2.25" customHeight="1">
      <c r="I278" s="365"/>
      <c r="J278" s="3"/>
      <c r="K278" s="3"/>
      <c r="L278" s="184"/>
      <c r="M278" s="184"/>
    </row>
    <row r="279" spans="1:18" ht="21" customHeight="1" thickBot="1">
      <c r="A279" s="606"/>
      <c r="I279" s="365"/>
      <c r="J279" s="3"/>
      <c r="K279" s="3"/>
      <c r="L279" s="184"/>
      <c r="M279" s="184"/>
    </row>
    <row r="280" spans="1:18" ht="13.5" thickTop="1">
      <c r="A280" s="1053" t="s">
        <v>128</v>
      </c>
      <c r="B280" s="1054"/>
      <c r="C280" s="1054"/>
      <c r="D280" s="996" t="s">
        <v>76</v>
      </c>
      <c r="E280" s="997"/>
      <c r="F280" s="997"/>
      <c r="G280" s="997"/>
      <c r="H280" s="998"/>
      <c r="I280" s="996" t="s">
        <v>0</v>
      </c>
      <c r="J280" s="997"/>
      <c r="K280" s="997"/>
      <c r="L280" s="997"/>
      <c r="M280" s="998"/>
      <c r="N280" s="996" t="s">
        <v>77</v>
      </c>
      <c r="O280" s="997"/>
      <c r="P280" s="997"/>
      <c r="Q280" s="997"/>
      <c r="R280" s="998"/>
    </row>
    <row r="281" spans="1:18" ht="22.5">
      <c r="A281" s="595" t="s">
        <v>103</v>
      </c>
      <c r="B281" s="596" t="s">
        <v>104</v>
      </c>
      <c r="C281" s="596" t="s">
        <v>105</v>
      </c>
      <c r="D281" s="128" t="s">
        <v>106</v>
      </c>
      <c r="E281" s="129" t="s">
        <v>107</v>
      </c>
      <c r="F281" s="129" t="s">
        <v>44</v>
      </c>
      <c r="G281" s="129" t="s">
        <v>108</v>
      </c>
      <c r="H281" s="375" t="s">
        <v>109</v>
      </c>
      <c r="I281" s="128" t="s">
        <v>106</v>
      </c>
      <c r="J281" s="129" t="s">
        <v>107</v>
      </c>
      <c r="K281" s="129" t="s">
        <v>44</v>
      </c>
      <c r="L281" s="129" t="s">
        <v>108</v>
      </c>
      <c r="M281" s="375" t="s">
        <v>109</v>
      </c>
      <c r="N281" s="128" t="s">
        <v>106</v>
      </c>
      <c r="O281" s="129" t="s">
        <v>107</v>
      </c>
      <c r="P281" s="129" t="s">
        <v>44</v>
      </c>
      <c r="Q281" s="129" t="s">
        <v>108</v>
      </c>
      <c r="R281" s="375" t="s">
        <v>109</v>
      </c>
    </row>
    <row r="282" spans="1:18" s="13" customFormat="1" ht="15" customHeight="1">
      <c r="A282" s="140"/>
      <c r="B282" s="141"/>
      <c r="C282" s="141"/>
      <c r="D282" s="144"/>
      <c r="E282" s="145"/>
      <c r="F282" s="145"/>
      <c r="G282" s="756">
        <f>+D282*F282</f>
        <v>0</v>
      </c>
      <c r="H282" s="239">
        <f t="shared" ref="H282:H292" si="97">+E282*F282</f>
        <v>0</v>
      </c>
      <c r="I282" s="144"/>
      <c r="J282" s="145"/>
      <c r="K282" s="145"/>
      <c r="L282" s="763">
        <f>+I282*K282</f>
        <v>0</v>
      </c>
      <c r="M282" s="239">
        <f t="shared" ref="M282:M292" si="98">+J282*K282</f>
        <v>0</v>
      </c>
      <c r="N282" s="392">
        <f t="shared" ref="N282:N292" si="99">+D282-I282</f>
        <v>0</v>
      </c>
      <c r="O282" s="237">
        <f t="shared" ref="O282:O292" si="100">+E282-J282</f>
        <v>0</v>
      </c>
      <c r="P282" s="237">
        <f t="shared" ref="P282:P292" si="101">+F282-K282</f>
        <v>0</v>
      </c>
      <c r="Q282" s="237">
        <f t="shared" ref="Q282:Q292" si="102">+G282-L282</f>
        <v>0</v>
      </c>
      <c r="R282" s="239">
        <f t="shared" ref="R282:R292" si="103">+H282-M282</f>
        <v>0</v>
      </c>
    </row>
    <row r="283" spans="1:18" s="13" customFormat="1" ht="15" customHeight="1">
      <c r="A283" s="140"/>
      <c r="B283" s="142"/>
      <c r="C283" s="141"/>
      <c r="D283" s="146"/>
      <c r="E283" s="147"/>
      <c r="F283" s="147"/>
      <c r="G283" s="757">
        <f t="shared" ref="G283:G292" si="104">+D283*F283</f>
        <v>0</v>
      </c>
      <c r="H283" s="230">
        <f t="shared" si="97"/>
        <v>0</v>
      </c>
      <c r="I283" s="146"/>
      <c r="J283" s="147"/>
      <c r="K283" s="147"/>
      <c r="L283" s="760">
        <f t="shared" ref="L283:L292" si="105">+I283*K283</f>
        <v>0</v>
      </c>
      <c r="M283" s="230">
        <f t="shared" si="98"/>
        <v>0</v>
      </c>
      <c r="N283" s="393">
        <f t="shared" si="99"/>
        <v>0</v>
      </c>
      <c r="O283" s="228">
        <f t="shared" si="100"/>
        <v>0</v>
      </c>
      <c r="P283" s="228">
        <f t="shared" si="101"/>
        <v>0</v>
      </c>
      <c r="Q283" s="228">
        <f t="shared" si="102"/>
        <v>0</v>
      </c>
      <c r="R283" s="230">
        <f t="shared" si="103"/>
        <v>0</v>
      </c>
    </row>
    <row r="284" spans="1:18" s="13" customFormat="1" ht="15" customHeight="1">
      <c r="A284" s="143"/>
      <c r="B284" s="142"/>
      <c r="C284" s="142"/>
      <c r="D284" s="146"/>
      <c r="E284" s="147"/>
      <c r="F284" s="147"/>
      <c r="G284" s="757">
        <f t="shared" si="104"/>
        <v>0</v>
      </c>
      <c r="H284" s="230">
        <f t="shared" si="97"/>
        <v>0</v>
      </c>
      <c r="I284" s="146"/>
      <c r="J284" s="147"/>
      <c r="K284" s="147"/>
      <c r="L284" s="760">
        <f t="shared" si="105"/>
        <v>0</v>
      </c>
      <c r="M284" s="230">
        <f t="shared" si="98"/>
        <v>0</v>
      </c>
      <c r="N284" s="393">
        <f t="shared" si="99"/>
        <v>0</v>
      </c>
      <c r="O284" s="228">
        <f t="shared" si="100"/>
        <v>0</v>
      </c>
      <c r="P284" s="228">
        <f t="shared" si="101"/>
        <v>0</v>
      </c>
      <c r="Q284" s="228">
        <f t="shared" si="102"/>
        <v>0</v>
      </c>
      <c r="R284" s="230">
        <f t="shared" si="103"/>
        <v>0</v>
      </c>
    </row>
    <row r="285" spans="1:18" s="13" customFormat="1" ht="15" customHeight="1">
      <c r="A285" s="143"/>
      <c r="B285" s="142"/>
      <c r="C285" s="142"/>
      <c r="D285" s="146"/>
      <c r="E285" s="147"/>
      <c r="F285" s="147"/>
      <c r="G285" s="757">
        <f>+D285*F285</f>
        <v>0</v>
      </c>
      <c r="H285" s="230">
        <f>+E285*F285</f>
        <v>0</v>
      </c>
      <c r="I285" s="146"/>
      <c r="J285" s="147"/>
      <c r="K285" s="147"/>
      <c r="L285" s="760">
        <f>+I285*K285</f>
        <v>0</v>
      </c>
      <c r="M285" s="230">
        <f>+J285*K285</f>
        <v>0</v>
      </c>
      <c r="N285" s="393">
        <f t="shared" ref="N285:R287" si="106">+D285-I285</f>
        <v>0</v>
      </c>
      <c r="O285" s="228">
        <f t="shared" si="106"/>
        <v>0</v>
      </c>
      <c r="P285" s="228">
        <f t="shared" si="106"/>
        <v>0</v>
      </c>
      <c r="Q285" s="228">
        <f t="shared" si="106"/>
        <v>0</v>
      </c>
      <c r="R285" s="230">
        <f t="shared" si="106"/>
        <v>0</v>
      </c>
    </row>
    <row r="286" spans="1:18" s="13" customFormat="1" ht="15" customHeight="1">
      <c r="A286" s="143"/>
      <c r="B286" s="142"/>
      <c r="C286" s="142"/>
      <c r="D286" s="146"/>
      <c r="E286" s="147"/>
      <c r="F286" s="147"/>
      <c r="G286" s="757">
        <f>+D286*F286</f>
        <v>0</v>
      </c>
      <c r="H286" s="230">
        <f>+E286*F286</f>
        <v>0</v>
      </c>
      <c r="I286" s="146"/>
      <c r="J286" s="147"/>
      <c r="K286" s="147"/>
      <c r="L286" s="760">
        <f>+I286*K286</f>
        <v>0</v>
      </c>
      <c r="M286" s="230">
        <f>+J286*K286</f>
        <v>0</v>
      </c>
      <c r="N286" s="393">
        <f t="shared" si="106"/>
        <v>0</v>
      </c>
      <c r="O286" s="228">
        <f t="shared" si="106"/>
        <v>0</v>
      </c>
      <c r="P286" s="228">
        <f t="shared" si="106"/>
        <v>0</v>
      </c>
      <c r="Q286" s="228">
        <f t="shared" si="106"/>
        <v>0</v>
      </c>
      <c r="R286" s="230">
        <f t="shared" si="106"/>
        <v>0</v>
      </c>
    </row>
    <row r="287" spans="1:18" s="13" customFormat="1" ht="15" customHeight="1">
      <c r="A287" s="143"/>
      <c r="B287" s="142"/>
      <c r="C287" s="142"/>
      <c r="D287" s="146"/>
      <c r="E287" s="147"/>
      <c r="F287" s="147"/>
      <c r="G287" s="757">
        <f>+D287*F287</f>
        <v>0</v>
      </c>
      <c r="H287" s="230">
        <f>+E287*F287</f>
        <v>0</v>
      </c>
      <c r="I287" s="146"/>
      <c r="J287" s="147"/>
      <c r="K287" s="147"/>
      <c r="L287" s="760">
        <f>+I287*K287</f>
        <v>0</v>
      </c>
      <c r="M287" s="230">
        <f>+J287*K287</f>
        <v>0</v>
      </c>
      <c r="N287" s="393">
        <f t="shared" si="106"/>
        <v>0</v>
      </c>
      <c r="O287" s="228">
        <f t="shared" si="106"/>
        <v>0</v>
      </c>
      <c r="P287" s="228">
        <f t="shared" si="106"/>
        <v>0</v>
      </c>
      <c r="Q287" s="228">
        <f t="shared" si="106"/>
        <v>0</v>
      </c>
      <c r="R287" s="230">
        <f t="shared" si="106"/>
        <v>0</v>
      </c>
    </row>
    <row r="288" spans="1:18" s="13" customFormat="1" ht="15" customHeight="1">
      <c r="A288" s="143"/>
      <c r="B288" s="142"/>
      <c r="C288" s="142"/>
      <c r="D288" s="146"/>
      <c r="E288" s="147"/>
      <c r="F288" s="147"/>
      <c r="G288" s="757">
        <f t="shared" si="104"/>
        <v>0</v>
      </c>
      <c r="H288" s="230">
        <f t="shared" si="97"/>
        <v>0</v>
      </c>
      <c r="I288" s="146"/>
      <c r="J288" s="147"/>
      <c r="K288" s="147"/>
      <c r="L288" s="760">
        <f t="shared" si="105"/>
        <v>0</v>
      </c>
      <c r="M288" s="230">
        <f t="shared" si="98"/>
        <v>0</v>
      </c>
      <c r="N288" s="393">
        <f t="shared" si="99"/>
        <v>0</v>
      </c>
      <c r="O288" s="228">
        <f t="shared" si="100"/>
        <v>0</v>
      </c>
      <c r="P288" s="228">
        <f t="shared" si="101"/>
        <v>0</v>
      </c>
      <c r="Q288" s="228">
        <f t="shared" si="102"/>
        <v>0</v>
      </c>
      <c r="R288" s="230">
        <f t="shared" si="103"/>
        <v>0</v>
      </c>
    </row>
    <row r="289" spans="1:18" s="13" customFormat="1" ht="15" customHeight="1">
      <c r="A289" s="143"/>
      <c r="B289" s="142"/>
      <c r="C289" s="142"/>
      <c r="D289" s="146"/>
      <c r="E289" s="147"/>
      <c r="F289" s="147"/>
      <c r="G289" s="757">
        <f t="shared" si="104"/>
        <v>0</v>
      </c>
      <c r="H289" s="230">
        <f t="shared" si="97"/>
        <v>0</v>
      </c>
      <c r="I289" s="146"/>
      <c r="J289" s="147"/>
      <c r="K289" s="147"/>
      <c r="L289" s="760">
        <f t="shared" si="105"/>
        <v>0</v>
      </c>
      <c r="M289" s="230">
        <f t="shared" si="98"/>
        <v>0</v>
      </c>
      <c r="N289" s="393">
        <f t="shared" si="99"/>
        <v>0</v>
      </c>
      <c r="O289" s="228">
        <f t="shared" si="100"/>
        <v>0</v>
      </c>
      <c r="P289" s="228">
        <f t="shared" si="101"/>
        <v>0</v>
      </c>
      <c r="Q289" s="228">
        <f t="shared" si="102"/>
        <v>0</v>
      </c>
      <c r="R289" s="230">
        <f t="shared" si="103"/>
        <v>0</v>
      </c>
    </row>
    <row r="290" spans="1:18" s="13" customFormat="1" ht="15" hidden="1" customHeight="1">
      <c r="A290" s="143"/>
      <c r="B290" s="142"/>
      <c r="C290" s="142"/>
      <c r="D290" s="146"/>
      <c r="E290" s="147"/>
      <c r="F290" s="147"/>
      <c r="G290" s="757">
        <f t="shared" si="104"/>
        <v>0</v>
      </c>
      <c r="H290" s="230">
        <f t="shared" si="97"/>
        <v>0</v>
      </c>
      <c r="I290" s="146"/>
      <c r="J290" s="147"/>
      <c r="K290" s="147"/>
      <c r="L290" s="757">
        <f t="shared" si="105"/>
        <v>0</v>
      </c>
      <c r="M290" s="230">
        <f t="shared" si="98"/>
        <v>0</v>
      </c>
      <c r="N290" s="393">
        <f t="shared" si="99"/>
        <v>0</v>
      </c>
      <c r="O290" s="228">
        <f t="shared" si="100"/>
        <v>0</v>
      </c>
      <c r="P290" s="228">
        <f t="shared" si="101"/>
        <v>0</v>
      </c>
      <c r="Q290" s="228">
        <f t="shared" si="102"/>
        <v>0</v>
      </c>
      <c r="R290" s="230">
        <f t="shared" si="103"/>
        <v>0</v>
      </c>
    </row>
    <row r="291" spans="1:18" s="13" customFormat="1" ht="15" hidden="1" customHeight="1">
      <c r="A291" s="143"/>
      <c r="B291" s="142"/>
      <c r="C291" s="142"/>
      <c r="D291" s="146"/>
      <c r="E291" s="147"/>
      <c r="F291" s="147"/>
      <c r="G291" s="757">
        <f t="shared" si="104"/>
        <v>0</v>
      </c>
      <c r="H291" s="230">
        <f t="shared" si="97"/>
        <v>0</v>
      </c>
      <c r="I291" s="146"/>
      <c r="J291" s="147"/>
      <c r="K291" s="147"/>
      <c r="L291" s="757">
        <f t="shared" si="105"/>
        <v>0</v>
      </c>
      <c r="M291" s="230">
        <f t="shared" si="98"/>
        <v>0</v>
      </c>
      <c r="N291" s="393">
        <f t="shared" si="99"/>
        <v>0</v>
      </c>
      <c r="O291" s="228">
        <f t="shared" si="100"/>
        <v>0</v>
      </c>
      <c r="P291" s="228">
        <f t="shared" si="101"/>
        <v>0</v>
      </c>
      <c r="Q291" s="228">
        <f t="shared" si="102"/>
        <v>0</v>
      </c>
      <c r="R291" s="230">
        <f t="shared" si="103"/>
        <v>0</v>
      </c>
    </row>
    <row r="292" spans="1:18" s="13" customFormat="1" ht="15" hidden="1" customHeight="1">
      <c r="A292" s="143"/>
      <c r="B292" s="142"/>
      <c r="C292" s="142"/>
      <c r="D292" s="146"/>
      <c r="E292" s="147"/>
      <c r="F292" s="147"/>
      <c r="G292" s="757">
        <f t="shared" si="104"/>
        <v>0</v>
      </c>
      <c r="H292" s="230">
        <f t="shared" si="97"/>
        <v>0</v>
      </c>
      <c r="I292" s="146"/>
      <c r="J292" s="147"/>
      <c r="K292" s="147"/>
      <c r="L292" s="757">
        <f t="shared" si="105"/>
        <v>0</v>
      </c>
      <c r="M292" s="230">
        <f t="shared" si="98"/>
        <v>0</v>
      </c>
      <c r="N292" s="393">
        <f t="shared" si="99"/>
        <v>0</v>
      </c>
      <c r="O292" s="228">
        <f t="shared" si="100"/>
        <v>0</v>
      </c>
      <c r="P292" s="228">
        <f t="shared" si="101"/>
        <v>0</v>
      </c>
      <c r="Q292" s="228">
        <f t="shared" si="102"/>
        <v>0</v>
      </c>
      <c r="R292" s="230">
        <f t="shared" si="103"/>
        <v>0</v>
      </c>
    </row>
    <row r="293" spans="1:18" s="780" customFormat="1" ht="13.5" thickBot="1">
      <c r="A293" s="400" t="s">
        <v>110</v>
      </c>
      <c r="B293" s="607"/>
      <c r="C293" s="607"/>
      <c r="D293" s="798">
        <f>SUM(D282:D292)</f>
        <v>0</v>
      </c>
      <c r="E293" s="799">
        <f>SUM(E282:E292)</f>
        <v>0</v>
      </c>
      <c r="F293" s="799"/>
      <c r="G293" s="799">
        <f>SUM(G282:G292)</f>
        <v>0</v>
      </c>
      <c r="H293" s="800">
        <f>SUM(H282:H292)</f>
        <v>0</v>
      </c>
      <c r="I293" s="773">
        <f>SUM(I282:I292)</f>
        <v>0</v>
      </c>
      <c r="J293" s="773">
        <f>SUM(J282:J292)</f>
        <v>0</v>
      </c>
      <c r="K293" s="773"/>
      <c r="L293" s="773">
        <f>SUM(L282:L292)</f>
        <v>0</v>
      </c>
      <c r="M293" s="783">
        <f>SUM(M282:M292)</f>
        <v>0</v>
      </c>
      <c r="N293" s="772">
        <f>SUM(N282:N292)</f>
        <v>0</v>
      </c>
      <c r="O293" s="773">
        <f>SUM(O282:O292)</f>
        <v>0</v>
      </c>
      <c r="P293" s="773"/>
      <c r="Q293" s="773">
        <f>SUM(Q282:Q292)</f>
        <v>0</v>
      </c>
      <c r="R293" s="783">
        <f>SUM(R282:R292)</f>
        <v>0</v>
      </c>
    </row>
    <row r="294" spans="1:18" ht="13.5" thickTop="1">
      <c r="A294" s="1053" t="s">
        <v>127</v>
      </c>
      <c r="B294" s="1054"/>
      <c r="C294" s="1054"/>
      <c r="D294" s="996" t="s">
        <v>76</v>
      </c>
      <c r="E294" s="997"/>
      <c r="F294" s="997"/>
      <c r="G294" s="997"/>
      <c r="H294" s="998"/>
      <c r="I294" s="996" t="s">
        <v>0</v>
      </c>
      <c r="J294" s="997"/>
      <c r="K294" s="997"/>
      <c r="L294" s="997"/>
      <c r="M294" s="998"/>
      <c r="N294" s="996" t="s">
        <v>77</v>
      </c>
      <c r="O294" s="997"/>
      <c r="P294" s="997"/>
      <c r="Q294" s="997"/>
      <c r="R294" s="998"/>
    </row>
    <row r="295" spans="1:18" ht="22.5">
      <c r="A295" s="595" t="s">
        <v>103</v>
      </c>
      <c r="B295" s="596" t="s">
        <v>104</v>
      </c>
      <c r="C295" s="596" t="s">
        <v>105</v>
      </c>
      <c r="D295" s="128" t="s">
        <v>106</v>
      </c>
      <c r="E295" s="129" t="s">
        <v>107</v>
      </c>
      <c r="F295" s="129" t="s">
        <v>44</v>
      </c>
      <c r="G295" s="129" t="s">
        <v>108</v>
      </c>
      <c r="H295" s="375" t="s">
        <v>109</v>
      </c>
      <c r="I295" s="128" t="s">
        <v>106</v>
      </c>
      <c r="J295" s="129" t="s">
        <v>107</v>
      </c>
      <c r="K295" s="129" t="s">
        <v>44</v>
      </c>
      <c r="L295" s="129" t="s">
        <v>108</v>
      </c>
      <c r="M295" s="375" t="s">
        <v>109</v>
      </c>
      <c r="N295" s="128" t="s">
        <v>106</v>
      </c>
      <c r="O295" s="129" t="s">
        <v>107</v>
      </c>
      <c r="P295" s="129" t="s">
        <v>44</v>
      </c>
      <c r="Q295" s="129" t="s">
        <v>108</v>
      </c>
      <c r="R295" s="375" t="s">
        <v>109</v>
      </c>
    </row>
    <row r="296" spans="1:18" s="13" customFormat="1">
      <c r="A296" s="140"/>
      <c r="B296" s="141"/>
      <c r="C296" s="141"/>
      <c r="D296" s="144"/>
      <c r="E296" s="145"/>
      <c r="F296" s="145"/>
      <c r="G296" s="756">
        <f>+D296*F296</f>
        <v>0</v>
      </c>
      <c r="H296" s="239">
        <f t="shared" ref="H296:H306" si="107">+E296*F296</f>
        <v>0</v>
      </c>
      <c r="I296" s="144"/>
      <c r="J296" s="145"/>
      <c r="K296" s="145"/>
      <c r="L296" s="763">
        <f>+I296*K296</f>
        <v>0</v>
      </c>
      <c r="M296" s="239">
        <f t="shared" ref="M296:M306" si="108">+J296*K296</f>
        <v>0</v>
      </c>
      <c r="N296" s="392">
        <f>+D296-I296</f>
        <v>0</v>
      </c>
      <c r="O296" s="237">
        <f t="shared" ref="O296:O306" si="109">+E296-J296</f>
        <v>0</v>
      </c>
      <c r="P296" s="237">
        <f t="shared" ref="P296:P306" si="110">+F296-K296</f>
        <v>0</v>
      </c>
      <c r="Q296" s="237">
        <f t="shared" ref="Q296:Q306" si="111">+G296-L296</f>
        <v>0</v>
      </c>
      <c r="R296" s="239">
        <f t="shared" ref="R296:R306" si="112">+H296-M296</f>
        <v>0</v>
      </c>
    </row>
    <row r="297" spans="1:18" s="13" customFormat="1">
      <c r="A297" s="140"/>
      <c r="B297" s="142"/>
      <c r="C297" s="141"/>
      <c r="D297" s="146"/>
      <c r="E297" s="147"/>
      <c r="F297" s="147"/>
      <c r="G297" s="757">
        <f t="shared" ref="G297:G306" si="113">+D297*F297</f>
        <v>0</v>
      </c>
      <c r="H297" s="230">
        <f t="shared" si="107"/>
        <v>0</v>
      </c>
      <c r="I297" s="146"/>
      <c r="J297" s="147"/>
      <c r="K297" s="147"/>
      <c r="L297" s="760">
        <f t="shared" ref="L297:L306" si="114">+I297*K297</f>
        <v>0</v>
      </c>
      <c r="M297" s="230">
        <f t="shared" si="108"/>
        <v>0</v>
      </c>
      <c r="N297" s="393">
        <f t="shared" ref="N297:N306" si="115">+D297-I297</f>
        <v>0</v>
      </c>
      <c r="O297" s="228">
        <f t="shared" si="109"/>
        <v>0</v>
      </c>
      <c r="P297" s="228">
        <f t="shared" si="110"/>
        <v>0</v>
      </c>
      <c r="Q297" s="228">
        <f t="shared" si="111"/>
        <v>0</v>
      </c>
      <c r="R297" s="230">
        <f t="shared" si="112"/>
        <v>0</v>
      </c>
    </row>
    <row r="298" spans="1:18" s="13" customFormat="1">
      <c r="A298" s="140"/>
      <c r="B298" s="142"/>
      <c r="C298" s="141"/>
      <c r="D298" s="146"/>
      <c r="E298" s="147"/>
      <c r="F298" s="147"/>
      <c r="G298" s="757">
        <f>+D298*F298</f>
        <v>0</v>
      </c>
      <c r="H298" s="230">
        <f>+E298*F298</f>
        <v>0</v>
      </c>
      <c r="I298" s="146"/>
      <c r="J298" s="147"/>
      <c r="K298" s="147"/>
      <c r="L298" s="760">
        <f>+I298*K298</f>
        <v>0</v>
      </c>
      <c r="M298" s="230">
        <f>+J298*K298</f>
        <v>0</v>
      </c>
      <c r="N298" s="393">
        <f t="shared" ref="N298:R301" si="116">+D298-I298</f>
        <v>0</v>
      </c>
      <c r="O298" s="228">
        <f t="shared" si="116"/>
        <v>0</v>
      </c>
      <c r="P298" s="228">
        <f t="shared" si="116"/>
        <v>0</v>
      </c>
      <c r="Q298" s="228">
        <f t="shared" si="116"/>
        <v>0</v>
      </c>
      <c r="R298" s="230">
        <f t="shared" si="116"/>
        <v>0</v>
      </c>
    </row>
    <row r="299" spans="1:18" s="13" customFormat="1">
      <c r="A299" s="140"/>
      <c r="B299" s="142"/>
      <c r="C299" s="141"/>
      <c r="D299" s="146"/>
      <c r="E299" s="147"/>
      <c r="F299" s="147"/>
      <c r="G299" s="757">
        <f>+D299*F299</f>
        <v>0</v>
      </c>
      <c r="H299" s="230">
        <f>+E299*F299</f>
        <v>0</v>
      </c>
      <c r="I299" s="146"/>
      <c r="J299" s="147"/>
      <c r="K299" s="147"/>
      <c r="L299" s="760">
        <f>+I299*K299</f>
        <v>0</v>
      </c>
      <c r="M299" s="230">
        <f>+J299*K299</f>
        <v>0</v>
      </c>
      <c r="N299" s="393">
        <f t="shared" si="116"/>
        <v>0</v>
      </c>
      <c r="O299" s="228">
        <f t="shared" si="116"/>
        <v>0</v>
      </c>
      <c r="P299" s="228">
        <f t="shared" si="116"/>
        <v>0</v>
      </c>
      <c r="Q299" s="228">
        <f t="shared" si="116"/>
        <v>0</v>
      </c>
      <c r="R299" s="230">
        <f t="shared" si="116"/>
        <v>0</v>
      </c>
    </row>
    <row r="300" spans="1:18" s="13" customFormat="1">
      <c r="A300" s="140"/>
      <c r="B300" s="142"/>
      <c r="C300" s="141"/>
      <c r="D300" s="146"/>
      <c r="E300" s="147"/>
      <c r="F300" s="147"/>
      <c r="G300" s="757">
        <f>+D300*F300</f>
        <v>0</v>
      </c>
      <c r="H300" s="230">
        <f>+E300*F300</f>
        <v>0</v>
      </c>
      <c r="I300" s="146"/>
      <c r="J300" s="147"/>
      <c r="K300" s="147"/>
      <c r="L300" s="760">
        <f>+I300*K300</f>
        <v>0</v>
      </c>
      <c r="M300" s="230">
        <f>+J300*K300</f>
        <v>0</v>
      </c>
      <c r="N300" s="393">
        <f t="shared" si="116"/>
        <v>0</v>
      </c>
      <c r="O300" s="228">
        <f t="shared" si="116"/>
        <v>0</v>
      </c>
      <c r="P300" s="228">
        <f t="shared" si="116"/>
        <v>0</v>
      </c>
      <c r="Q300" s="228">
        <f t="shared" si="116"/>
        <v>0</v>
      </c>
      <c r="R300" s="230">
        <f t="shared" si="116"/>
        <v>0</v>
      </c>
    </row>
    <row r="301" spans="1:18" s="13" customFormat="1">
      <c r="A301" s="143"/>
      <c r="B301" s="142"/>
      <c r="C301" s="142"/>
      <c r="D301" s="146"/>
      <c r="E301" s="147"/>
      <c r="F301" s="147"/>
      <c r="G301" s="757">
        <f>+D301*F301</f>
        <v>0</v>
      </c>
      <c r="H301" s="230">
        <f>+E301*F301</f>
        <v>0</v>
      </c>
      <c r="I301" s="146"/>
      <c r="J301" s="147"/>
      <c r="K301" s="147"/>
      <c r="L301" s="760">
        <f>+I301*K301</f>
        <v>0</v>
      </c>
      <c r="M301" s="230">
        <f>+J301*K301</f>
        <v>0</v>
      </c>
      <c r="N301" s="393">
        <f t="shared" si="116"/>
        <v>0</v>
      </c>
      <c r="O301" s="228">
        <f t="shared" si="116"/>
        <v>0</v>
      </c>
      <c r="P301" s="228">
        <f t="shared" si="116"/>
        <v>0</v>
      </c>
      <c r="Q301" s="228">
        <f t="shared" si="116"/>
        <v>0</v>
      </c>
      <c r="R301" s="230">
        <f t="shared" si="116"/>
        <v>0</v>
      </c>
    </row>
    <row r="302" spans="1:18" s="13" customFormat="1">
      <c r="A302" s="143"/>
      <c r="B302" s="142"/>
      <c r="C302" s="142"/>
      <c r="D302" s="146"/>
      <c r="E302" s="147"/>
      <c r="F302" s="147"/>
      <c r="G302" s="757">
        <f t="shared" si="113"/>
        <v>0</v>
      </c>
      <c r="H302" s="230">
        <f t="shared" si="107"/>
        <v>0</v>
      </c>
      <c r="I302" s="146"/>
      <c r="J302" s="147"/>
      <c r="K302" s="147"/>
      <c r="L302" s="760">
        <f t="shared" si="114"/>
        <v>0</v>
      </c>
      <c r="M302" s="230">
        <f t="shared" si="108"/>
        <v>0</v>
      </c>
      <c r="N302" s="393">
        <f t="shared" si="115"/>
        <v>0</v>
      </c>
      <c r="O302" s="228">
        <f t="shared" si="109"/>
        <v>0</v>
      </c>
      <c r="P302" s="228">
        <f t="shared" si="110"/>
        <v>0</v>
      </c>
      <c r="Q302" s="228">
        <f t="shared" si="111"/>
        <v>0</v>
      </c>
      <c r="R302" s="230">
        <f t="shared" si="112"/>
        <v>0</v>
      </c>
    </row>
    <row r="303" spans="1:18" s="13" customFormat="1">
      <c r="A303" s="143"/>
      <c r="B303" s="142"/>
      <c r="C303" s="142"/>
      <c r="D303" s="146"/>
      <c r="E303" s="147"/>
      <c r="F303" s="147"/>
      <c r="G303" s="757">
        <f t="shared" si="113"/>
        <v>0</v>
      </c>
      <c r="H303" s="230">
        <f t="shared" si="107"/>
        <v>0</v>
      </c>
      <c r="I303" s="146"/>
      <c r="J303" s="147"/>
      <c r="K303" s="147"/>
      <c r="L303" s="757">
        <f t="shared" si="114"/>
        <v>0</v>
      </c>
      <c r="M303" s="230">
        <f t="shared" si="108"/>
        <v>0</v>
      </c>
      <c r="N303" s="393">
        <f t="shared" si="115"/>
        <v>0</v>
      </c>
      <c r="O303" s="228">
        <f t="shared" si="109"/>
        <v>0</v>
      </c>
      <c r="P303" s="228">
        <f t="shared" si="110"/>
        <v>0</v>
      </c>
      <c r="Q303" s="228">
        <f t="shared" si="111"/>
        <v>0</v>
      </c>
      <c r="R303" s="230">
        <f t="shared" si="112"/>
        <v>0</v>
      </c>
    </row>
    <row r="304" spans="1:18" s="13" customFormat="1" hidden="1">
      <c r="A304" s="143"/>
      <c r="B304" s="142"/>
      <c r="C304" s="142"/>
      <c r="D304" s="146"/>
      <c r="E304" s="147"/>
      <c r="F304" s="147"/>
      <c r="G304" s="757">
        <f t="shared" si="113"/>
        <v>0</v>
      </c>
      <c r="H304" s="230">
        <f t="shared" si="107"/>
        <v>0</v>
      </c>
      <c r="I304" s="146"/>
      <c r="J304" s="147"/>
      <c r="K304" s="147"/>
      <c r="L304" s="757">
        <f t="shared" si="114"/>
        <v>0</v>
      </c>
      <c r="M304" s="230">
        <f t="shared" si="108"/>
        <v>0</v>
      </c>
      <c r="N304" s="393">
        <f t="shared" si="115"/>
        <v>0</v>
      </c>
      <c r="O304" s="228">
        <f t="shared" si="109"/>
        <v>0</v>
      </c>
      <c r="P304" s="228">
        <f t="shared" si="110"/>
        <v>0</v>
      </c>
      <c r="Q304" s="228">
        <f t="shared" si="111"/>
        <v>0</v>
      </c>
      <c r="R304" s="230">
        <f t="shared" si="112"/>
        <v>0</v>
      </c>
    </row>
    <row r="305" spans="1:18" s="13" customFormat="1" hidden="1">
      <c r="A305" s="143"/>
      <c r="B305" s="142"/>
      <c r="C305" s="142"/>
      <c r="D305" s="146"/>
      <c r="E305" s="147"/>
      <c r="F305" s="147"/>
      <c r="G305" s="757">
        <f t="shared" si="113"/>
        <v>0</v>
      </c>
      <c r="H305" s="230">
        <f t="shared" si="107"/>
        <v>0</v>
      </c>
      <c r="I305" s="146"/>
      <c r="J305" s="147"/>
      <c r="K305" s="147"/>
      <c r="L305" s="757">
        <f t="shared" si="114"/>
        <v>0</v>
      </c>
      <c r="M305" s="230">
        <f t="shared" si="108"/>
        <v>0</v>
      </c>
      <c r="N305" s="393">
        <f t="shared" si="115"/>
        <v>0</v>
      </c>
      <c r="O305" s="228">
        <f t="shared" si="109"/>
        <v>0</v>
      </c>
      <c r="P305" s="228">
        <f t="shared" si="110"/>
        <v>0</v>
      </c>
      <c r="Q305" s="228">
        <f t="shared" si="111"/>
        <v>0</v>
      </c>
      <c r="R305" s="230">
        <f t="shared" si="112"/>
        <v>0</v>
      </c>
    </row>
    <row r="306" spans="1:18" s="13" customFormat="1" hidden="1">
      <c r="A306" s="143"/>
      <c r="B306" s="142"/>
      <c r="C306" s="142"/>
      <c r="D306" s="146"/>
      <c r="E306" s="147"/>
      <c r="F306" s="147"/>
      <c r="G306" s="757">
        <f t="shared" si="113"/>
        <v>0</v>
      </c>
      <c r="H306" s="230">
        <f t="shared" si="107"/>
        <v>0</v>
      </c>
      <c r="I306" s="146"/>
      <c r="J306" s="147"/>
      <c r="K306" s="147"/>
      <c r="L306" s="757">
        <f t="shared" si="114"/>
        <v>0</v>
      </c>
      <c r="M306" s="230">
        <f t="shared" si="108"/>
        <v>0</v>
      </c>
      <c r="N306" s="393">
        <f t="shared" si="115"/>
        <v>0</v>
      </c>
      <c r="O306" s="228">
        <f t="shared" si="109"/>
        <v>0</v>
      </c>
      <c r="P306" s="228">
        <f t="shared" si="110"/>
        <v>0</v>
      </c>
      <c r="Q306" s="228">
        <f t="shared" si="111"/>
        <v>0</v>
      </c>
      <c r="R306" s="230">
        <f t="shared" si="112"/>
        <v>0</v>
      </c>
    </row>
    <row r="307" spans="1:18" s="780" customFormat="1" ht="13.5" thickBot="1">
      <c r="A307" s="400" t="s">
        <v>111</v>
      </c>
      <c r="B307" s="607"/>
      <c r="C307" s="607"/>
      <c r="D307" s="798">
        <f>SUM(D296:D306)</f>
        <v>0</v>
      </c>
      <c r="E307" s="799">
        <f>SUM(E296:E306)</f>
        <v>0</v>
      </c>
      <c r="F307" s="799"/>
      <c r="G307" s="799">
        <f>SUM(G296:G306)</f>
        <v>0</v>
      </c>
      <c r="H307" s="800">
        <f>SUM(H296:H306)</f>
        <v>0</v>
      </c>
      <c r="I307" s="773">
        <f>SUM(I296:I306)</f>
        <v>0</v>
      </c>
      <c r="J307" s="773">
        <f>SUM(J296:J306)</f>
        <v>0</v>
      </c>
      <c r="K307" s="773"/>
      <c r="L307" s="773">
        <f>SUM(L296:L306)</f>
        <v>0</v>
      </c>
      <c r="M307" s="783">
        <f>SUM(M296:M306)</f>
        <v>0</v>
      </c>
      <c r="N307" s="772">
        <f>SUM(N296:N306)</f>
        <v>0</v>
      </c>
      <c r="O307" s="773">
        <f>SUM(O296:O306)</f>
        <v>0</v>
      </c>
      <c r="P307" s="773"/>
      <c r="Q307" s="773">
        <f>SUM(Q296:Q306)</f>
        <v>0</v>
      </c>
      <c r="R307" s="783">
        <f>SUM(R296:R306)</f>
        <v>0</v>
      </c>
    </row>
    <row r="308" spans="1:18" s="709" customFormat="1" ht="13.5" thickTop="1">
      <c r="A308" s="706"/>
      <c r="B308" s="706"/>
      <c r="C308" s="706"/>
      <c r="D308" s="710"/>
      <c r="E308" s="710"/>
      <c r="F308" s="710"/>
      <c r="G308" s="710"/>
      <c r="H308" s="710"/>
      <c r="I308" s="707"/>
      <c r="J308" s="707"/>
      <c r="K308" s="707"/>
      <c r="L308" s="707"/>
      <c r="M308" s="707"/>
      <c r="N308" s="707"/>
      <c r="O308" s="707"/>
      <c r="P308" s="707"/>
      <c r="Q308" s="707"/>
      <c r="R308" s="707"/>
    </row>
    <row r="309" spans="1:18" s="709" customFormat="1" ht="15">
      <c r="A309" s="1050" t="s">
        <v>468</v>
      </c>
      <c r="B309" s="1050"/>
      <c r="C309" s="1050"/>
      <c r="D309" s="1050"/>
      <c r="E309" s="1050"/>
      <c r="F309" s="1050"/>
      <c r="G309" s="1050"/>
      <c r="H309" s="1050"/>
      <c r="I309" s="1050"/>
      <c r="J309" s="1050"/>
      <c r="K309" s="1050"/>
      <c r="L309" s="1050"/>
      <c r="M309" s="1050"/>
      <c r="N309" s="1050"/>
      <c r="O309" s="707"/>
      <c r="P309" s="707"/>
      <c r="Q309" s="708"/>
      <c r="R309" s="708"/>
    </row>
    <row r="310" spans="1:18" s="709" customFormat="1">
      <c r="A310" s="1051" t="s">
        <v>416</v>
      </c>
      <c r="B310" s="1051"/>
      <c r="C310" s="1051"/>
      <c r="D310" s="1051"/>
      <c r="E310" s="1051"/>
      <c r="F310" s="1051"/>
      <c r="G310" s="1051"/>
      <c r="H310" s="1051"/>
      <c r="I310" s="1051"/>
      <c r="J310" s="1051"/>
      <c r="K310" s="1051"/>
      <c r="L310" s="1051"/>
      <c r="M310" s="1051"/>
      <c r="N310" s="1051"/>
      <c r="O310" s="707"/>
      <c r="P310" s="707"/>
      <c r="Q310" s="708"/>
      <c r="R310" s="708"/>
    </row>
    <row r="311" spans="1:18" s="709" customFormat="1">
      <c r="A311" s="1051" t="s">
        <v>417</v>
      </c>
      <c r="B311" s="1051"/>
      <c r="C311" s="1051"/>
      <c r="D311" s="1051"/>
      <c r="E311" s="1051"/>
      <c r="F311" s="1051"/>
      <c r="G311" s="1051"/>
      <c r="H311" s="1051"/>
      <c r="I311" s="1051"/>
      <c r="J311" s="1051"/>
      <c r="K311" s="1051"/>
      <c r="L311" s="1051"/>
      <c r="M311" s="1051"/>
      <c r="N311" s="1051"/>
      <c r="O311" s="707"/>
      <c r="P311" s="707"/>
      <c r="Q311" s="708"/>
      <c r="R311" s="708"/>
    </row>
    <row r="312" spans="1:18" s="709" customFormat="1">
      <c r="A312" s="878"/>
      <c r="B312" s="878"/>
      <c r="C312" s="878"/>
      <c r="D312" s="878"/>
      <c r="E312" s="879"/>
      <c r="F312" s="879"/>
      <c r="G312" s="879"/>
      <c r="H312" s="879"/>
      <c r="I312" s="880"/>
      <c r="J312" s="880"/>
      <c r="K312" s="880"/>
      <c r="L312" s="880"/>
      <c r="M312" s="880"/>
      <c r="N312" s="880"/>
      <c r="O312" s="707"/>
      <c r="P312" s="707"/>
      <c r="Q312" s="708"/>
      <c r="R312" s="708"/>
    </row>
    <row r="313" spans="1:18" s="709" customFormat="1">
      <c r="A313" s="878"/>
      <c r="B313" s="878"/>
      <c r="C313" s="878"/>
      <c r="D313" s="878"/>
      <c r="E313" s="879"/>
      <c r="F313" s="879"/>
      <c r="G313" s="879"/>
      <c r="H313" s="879"/>
      <c r="I313" s="880"/>
      <c r="J313" s="880"/>
      <c r="K313" s="880"/>
      <c r="L313" s="880"/>
      <c r="M313" s="880"/>
      <c r="N313" s="880"/>
      <c r="O313" s="707"/>
      <c r="P313" s="707"/>
      <c r="Q313" s="708"/>
      <c r="R313" s="708"/>
    </row>
    <row r="314" spans="1:18" s="709" customFormat="1">
      <c r="A314" s="878"/>
      <c r="B314" s="878"/>
      <c r="C314" s="878"/>
      <c r="D314" s="878"/>
      <c r="E314" s="879"/>
      <c r="F314" s="879"/>
      <c r="G314" s="879"/>
      <c r="H314" s="879"/>
      <c r="I314" s="880"/>
      <c r="J314" s="880"/>
      <c r="K314" s="880"/>
      <c r="L314" s="880"/>
      <c r="M314" s="880"/>
      <c r="N314" s="880"/>
      <c r="O314" s="707"/>
      <c r="P314" s="707"/>
      <c r="Q314" s="708"/>
      <c r="R314" s="708"/>
    </row>
    <row r="315" spans="1:18" s="709" customFormat="1">
      <c r="A315" s="878"/>
      <c r="B315" s="878"/>
      <c r="C315" s="878"/>
      <c r="D315" s="878"/>
      <c r="E315" s="879"/>
      <c r="F315" s="879"/>
      <c r="G315" s="879"/>
      <c r="H315" s="879"/>
      <c r="I315" s="880"/>
      <c r="J315" s="880"/>
      <c r="K315" s="880"/>
      <c r="L315" s="880"/>
      <c r="M315" s="880"/>
      <c r="N315" s="880"/>
      <c r="O315" s="707"/>
      <c r="P315" s="707"/>
      <c r="Q315" s="708"/>
      <c r="R315" s="708"/>
    </row>
    <row r="316" spans="1:18" s="709" customFormat="1">
      <c r="A316" s="878"/>
      <c r="B316" s="878"/>
      <c r="C316" s="878"/>
      <c r="D316" s="878"/>
      <c r="E316" s="879"/>
      <c r="F316" s="879"/>
      <c r="G316" s="879"/>
      <c r="H316" s="879"/>
      <c r="I316" s="880"/>
      <c r="J316" s="880"/>
      <c r="K316" s="880"/>
      <c r="L316" s="880"/>
      <c r="M316" s="880"/>
      <c r="N316" s="880"/>
      <c r="O316" s="707"/>
      <c r="P316" s="707"/>
      <c r="Q316" s="708"/>
      <c r="R316" s="708"/>
    </row>
    <row r="317" spans="1:18" s="709" customFormat="1">
      <c r="A317" s="878"/>
      <c r="B317" s="878"/>
      <c r="C317" s="878"/>
      <c r="D317" s="878"/>
      <c r="E317" s="881"/>
      <c r="F317" s="878"/>
      <c r="G317" s="878"/>
      <c r="H317" s="878"/>
      <c r="I317" s="882"/>
      <c r="J317" s="882"/>
      <c r="K317" s="882"/>
      <c r="L317" s="882"/>
      <c r="M317" s="882"/>
      <c r="N317" s="882"/>
      <c r="O317" s="707"/>
      <c r="P317" s="707"/>
      <c r="Q317" s="708"/>
      <c r="R317" s="708"/>
    </row>
    <row r="318" spans="1:18" s="709" customFormat="1">
      <c r="A318" s="883" t="s">
        <v>418</v>
      </c>
      <c r="B318" s="883"/>
      <c r="C318" s="883"/>
      <c r="D318" s="884" t="s">
        <v>233</v>
      </c>
      <c r="E318" s="885"/>
      <c r="F318" s="882"/>
      <c r="G318" s="882"/>
      <c r="H318" s="882"/>
      <c r="I318" s="882"/>
      <c r="J318" s="882"/>
      <c r="K318" s="882"/>
      <c r="L318" s="882"/>
      <c r="M318" s="882"/>
      <c r="N318" s="882"/>
      <c r="O318" s="707"/>
      <c r="P318" s="707"/>
      <c r="Q318" s="708"/>
      <c r="R318" s="708"/>
    </row>
    <row r="319" spans="1:18" s="709" customFormat="1">
      <c r="A319" s="882"/>
      <c r="B319" s="882"/>
      <c r="C319" s="882"/>
      <c r="D319" s="882"/>
      <c r="E319" s="885"/>
      <c r="F319" s="882"/>
      <c r="G319" s="882"/>
      <c r="H319" s="882"/>
      <c r="I319" s="882"/>
      <c r="J319" s="882"/>
      <c r="K319" s="882"/>
      <c r="L319" s="882"/>
      <c r="M319" s="882"/>
      <c r="N319" s="882"/>
      <c r="O319" s="707"/>
      <c r="P319" s="707"/>
      <c r="Q319" s="708"/>
      <c r="R319" s="708"/>
    </row>
    <row r="320" spans="1:18" s="709" customFormat="1">
      <c r="A320" s="883" t="s">
        <v>419</v>
      </c>
      <c r="B320" s="883"/>
      <c r="C320" s="886"/>
      <c r="D320" s="883"/>
      <c r="E320" s="885"/>
      <c r="F320" s="882"/>
      <c r="G320" s="882"/>
      <c r="H320" s="882"/>
      <c r="I320" s="882"/>
      <c r="J320" s="882"/>
      <c r="K320" s="882"/>
      <c r="L320" s="882"/>
      <c r="M320" s="882"/>
      <c r="N320" s="882"/>
      <c r="O320" s="707"/>
      <c r="P320" s="707"/>
      <c r="Q320" s="708"/>
      <c r="R320" s="708"/>
    </row>
    <row r="321" spans="1:18" s="709" customFormat="1">
      <c r="A321" s="882"/>
      <c r="B321" s="882"/>
      <c r="C321" s="882"/>
      <c r="D321" s="882"/>
      <c r="E321" s="885"/>
      <c r="F321" s="882"/>
      <c r="G321" s="882"/>
      <c r="H321" s="882"/>
      <c r="I321" s="882"/>
      <c r="J321" s="882"/>
      <c r="K321" s="882"/>
      <c r="L321" s="882"/>
      <c r="M321" s="882"/>
      <c r="N321" s="882"/>
      <c r="O321" s="707"/>
      <c r="P321" s="707"/>
      <c r="Q321" s="708"/>
      <c r="R321" s="708"/>
    </row>
    <row r="322" spans="1:18" s="709" customFormat="1">
      <c r="A322" s="882"/>
      <c r="B322" s="882"/>
      <c r="C322" s="882"/>
      <c r="D322" s="882"/>
      <c r="E322" s="885"/>
      <c r="F322" s="882"/>
      <c r="G322" s="882"/>
      <c r="H322" s="882"/>
      <c r="I322" s="882"/>
      <c r="J322" s="882"/>
      <c r="K322" s="882"/>
      <c r="L322" s="882"/>
      <c r="M322" s="882"/>
      <c r="N322" s="882"/>
      <c r="O322" s="707"/>
      <c r="P322" s="707"/>
      <c r="Q322" s="708"/>
      <c r="R322" s="708"/>
    </row>
    <row r="323" spans="1:18" s="709" customFormat="1">
      <c r="A323" s="883" t="s">
        <v>420</v>
      </c>
      <c r="B323" s="883"/>
      <c r="C323" s="883"/>
      <c r="D323" s="884" t="s">
        <v>233</v>
      </c>
      <c r="E323" s="885"/>
      <c r="F323" s="882"/>
      <c r="G323" s="882"/>
      <c r="H323" s="882"/>
      <c r="I323" s="882"/>
      <c r="J323" s="882"/>
      <c r="K323" s="882"/>
      <c r="L323" s="882"/>
      <c r="M323" s="882"/>
      <c r="N323" s="882"/>
      <c r="O323" s="707"/>
      <c r="P323" s="707"/>
      <c r="Q323" s="708"/>
      <c r="R323" s="708"/>
    </row>
    <row r="324" spans="1:18" s="709" customFormat="1">
      <c r="A324" s="706"/>
      <c r="B324" s="706"/>
      <c r="C324" s="706"/>
      <c r="D324" s="710"/>
      <c r="E324" s="710"/>
      <c r="F324" s="710"/>
      <c r="G324" s="710"/>
      <c r="H324" s="710"/>
      <c r="I324" s="707"/>
      <c r="J324" s="707"/>
      <c r="K324" s="707"/>
      <c r="L324" s="707"/>
      <c r="M324" s="707"/>
      <c r="N324" s="707"/>
      <c r="O324" s="707"/>
      <c r="P324" s="707"/>
      <c r="Q324" s="707"/>
      <c r="R324" s="707"/>
    </row>
    <row r="325" spans="1:18">
      <c r="A325" s="153" t="s">
        <v>37</v>
      </c>
      <c r="B325" s="466"/>
      <c r="C325" s="466"/>
      <c r="D325" s="180"/>
      <c r="E325" s="180"/>
      <c r="F325" s="180"/>
      <c r="G325" s="180"/>
      <c r="H325" s="180"/>
      <c r="I325" s="365"/>
      <c r="J325" s="365"/>
      <c r="K325" s="365"/>
      <c r="L325" s="365"/>
      <c r="M325" s="184"/>
    </row>
    <row r="326" spans="1:18">
      <c r="A326" s="154" t="s">
        <v>102</v>
      </c>
      <c r="B326" s="181"/>
      <c r="C326" s="181"/>
      <c r="D326" s="180"/>
      <c r="E326" s="180"/>
      <c r="F326" s="180"/>
      <c r="G326" s="180"/>
      <c r="H326" s="180"/>
      <c r="I326" s="365"/>
      <c r="J326" s="365"/>
      <c r="K326" s="365"/>
      <c r="L326" s="365"/>
      <c r="M326" s="366"/>
    </row>
    <row r="327" spans="1:18" ht="1.5" customHeight="1">
      <c r="A327" s="154"/>
      <c r="B327" s="181"/>
      <c r="C327" s="181"/>
      <c r="D327" s="63"/>
      <c r="E327" s="284"/>
      <c r="F327" s="284"/>
      <c r="G327" s="284"/>
      <c r="H327" s="367"/>
      <c r="I327" s="365"/>
      <c r="J327" s="3"/>
      <c r="K327" s="3"/>
      <c r="L327" s="184"/>
      <c r="M327" s="184"/>
    </row>
    <row r="328" spans="1:18">
      <c r="A328" s="600" t="s">
        <v>24</v>
      </c>
      <c r="B328" s="982" t="str">
        <f>'Sch I S&amp;B FINAL'!B562</f>
        <v>Contractor Name</v>
      </c>
      <c r="C328" s="982"/>
      <c r="D328" s="599"/>
      <c r="E328" s="600" t="s">
        <v>23</v>
      </c>
      <c r="F328" s="417"/>
      <c r="G328" s="1061" t="str">
        <f>'Sch I S&amp;B FINAL'!H562</f>
        <v>Contract Number</v>
      </c>
      <c r="H328" s="1059"/>
      <c r="I328" s="1059"/>
      <c r="J328" s="1059"/>
      <c r="K328" s="604" t="s">
        <v>324</v>
      </c>
      <c r="L328" s="602"/>
      <c r="M328" s="599"/>
      <c r="N328" s="983">
        <f>'Sch I S&amp;B FINAL'!O562</f>
        <v>0</v>
      </c>
      <c r="O328" s="983"/>
    </row>
    <row r="329" spans="1:18" ht="13.5">
      <c r="A329" s="600" t="s">
        <v>25</v>
      </c>
      <c r="B329" s="1055" t="str">
        <f>'Sch I S&amp;B FINAL'!B563</f>
        <v xml:space="preserve">PROGRAM NAME </v>
      </c>
      <c r="C329" s="1056"/>
      <c r="D329" s="599"/>
      <c r="E329" s="601" t="s">
        <v>113</v>
      </c>
      <c r="F329" s="599"/>
      <c r="G329" s="1055" t="str">
        <f>'Sch I S&amp;B FINAL'!H563</f>
        <v>FUNDING SOURCE 7</v>
      </c>
      <c r="H329" s="1056"/>
      <c r="I329" s="1056"/>
      <c r="J329" s="1056"/>
      <c r="K329" s="603" t="s">
        <v>28</v>
      </c>
      <c r="L329" s="602"/>
      <c r="M329" s="602"/>
      <c r="N329" s="1058">
        <f>'Sch I S&amp;B FINAL'!O563</f>
        <v>0</v>
      </c>
      <c r="O329" s="1058"/>
    </row>
    <row r="330" spans="1:18" ht="13.5">
      <c r="A330" s="600" t="s">
        <v>27</v>
      </c>
      <c r="B330" s="1057">
        <f>'Sch I S&amp;B FINAL'!B564</f>
        <v>0</v>
      </c>
      <c r="C330" s="1057"/>
      <c r="D330" s="599"/>
      <c r="E330" s="600" t="s">
        <v>26</v>
      </c>
      <c r="F330"/>
      <c r="G330" s="1052">
        <f>+'Sch I S&amp;B FINAL'!G564</f>
        <v>0</v>
      </c>
      <c r="H330" s="1052"/>
      <c r="I330" s="1052"/>
      <c r="J330" s="1052"/>
      <c r="K330" s="605" t="s">
        <v>29</v>
      </c>
      <c r="L330" s="602"/>
      <c r="M330" s="599"/>
      <c r="N330" s="983">
        <f>'Sch I S&amp;B FINAL'!O564</f>
        <v>0</v>
      </c>
      <c r="O330" s="983"/>
    </row>
    <row r="331" spans="1:18" ht="4.5" customHeight="1">
      <c r="A331" s="60"/>
      <c r="B331" s="60"/>
      <c r="C331" s="60"/>
      <c r="I331" s="372"/>
      <c r="J331" s="3"/>
      <c r="K331" s="3"/>
      <c r="L331" s="184"/>
      <c r="M331" s="184"/>
    </row>
    <row r="332" spans="1:18" ht="2.25" customHeight="1">
      <c r="I332" s="365"/>
      <c r="J332" s="3"/>
      <c r="K332" s="3"/>
      <c r="L332" s="184"/>
      <c r="M332" s="184"/>
    </row>
    <row r="333" spans="1:18" ht="21" customHeight="1" thickBot="1">
      <c r="A333" s="606"/>
      <c r="I333" s="365"/>
      <c r="J333" s="3"/>
      <c r="K333" s="3"/>
      <c r="L333" s="184"/>
      <c r="M333" s="184"/>
    </row>
    <row r="334" spans="1:18" ht="13.5" thickTop="1">
      <c r="A334" s="1053" t="s">
        <v>128</v>
      </c>
      <c r="B334" s="1054"/>
      <c r="C334" s="1054"/>
      <c r="D334" s="996" t="s">
        <v>76</v>
      </c>
      <c r="E334" s="997"/>
      <c r="F334" s="997"/>
      <c r="G334" s="997"/>
      <c r="H334" s="998"/>
      <c r="I334" s="996" t="s">
        <v>0</v>
      </c>
      <c r="J334" s="997"/>
      <c r="K334" s="997"/>
      <c r="L334" s="997"/>
      <c r="M334" s="998"/>
      <c r="N334" s="996" t="s">
        <v>77</v>
      </c>
      <c r="O334" s="997"/>
      <c r="P334" s="997"/>
      <c r="Q334" s="997"/>
      <c r="R334" s="998"/>
    </row>
    <row r="335" spans="1:18" ht="22.5">
      <c r="A335" s="595" t="s">
        <v>103</v>
      </c>
      <c r="B335" s="596" t="s">
        <v>104</v>
      </c>
      <c r="C335" s="596" t="s">
        <v>105</v>
      </c>
      <c r="D335" s="128" t="s">
        <v>106</v>
      </c>
      <c r="E335" s="129" t="s">
        <v>107</v>
      </c>
      <c r="F335" s="129" t="s">
        <v>44</v>
      </c>
      <c r="G335" s="129" t="s">
        <v>108</v>
      </c>
      <c r="H335" s="375" t="s">
        <v>109</v>
      </c>
      <c r="I335" s="128" t="s">
        <v>106</v>
      </c>
      <c r="J335" s="129" t="s">
        <v>107</v>
      </c>
      <c r="K335" s="129" t="s">
        <v>44</v>
      </c>
      <c r="L335" s="129" t="s">
        <v>108</v>
      </c>
      <c r="M335" s="375" t="s">
        <v>109</v>
      </c>
      <c r="N335" s="128" t="s">
        <v>106</v>
      </c>
      <c r="O335" s="129" t="s">
        <v>107</v>
      </c>
      <c r="P335" s="129" t="s">
        <v>44</v>
      </c>
      <c r="Q335" s="129" t="s">
        <v>108</v>
      </c>
      <c r="R335" s="375" t="s">
        <v>109</v>
      </c>
    </row>
    <row r="336" spans="1:18" s="13" customFormat="1" ht="15" customHeight="1">
      <c r="A336" s="140"/>
      <c r="B336" s="141"/>
      <c r="C336" s="141"/>
      <c r="D336" s="144"/>
      <c r="E336" s="145"/>
      <c r="F336" s="145"/>
      <c r="G336" s="756">
        <f>+D336*F336</f>
        <v>0</v>
      </c>
      <c r="H336" s="239">
        <f t="shared" ref="H336:H346" si="117">+E336*F336</f>
        <v>0</v>
      </c>
      <c r="I336" s="144"/>
      <c r="J336" s="145"/>
      <c r="K336" s="145"/>
      <c r="L336" s="763">
        <f>+I336*K336</f>
        <v>0</v>
      </c>
      <c r="M336" s="239">
        <f t="shared" ref="M336:M346" si="118">+J336*K336</f>
        <v>0</v>
      </c>
      <c r="N336" s="392">
        <f t="shared" ref="N336:N346" si="119">+D336-I336</f>
        <v>0</v>
      </c>
      <c r="O336" s="237">
        <f t="shared" ref="O336:O346" si="120">+E336-J336</f>
        <v>0</v>
      </c>
      <c r="P336" s="237">
        <f t="shared" ref="P336:P346" si="121">+F336-K336</f>
        <v>0</v>
      </c>
      <c r="Q336" s="237">
        <f t="shared" ref="Q336:Q346" si="122">+G336-L336</f>
        <v>0</v>
      </c>
      <c r="R336" s="239">
        <f t="shared" ref="R336:R346" si="123">+H336-M336</f>
        <v>0</v>
      </c>
    </row>
    <row r="337" spans="1:18" s="13" customFormat="1" ht="15" customHeight="1">
      <c r="A337" s="140"/>
      <c r="B337" s="142"/>
      <c r="C337" s="141"/>
      <c r="D337" s="146"/>
      <c r="E337" s="147"/>
      <c r="F337" s="147"/>
      <c r="G337" s="757">
        <f t="shared" ref="G337:G346" si="124">+D337*F337</f>
        <v>0</v>
      </c>
      <c r="H337" s="230">
        <f t="shared" si="117"/>
        <v>0</v>
      </c>
      <c r="I337" s="146"/>
      <c r="J337" s="147"/>
      <c r="K337" s="147"/>
      <c r="L337" s="760">
        <f t="shared" ref="L337:L346" si="125">+I337*K337</f>
        <v>0</v>
      </c>
      <c r="M337" s="230">
        <f t="shared" si="118"/>
        <v>0</v>
      </c>
      <c r="N337" s="393">
        <f t="shared" si="119"/>
        <v>0</v>
      </c>
      <c r="O337" s="228">
        <f t="shared" si="120"/>
        <v>0</v>
      </c>
      <c r="P337" s="228">
        <f t="shared" si="121"/>
        <v>0</v>
      </c>
      <c r="Q337" s="228">
        <f t="shared" si="122"/>
        <v>0</v>
      </c>
      <c r="R337" s="230">
        <f t="shared" si="123"/>
        <v>0</v>
      </c>
    </row>
    <row r="338" spans="1:18" s="13" customFormat="1" ht="15" customHeight="1">
      <c r="A338" s="143"/>
      <c r="B338" s="142"/>
      <c r="C338" s="142"/>
      <c r="D338" s="146"/>
      <c r="E338" s="147"/>
      <c r="F338" s="147"/>
      <c r="G338" s="757">
        <f t="shared" si="124"/>
        <v>0</v>
      </c>
      <c r="H338" s="230">
        <f t="shared" si="117"/>
        <v>0</v>
      </c>
      <c r="I338" s="146"/>
      <c r="J338" s="147"/>
      <c r="K338" s="147"/>
      <c r="L338" s="760">
        <f t="shared" si="125"/>
        <v>0</v>
      </c>
      <c r="M338" s="230">
        <f t="shared" si="118"/>
        <v>0</v>
      </c>
      <c r="N338" s="393">
        <f t="shared" si="119"/>
        <v>0</v>
      </c>
      <c r="O338" s="228">
        <f t="shared" si="120"/>
        <v>0</v>
      </c>
      <c r="P338" s="228">
        <f t="shared" si="121"/>
        <v>0</v>
      </c>
      <c r="Q338" s="228">
        <f t="shared" si="122"/>
        <v>0</v>
      </c>
      <c r="R338" s="230">
        <f t="shared" si="123"/>
        <v>0</v>
      </c>
    </row>
    <row r="339" spans="1:18" s="13" customFormat="1" ht="15" customHeight="1">
      <c r="A339" s="143"/>
      <c r="B339" s="142"/>
      <c r="C339" s="142"/>
      <c r="D339" s="146"/>
      <c r="E339" s="147"/>
      <c r="F339" s="147"/>
      <c r="G339" s="757">
        <f>+D339*F339</f>
        <v>0</v>
      </c>
      <c r="H339" s="230">
        <f>+E339*F339</f>
        <v>0</v>
      </c>
      <c r="I339" s="146"/>
      <c r="J339" s="147"/>
      <c r="K339" s="147"/>
      <c r="L339" s="760">
        <f>+I339*K339</f>
        <v>0</v>
      </c>
      <c r="M339" s="230">
        <f>+J339*K339</f>
        <v>0</v>
      </c>
      <c r="N339" s="393">
        <f t="shared" ref="N339:R342" si="126">+D339-I339</f>
        <v>0</v>
      </c>
      <c r="O339" s="228">
        <f t="shared" si="126"/>
        <v>0</v>
      </c>
      <c r="P339" s="228">
        <f t="shared" si="126"/>
        <v>0</v>
      </c>
      <c r="Q339" s="228">
        <f t="shared" si="126"/>
        <v>0</v>
      </c>
      <c r="R339" s="230">
        <f t="shared" si="126"/>
        <v>0</v>
      </c>
    </row>
    <row r="340" spans="1:18" s="13" customFormat="1" ht="15" customHeight="1">
      <c r="A340" s="143"/>
      <c r="B340" s="142"/>
      <c r="C340" s="142"/>
      <c r="D340" s="146"/>
      <c r="E340" s="147"/>
      <c r="F340" s="147"/>
      <c r="G340" s="757">
        <f>+D340*F340</f>
        <v>0</v>
      </c>
      <c r="H340" s="230">
        <f>+E340*F340</f>
        <v>0</v>
      </c>
      <c r="I340" s="146"/>
      <c r="J340" s="147"/>
      <c r="K340" s="147"/>
      <c r="L340" s="760">
        <f>+I340*K340</f>
        <v>0</v>
      </c>
      <c r="M340" s="230">
        <f>+J340*K340</f>
        <v>0</v>
      </c>
      <c r="N340" s="393">
        <f t="shared" si="126"/>
        <v>0</v>
      </c>
      <c r="O340" s="228">
        <f t="shared" si="126"/>
        <v>0</v>
      </c>
      <c r="P340" s="228">
        <f t="shared" si="126"/>
        <v>0</v>
      </c>
      <c r="Q340" s="228">
        <f t="shared" si="126"/>
        <v>0</v>
      </c>
      <c r="R340" s="230">
        <f t="shared" si="126"/>
        <v>0</v>
      </c>
    </row>
    <row r="341" spans="1:18" s="13" customFormat="1" ht="15" customHeight="1">
      <c r="A341" s="143"/>
      <c r="B341" s="142"/>
      <c r="C341" s="142"/>
      <c r="D341" s="146"/>
      <c r="E341" s="147"/>
      <c r="F341" s="147"/>
      <c r="G341" s="757">
        <f>+D341*F341</f>
        <v>0</v>
      </c>
      <c r="H341" s="230">
        <f>+E341*F341</f>
        <v>0</v>
      </c>
      <c r="I341" s="146"/>
      <c r="J341" s="147"/>
      <c r="K341" s="147"/>
      <c r="L341" s="760">
        <f>+I341*K341</f>
        <v>0</v>
      </c>
      <c r="M341" s="230">
        <f>+J341*K341</f>
        <v>0</v>
      </c>
      <c r="N341" s="393">
        <f t="shared" si="126"/>
        <v>0</v>
      </c>
      <c r="O341" s="228">
        <f t="shared" si="126"/>
        <v>0</v>
      </c>
      <c r="P341" s="228">
        <f t="shared" si="126"/>
        <v>0</v>
      </c>
      <c r="Q341" s="228">
        <f t="shared" si="126"/>
        <v>0</v>
      </c>
      <c r="R341" s="230">
        <f t="shared" si="126"/>
        <v>0</v>
      </c>
    </row>
    <row r="342" spans="1:18" s="13" customFormat="1" ht="15" customHeight="1">
      <c r="A342" s="143"/>
      <c r="B342" s="142"/>
      <c r="C342" s="142"/>
      <c r="D342" s="146"/>
      <c r="E342" s="147"/>
      <c r="F342" s="147"/>
      <c r="G342" s="757">
        <f>+D342*F342</f>
        <v>0</v>
      </c>
      <c r="H342" s="230">
        <f>+E342*F342</f>
        <v>0</v>
      </c>
      <c r="I342" s="146"/>
      <c r="J342" s="147"/>
      <c r="K342" s="147"/>
      <c r="L342" s="760">
        <f>+I342*K342</f>
        <v>0</v>
      </c>
      <c r="M342" s="230">
        <f>+J342*K342</f>
        <v>0</v>
      </c>
      <c r="N342" s="393">
        <f t="shared" si="126"/>
        <v>0</v>
      </c>
      <c r="O342" s="228">
        <f t="shared" si="126"/>
        <v>0</v>
      </c>
      <c r="P342" s="228">
        <f t="shared" si="126"/>
        <v>0</v>
      </c>
      <c r="Q342" s="228">
        <f t="shared" si="126"/>
        <v>0</v>
      </c>
      <c r="R342" s="230">
        <f t="shared" si="126"/>
        <v>0</v>
      </c>
    </row>
    <row r="343" spans="1:18" s="13" customFormat="1" ht="15" customHeight="1">
      <c r="A343" s="143"/>
      <c r="B343" s="142"/>
      <c r="C343" s="142"/>
      <c r="D343" s="146"/>
      <c r="E343" s="147"/>
      <c r="F343" s="147"/>
      <c r="G343" s="757">
        <f t="shared" si="124"/>
        <v>0</v>
      </c>
      <c r="H343" s="230">
        <f t="shared" si="117"/>
        <v>0</v>
      </c>
      <c r="I343" s="146"/>
      <c r="J343" s="147"/>
      <c r="K343" s="147"/>
      <c r="L343" s="760">
        <f t="shared" si="125"/>
        <v>0</v>
      </c>
      <c r="M343" s="230">
        <f t="shared" si="118"/>
        <v>0</v>
      </c>
      <c r="N343" s="393">
        <f t="shared" si="119"/>
        <v>0</v>
      </c>
      <c r="O343" s="228">
        <f t="shared" si="120"/>
        <v>0</v>
      </c>
      <c r="P343" s="228">
        <f t="shared" si="121"/>
        <v>0</v>
      </c>
      <c r="Q343" s="228">
        <f t="shared" si="122"/>
        <v>0</v>
      </c>
      <c r="R343" s="230">
        <f t="shared" si="123"/>
        <v>0</v>
      </c>
    </row>
    <row r="344" spans="1:18" s="13" customFormat="1" ht="15" hidden="1" customHeight="1">
      <c r="A344" s="143"/>
      <c r="B344" s="142"/>
      <c r="C344" s="142"/>
      <c r="D344" s="146"/>
      <c r="E344" s="147"/>
      <c r="F344" s="147"/>
      <c r="G344" s="757">
        <f t="shared" si="124"/>
        <v>0</v>
      </c>
      <c r="H344" s="230">
        <f t="shared" si="117"/>
        <v>0</v>
      </c>
      <c r="I344" s="146"/>
      <c r="J344" s="147"/>
      <c r="K344" s="147"/>
      <c r="L344" s="757">
        <f t="shared" si="125"/>
        <v>0</v>
      </c>
      <c r="M344" s="230">
        <f t="shared" si="118"/>
        <v>0</v>
      </c>
      <c r="N344" s="393">
        <f t="shared" si="119"/>
        <v>0</v>
      </c>
      <c r="O344" s="228">
        <f t="shared" si="120"/>
        <v>0</v>
      </c>
      <c r="P344" s="228">
        <f t="shared" si="121"/>
        <v>0</v>
      </c>
      <c r="Q344" s="228">
        <f t="shared" si="122"/>
        <v>0</v>
      </c>
      <c r="R344" s="230">
        <f t="shared" si="123"/>
        <v>0</v>
      </c>
    </row>
    <row r="345" spans="1:18" s="13" customFormat="1" ht="15" hidden="1" customHeight="1">
      <c r="A345" s="143"/>
      <c r="B345" s="142"/>
      <c r="C345" s="142"/>
      <c r="D345" s="146"/>
      <c r="E345" s="147"/>
      <c r="F345" s="147"/>
      <c r="G345" s="757">
        <f t="shared" si="124"/>
        <v>0</v>
      </c>
      <c r="H345" s="230">
        <f t="shared" si="117"/>
        <v>0</v>
      </c>
      <c r="I345" s="146"/>
      <c r="J345" s="147"/>
      <c r="K345" s="147"/>
      <c r="L345" s="757">
        <f t="shared" si="125"/>
        <v>0</v>
      </c>
      <c r="M345" s="230">
        <f t="shared" si="118"/>
        <v>0</v>
      </c>
      <c r="N345" s="393">
        <f t="shared" si="119"/>
        <v>0</v>
      </c>
      <c r="O345" s="228">
        <f t="shared" si="120"/>
        <v>0</v>
      </c>
      <c r="P345" s="228">
        <f t="shared" si="121"/>
        <v>0</v>
      </c>
      <c r="Q345" s="228">
        <f t="shared" si="122"/>
        <v>0</v>
      </c>
      <c r="R345" s="230">
        <f t="shared" si="123"/>
        <v>0</v>
      </c>
    </row>
    <row r="346" spans="1:18" s="13" customFormat="1" ht="15" hidden="1" customHeight="1">
      <c r="A346" s="143"/>
      <c r="B346" s="142"/>
      <c r="C346" s="142"/>
      <c r="D346" s="146"/>
      <c r="E346" s="147"/>
      <c r="F346" s="147"/>
      <c r="G346" s="757">
        <f t="shared" si="124"/>
        <v>0</v>
      </c>
      <c r="H346" s="230">
        <f t="shared" si="117"/>
        <v>0</v>
      </c>
      <c r="I346" s="146"/>
      <c r="J346" s="147"/>
      <c r="K346" s="147"/>
      <c r="L346" s="757">
        <f t="shared" si="125"/>
        <v>0</v>
      </c>
      <c r="M346" s="230">
        <f t="shared" si="118"/>
        <v>0</v>
      </c>
      <c r="N346" s="393">
        <f t="shared" si="119"/>
        <v>0</v>
      </c>
      <c r="O346" s="228">
        <f t="shared" si="120"/>
        <v>0</v>
      </c>
      <c r="P346" s="228">
        <f t="shared" si="121"/>
        <v>0</v>
      </c>
      <c r="Q346" s="228">
        <f t="shared" si="122"/>
        <v>0</v>
      </c>
      <c r="R346" s="230">
        <f t="shared" si="123"/>
        <v>0</v>
      </c>
    </row>
    <row r="347" spans="1:18" s="780" customFormat="1" ht="13.5" thickBot="1">
      <c r="A347" s="400" t="s">
        <v>110</v>
      </c>
      <c r="B347" s="607"/>
      <c r="C347" s="607"/>
      <c r="D347" s="798">
        <f>SUM(D336:D346)</f>
        <v>0</v>
      </c>
      <c r="E347" s="799">
        <f>SUM(E336:E346)</f>
        <v>0</v>
      </c>
      <c r="F347" s="799"/>
      <c r="G347" s="799">
        <f>SUM(G336:G346)</f>
        <v>0</v>
      </c>
      <c r="H347" s="800">
        <f>SUM(H336:H346)</f>
        <v>0</v>
      </c>
      <c r="I347" s="773">
        <f>SUM(I336:I346)</f>
        <v>0</v>
      </c>
      <c r="J347" s="773">
        <f>SUM(J336:J346)</f>
        <v>0</v>
      </c>
      <c r="K347" s="773"/>
      <c r="L347" s="773">
        <f>SUM(L336:L346)</f>
        <v>0</v>
      </c>
      <c r="M347" s="783">
        <f>SUM(M336:M346)</f>
        <v>0</v>
      </c>
      <c r="N347" s="772">
        <f>SUM(N336:N346)</f>
        <v>0</v>
      </c>
      <c r="O347" s="773">
        <f>SUM(O336:O346)</f>
        <v>0</v>
      </c>
      <c r="P347" s="773"/>
      <c r="Q347" s="773">
        <f>SUM(Q336:Q346)</f>
        <v>0</v>
      </c>
      <c r="R347" s="783">
        <f>SUM(R336:R346)</f>
        <v>0</v>
      </c>
    </row>
    <row r="348" spans="1:18" ht="13.5" thickTop="1">
      <c r="A348" s="1053" t="s">
        <v>127</v>
      </c>
      <c r="B348" s="1054"/>
      <c r="C348" s="1054"/>
      <c r="D348" s="996" t="s">
        <v>76</v>
      </c>
      <c r="E348" s="997"/>
      <c r="F348" s="997"/>
      <c r="G348" s="997"/>
      <c r="H348" s="998"/>
      <c r="I348" s="996" t="s">
        <v>0</v>
      </c>
      <c r="J348" s="997"/>
      <c r="K348" s="997"/>
      <c r="L348" s="997"/>
      <c r="M348" s="998"/>
      <c r="N348" s="996" t="s">
        <v>77</v>
      </c>
      <c r="O348" s="997"/>
      <c r="P348" s="997"/>
      <c r="Q348" s="997"/>
      <c r="R348" s="998"/>
    </row>
    <row r="349" spans="1:18" ht="22.5">
      <c r="A349" s="595" t="s">
        <v>103</v>
      </c>
      <c r="B349" s="596" t="s">
        <v>104</v>
      </c>
      <c r="C349" s="596" t="s">
        <v>105</v>
      </c>
      <c r="D349" s="128" t="s">
        <v>106</v>
      </c>
      <c r="E349" s="129" t="s">
        <v>107</v>
      </c>
      <c r="F349" s="129" t="s">
        <v>44</v>
      </c>
      <c r="G349" s="129" t="s">
        <v>108</v>
      </c>
      <c r="H349" s="375" t="s">
        <v>109</v>
      </c>
      <c r="I349" s="128" t="s">
        <v>106</v>
      </c>
      <c r="J349" s="129" t="s">
        <v>107</v>
      </c>
      <c r="K349" s="129" t="s">
        <v>44</v>
      </c>
      <c r="L349" s="129" t="s">
        <v>108</v>
      </c>
      <c r="M349" s="375" t="s">
        <v>109</v>
      </c>
      <c r="N349" s="128" t="s">
        <v>106</v>
      </c>
      <c r="O349" s="129" t="s">
        <v>107</v>
      </c>
      <c r="P349" s="129" t="s">
        <v>44</v>
      </c>
      <c r="Q349" s="129" t="s">
        <v>108</v>
      </c>
      <c r="R349" s="375" t="s">
        <v>109</v>
      </c>
    </row>
    <row r="350" spans="1:18" s="13" customFormat="1">
      <c r="A350" s="140"/>
      <c r="B350" s="141"/>
      <c r="C350" s="141"/>
      <c r="D350" s="144"/>
      <c r="E350" s="145"/>
      <c r="F350" s="145"/>
      <c r="G350" s="756">
        <f>+D350*F350</f>
        <v>0</v>
      </c>
      <c r="H350" s="239">
        <f t="shared" ref="H350:H360" si="127">+E350*F350</f>
        <v>0</v>
      </c>
      <c r="I350" s="144"/>
      <c r="J350" s="145"/>
      <c r="K350" s="145"/>
      <c r="L350" s="763">
        <f>+I350*K350</f>
        <v>0</v>
      </c>
      <c r="M350" s="239">
        <f t="shared" ref="M350:M360" si="128">+J350*K350</f>
        <v>0</v>
      </c>
      <c r="N350" s="392">
        <f>+D350-I350</f>
        <v>0</v>
      </c>
      <c r="O350" s="237">
        <f t="shared" ref="O350:O360" si="129">+E350-J350</f>
        <v>0</v>
      </c>
      <c r="P350" s="237">
        <f t="shared" ref="P350:P360" si="130">+F350-K350</f>
        <v>0</v>
      </c>
      <c r="Q350" s="237">
        <f t="shared" ref="Q350:Q360" si="131">+G350-L350</f>
        <v>0</v>
      </c>
      <c r="R350" s="239">
        <f t="shared" ref="R350:R360" si="132">+H350-M350</f>
        <v>0</v>
      </c>
    </row>
    <row r="351" spans="1:18" s="13" customFormat="1">
      <c r="A351" s="140"/>
      <c r="B351" s="142"/>
      <c r="C351" s="141"/>
      <c r="D351" s="146"/>
      <c r="E351" s="147"/>
      <c r="F351" s="147"/>
      <c r="G351" s="757">
        <f t="shared" ref="G351:G360" si="133">+D351*F351</f>
        <v>0</v>
      </c>
      <c r="H351" s="230">
        <f t="shared" si="127"/>
        <v>0</v>
      </c>
      <c r="I351" s="146"/>
      <c r="J351" s="147"/>
      <c r="K351" s="147"/>
      <c r="L351" s="760">
        <f t="shared" ref="L351:L360" si="134">+I351*K351</f>
        <v>0</v>
      </c>
      <c r="M351" s="230">
        <f t="shared" si="128"/>
        <v>0</v>
      </c>
      <c r="N351" s="393">
        <f t="shared" ref="N351:N360" si="135">+D351-I351</f>
        <v>0</v>
      </c>
      <c r="O351" s="228">
        <f t="shared" si="129"/>
        <v>0</v>
      </c>
      <c r="P351" s="228">
        <f t="shared" si="130"/>
        <v>0</v>
      </c>
      <c r="Q351" s="228">
        <f t="shared" si="131"/>
        <v>0</v>
      </c>
      <c r="R351" s="230">
        <f t="shared" si="132"/>
        <v>0</v>
      </c>
    </row>
    <row r="352" spans="1:18" s="13" customFormat="1">
      <c r="A352" s="140"/>
      <c r="B352" s="142"/>
      <c r="C352" s="141"/>
      <c r="D352" s="146"/>
      <c r="E352" s="147"/>
      <c r="F352" s="147"/>
      <c r="G352" s="757">
        <f>+D352*F352</f>
        <v>0</v>
      </c>
      <c r="H352" s="230">
        <f>+E352*F352</f>
        <v>0</v>
      </c>
      <c r="I352" s="146"/>
      <c r="J352" s="147"/>
      <c r="K352" s="147"/>
      <c r="L352" s="760">
        <f>+I352*K352</f>
        <v>0</v>
      </c>
      <c r="M352" s="230">
        <f>+J352*K352</f>
        <v>0</v>
      </c>
      <c r="N352" s="393">
        <f t="shared" ref="N352:R355" si="136">+D352-I352</f>
        <v>0</v>
      </c>
      <c r="O352" s="228">
        <f t="shared" si="136"/>
        <v>0</v>
      </c>
      <c r="P352" s="228">
        <f t="shared" si="136"/>
        <v>0</v>
      </c>
      <c r="Q352" s="228">
        <f t="shared" si="136"/>
        <v>0</v>
      </c>
      <c r="R352" s="230">
        <f t="shared" si="136"/>
        <v>0</v>
      </c>
    </row>
    <row r="353" spans="1:18" s="13" customFormat="1">
      <c r="A353" s="140"/>
      <c r="B353" s="142"/>
      <c r="C353" s="141"/>
      <c r="D353" s="146"/>
      <c r="E353" s="147"/>
      <c r="F353" s="147"/>
      <c r="G353" s="757">
        <f>+D353*F353</f>
        <v>0</v>
      </c>
      <c r="H353" s="230">
        <f>+E353*F353</f>
        <v>0</v>
      </c>
      <c r="I353" s="146"/>
      <c r="J353" s="147"/>
      <c r="K353" s="147"/>
      <c r="L353" s="760">
        <f>+I353*K353</f>
        <v>0</v>
      </c>
      <c r="M353" s="230">
        <f>+J353*K353</f>
        <v>0</v>
      </c>
      <c r="N353" s="393">
        <f t="shared" si="136"/>
        <v>0</v>
      </c>
      <c r="O353" s="228">
        <f t="shared" si="136"/>
        <v>0</v>
      </c>
      <c r="P353" s="228">
        <f t="shared" si="136"/>
        <v>0</v>
      </c>
      <c r="Q353" s="228">
        <f t="shared" si="136"/>
        <v>0</v>
      </c>
      <c r="R353" s="230">
        <f t="shared" si="136"/>
        <v>0</v>
      </c>
    </row>
    <row r="354" spans="1:18" s="13" customFormat="1">
      <c r="A354" s="140"/>
      <c r="B354" s="142"/>
      <c r="C354" s="141"/>
      <c r="D354" s="146"/>
      <c r="E354" s="147"/>
      <c r="F354" s="147"/>
      <c r="G354" s="757">
        <f>+D354*F354</f>
        <v>0</v>
      </c>
      <c r="H354" s="230">
        <f>+E354*F354</f>
        <v>0</v>
      </c>
      <c r="I354" s="146"/>
      <c r="J354" s="147"/>
      <c r="K354" s="147"/>
      <c r="L354" s="760">
        <f>+I354*K354</f>
        <v>0</v>
      </c>
      <c r="M354" s="230">
        <f>+J354*K354</f>
        <v>0</v>
      </c>
      <c r="N354" s="393">
        <f t="shared" si="136"/>
        <v>0</v>
      </c>
      <c r="O354" s="228">
        <f t="shared" si="136"/>
        <v>0</v>
      </c>
      <c r="P354" s="228">
        <f t="shared" si="136"/>
        <v>0</v>
      </c>
      <c r="Q354" s="228">
        <f t="shared" si="136"/>
        <v>0</v>
      </c>
      <c r="R354" s="230">
        <f t="shared" si="136"/>
        <v>0</v>
      </c>
    </row>
    <row r="355" spans="1:18" s="13" customFormat="1">
      <c r="A355" s="143"/>
      <c r="B355" s="142"/>
      <c r="C355" s="142"/>
      <c r="D355" s="146"/>
      <c r="E355" s="147"/>
      <c r="F355" s="147"/>
      <c r="G355" s="757">
        <f>+D355*F355</f>
        <v>0</v>
      </c>
      <c r="H355" s="230">
        <f>+E355*F355</f>
        <v>0</v>
      </c>
      <c r="I355" s="146"/>
      <c r="J355" s="147"/>
      <c r="K355" s="147"/>
      <c r="L355" s="760">
        <f>+I355*K355</f>
        <v>0</v>
      </c>
      <c r="M355" s="230">
        <f>+J355*K355</f>
        <v>0</v>
      </c>
      <c r="N355" s="393">
        <f t="shared" si="136"/>
        <v>0</v>
      </c>
      <c r="O355" s="228">
        <f t="shared" si="136"/>
        <v>0</v>
      </c>
      <c r="P355" s="228">
        <f t="shared" si="136"/>
        <v>0</v>
      </c>
      <c r="Q355" s="228">
        <f t="shared" si="136"/>
        <v>0</v>
      </c>
      <c r="R355" s="230">
        <f t="shared" si="136"/>
        <v>0</v>
      </c>
    </row>
    <row r="356" spans="1:18" s="13" customFormat="1">
      <c r="A356" s="143"/>
      <c r="B356" s="142"/>
      <c r="C356" s="142"/>
      <c r="D356" s="146"/>
      <c r="E356" s="147"/>
      <c r="F356" s="147"/>
      <c r="G356" s="757">
        <f t="shared" si="133"/>
        <v>0</v>
      </c>
      <c r="H356" s="230">
        <f t="shared" si="127"/>
        <v>0</v>
      </c>
      <c r="I356" s="146"/>
      <c r="J356" s="147"/>
      <c r="K356" s="147"/>
      <c r="L356" s="760">
        <f t="shared" si="134"/>
        <v>0</v>
      </c>
      <c r="M356" s="230">
        <f t="shared" si="128"/>
        <v>0</v>
      </c>
      <c r="N356" s="393">
        <f t="shared" si="135"/>
        <v>0</v>
      </c>
      <c r="O356" s="228">
        <f t="shared" si="129"/>
        <v>0</v>
      </c>
      <c r="P356" s="228">
        <f t="shared" si="130"/>
        <v>0</v>
      </c>
      <c r="Q356" s="228">
        <f t="shared" si="131"/>
        <v>0</v>
      </c>
      <c r="R356" s="230">
        <f t="shared" si="132"/>
        <v>0</v>
      </c>
    </row>
    <row r="357" spans="1:18" s="13" customFormat="1">
      <c r="A357" s="143"/>
      <c r="B357" s="142"/>
      <c r="C357" s="142"/>
      <c r="D357" s="146"/>
      <c r="E357" s="147"/>
      <c r="F357" s="147"/>
      <c r="G357" s="757">
        <f t="shared" si="133"/>
        <v>0</v>
      </c>
      <c r="H357" s="230">
        <f t="shared" si="127"/>
        <v>0</v>
      </c>
      <c r="I357" s="146"/>
      <c r="J357" s="147"/>
      <c r="K357" s="147"/>
      <c r="L357" s="760">
        <f t="shared" si="134"/>
        <v>0</v>
      </c>
      <c r="M357" s="230">
        <f t="shared" si="128"/>
        <v>0</v>
      </c>
      <c r="N357" s="393">
        <f t="shared" si="135"/>
        <v>0</v>
      </c>
      <c r="O357" s="228">
        <f t="shared" si="129"/>
        <v>0</v>
      </c>
      <c r="P357" s="228">
        <f t="shared" si="130"/>
        <v>0</v>
      </c>
      <c r="Q357" s="228">
        <f t="shared" si="131"/>
        <v>0</v>
      </c>
      <c r="R357" s="230">
        <f t="shared" si="132"/>
        <v>0</v>
      </c>
    </row>
    <row r="358" spans="1:18" s="13" customFormat="1" hidden="1">
      <c r="A358" s="143"/>
      <c r="B358" s="142"/>
      <c r="C358" s="142"/>
      <c r="D358" s="146"/>
      <c r="E358" s="147"/>
      <c r="F358" s="147"/>
      <c r="G358" s="757">
        <f t="shared" si="133"/>
        <v>0</v>
      </c>
      <c r="H358" s="230">
        <f t="shared" si="127"/>
        <v>0</v>
      </c>
      <c r="I358" s="146"/>
      <c r="J358" s="147"/>
      <c r="K358" s="147"/>
      <c r="L358" s="757">
        <f t="shared" si="134"/>
        <v>0</v>
      </c>
      <c r="M358" s="230">
        <f t="shared" si="128"/>
        <v>0</v>
      </c>
      <c r="N358" s="393">
        <f t="shared" si="135"/>
        <v>0</v>
      </c>
      <c r="O358" s="228">
        <f t="shared" si="129"/>
        <v>0</v>
      </c>
      <c r="P358" s="228">
        <f t="shared" si="130"/>
        <v>0</v>
      </c>
      <c r="Q358" s="228">
        <f t="shared" si="131"/>
        <v>0</v>
      </c>
      <c r="R358" s="230">
        <f t="shared" si="132"/>
        <v>0</v>
      </c>
    </row>
    <row r="359" spans="1:18" s="13" customFormat="1" hidden="1">
      <c r="A359" s="143"/>
      <c r="B359" s="142"/>
      <c r="C359" s="142"/>
      <c r="D359" s="146"/>
      <c r="E359" s="147"/>
      <c r="F359" s="147"/>
      <c r="G359" s="757">
        <f t="shared" si="133"/>
        <v>0</v>
      </c>
      <c r="H359" s="230">
        <f t="shared" si="127"/>
        <v>0</v>
      </c>
      <c r="I359" s="146"/>
      <c r="J359" s="147"/>
      <c r="K359" s="147"/>
      <c r="L359" s="757">
        <f t="shared" si="134"/>
        <v>0</v>
      </c>
      <c r="M359" s="230">
        <f t="shared" si="128"/>
        <v>0</v>
      </c>
      <c r="N359" s="393">
        <f t="shared" si="135"/>
        <v>0</v>
      </c>
      <c r="O359" s="228">
        <f t="shared" si="129"/>
        <v>0</v>
      </c>
      <c r="P359" s="228">
        <f t="shared" si="130"/>
        <v>0</v>
      </c>
      <c r="Q359" s="228">
        <f t="shared" si="131"/>
        <v>0</v>
      </c>
      <c r="R359" s="230">
        <f t="shared" si="132"/>
        <v>0</v>
      </c>
    </row>
    <row r="360" spans="1:18" s="13" customFormat="1" hidden="1">
      <c r="A360" s="143"/>
      <c r="B360" s="142"/>
      <c r="C360" s="142"/>
      <c r="D360" s="146"/>
      <c r="E360" s="147"/>
      <c r="F360" s="147"/>
      <c r="G360" s="757">
        <f t="shared" si="133"/>
        <v>0</v>
      </c>
      <c r="H360" s="230">
        <f t="shared" si="127"/>
        <v>0</v>
      </c>
      <c r="I360" s="146"/>
      <c r="J360" s="147"/>
      <c r="K360" s="147"/>
      <c r="L360" s="757">
        <f t="shared" si="134"/>
        <v>0</v>
      </c>
      <c r="M360" s="230">
        <f t="shared" si="128"/>
        <v>0</v>
      </c>
      <c r="N360" s="393">
        <f t="shared" si="135"/>
        <v>0</v>
      </c>
      <c r="O360" s="228">
        <f t="shared" si="129"/>
        <v>0</v>
      </c>
      <c r="P360" s="228">
        <f t="shared" si="130"/>
        <v>0</v>
      </c>
      <c r="Q360" s="228">
        <f t="shared" si="131"/>
        <v>0</v>
      </c>
      <c r="R360" s="230">
        <f t="shared" si="132"/>
        <v>0</v>
      </c>
    </row>
    <row r="361" spans="1:18" s="780" customFormat="1" ht="13.5" thickBot="1">
      <c r="A361" s="400" t="s">
        <v>111</v>
      </c>
      <c r="B361" s="607"/>
      <c r="C361" s="607"/>
      <c r="D361" s="798">
        <f>SUM(D350:D360)</f>
        <v>0</v>
      </c>
      <c r="E361" s="799">
        <f>SUM(E350:E360)</f>
        <v>0</v>
      </c>
      <c r="F361" s="799"/>
      <c r="G361" s="799">
        <f>SUM(G350:G360)</f>
        <v>0</v>
      </c>
      <c r="H361" s="800">
        <f>SUM(H350:H360)</f>
        <v>0</v>
      </c>
      <c r="I361" s="773">
        <f>SUM(I350:I360)</f>
        <v>0</v>
      </c>
      <c r="J361" s="773">
        <f>SUM(J350:J360)</f>
        <v>0</v>
      </c>
      <c r="K361" s="773"/>
      <c r="L361" s="773">
        <f>SUM(L350:L360)</f>
        <v>0</v>
      </c>
      <c r="M361" s="783">
        <f>SUM(M350:M360)</f>
        <v>0</v>
      </c>
      <c r="N361" s="772">
        <f>SUM(N350:N360)</f>
        <v>0</v>
      </c>
      <c r="O361" s="773">
        <f>SUM(O350:O360)</f>
        <v>0</v>
      </c>
      <c r="P361" s="773"/>
      <c r="Q361" s="773">
        <f>SUM(Q350:Q360)</f>
        <v>0</v>
      </c>
      <c r="R361" s="783">
        <f>SUM(R350:R360)</f>
        <v>0</v>
      </c>
    </row>
    <row r="362" spans="1:18" s="709" customFormat="1" ht="13.5" thickTop="1">
      <c r="A362" s="706"/>
      <c r="B362" s="706"/>
      <c r="C362" s="706"/>
      <c r="D362" s="710"/>
      <c r="E362" s="710"/>
      <c r="F362" s="710"/>
      <c r="G362" s="710"/>
      <c r="H362" s="710"/>
      <c r="I362" s="707"/>
      <c r="J362" s="707"/>
      <c r="K362" s="707"/>
      <c r="L362" s="707"/>
      <c r="M362" s="707"/>
      <c r="N362" s="707"/>
      <c r="O362" s="707"/>
      <c r="P362" s="707"/>
      <c r="Q362" s="707"/>
      <c r="R362" s="707"/>
    </row>
    <row r="363" spans="1:18" s="709" customFormat="1" ht="15">
      <c r="A363" s="1050" t="s">
        <v>468</v>
      </c>
      <c r="B363" s="1050"/>
      <c r="C363" s="1050"/>
      <c r="D363" s="1050"/>
      <c r="E363" s="1050"/>
      <c r="F363" s="1050"/>
      <c r="G363" s="1050"/>
      <c r="H363" s="1050"/>
      <c r="I363" s="1050"/>
      <c r="J363" s="1050"/>
      <c r="K363" s="1050"/>
      <c r="L363" s="1050"/>
      <c r="M363" s="1050"/>
      <c r="N363" s="1050"/>
      <c r="O363" s="707"/>
      <c r="P363" s="707"/>
      <c r="Q363" s="708"/>
      <c r="R363" s="708"/>
    </row>
    <row r="364" spans="1:18" s="709" customFormat="1">
      <c r="A364" s="1051" t="s">
        <v>416</v>
      </c>
      <c r="B364" s="1051"/>
      <c r="C364" s="1051"/>
      <c r="D364" s="1051"/>
      <c r="E364" s="1051"/>
      <c r="F364" s="1051"/>
      <c r="G364" s="1051"/>
      <c r="H364" s="1051"/>
      <c r="I364" s="1051"/>
      <c r="J364" s="1051"/>
      <c r="K364" s="1051"/>
      <c r="L364" s="1051"/>
      <c r="M364" s="1051"/>
      <c r="N364" s="1051"/>
      <c r="O364" s="707"/>
      <c r="P364" s="707"/>
      <c r="Q364" s="708"/>
      <c r="R364" s="708"/>
    </row>
    <row r="365" spans="1:18" s="709" customFormat="1">
      <c r="A365" s="1051" t="s">
        <v>417</v>
      </c>
      <c r="B365" s="1051"/>
      <c r="C365" s="1051"/>
      <c r="D365" s="1051"/>
      <c r="E365" s="1051"/>
      <c r="F365" s="1051"/>
      <c r="G365" s="1051"/>
      <c r="H365" s="1051"/>
      <c r="I365" s="1051"/>
      <c r="J365" s="1051"/>
      <c r="K365" s="1051"/>
      <c r="L365" s="1051"/>
      <c r="M365" s="1051"/>
      <c r="N365" s="1051"/>
      <c r="O365" s="707"/>
      <c r="P365" s="707"/>
      <c r="Q365" s="708"/>
      <c r="R365" s="708"/>
    </row>
    <row r="366" spans="1:18" s="709" customFormat="1">
      <c r="A366" s="878"/>
      <c r="B366" s="878"/>
      <c r="C366" s="878"/>
      <c r="D366" s="878"/>
      <c r="E366" s="879"/>
      <c r="F366" s="879"/>
      <c r="G366" s="879"/>
      <c r="H366" s="879"/>
      <c r="I366" s="880"/>
      <c r="J366" s="880"/>
      <c r="K366" s="880"/>
      <c r="L366" s="880"/>
      <c r="M366" s="880"/>
      <c r="N366" s="880"/>
      <c r="O366" s="707"/>
      <c r="P366" s="707"/>
      <c r="Q366" s="708"/>
      <c r="R366" s="708"/>
    </row>
    <row r="367" spans="1:18" s="709" customFormat="1">
      <c r="A367" s="878"/>
      <c r="B367" s="878"/>
      <c r="C367" s="878"/>
      <c r="D367" s="878"/>
      <c r="E367" s="879"/>
      <c r="F367" s="879"/>
      <c r="G367" s="879"/>
      <c r="H367" s="879"/>
      <c r="I367" s="880"/>
      <c r="J367" s="880"/>
      <c r="K367" s="880"/>
      <c r="L367" s="880"/>
      <c r="M367" s="880"/>
      <c r="N367" s="880"/>
      <c r="O367" s="707"/>
      <c r="P367" s="707"/>
      <c r="Q367" s="708"/>
      <c r="R367" s="708"/>
    </row>
    <row r="368" spans="1:18" s="709" customFormat="1">
      <c r="A368" s="878"/>
      <c r="B368" s="878"/>
      <c r="C368" s="878"/>
      <c r="D368" s="878"/>
      <c r="E368" s="879"/>
      <c r="F368" s="879"/>
      <c r="G368" s="879"/>
      <c r="H368" s="879"/>
      <c r="I368" s="880"/>
      <c r="J368" s="880"/>
      <c r="K368" s="880"/>
      <c r="L368" s="880"/>
      <c r="M368" s="880"/>
      <c r="N368" s="880"/>
      <c r="O368" s="707"/>
      <c r="P368" s="707"/>
      <c r="Q368" s="708"/>
      <c r="R368" s="708"/>
    </row>
    <row r="369" spans="1:18" s="709" customFormat="1">
      <c r="A369" s="878"/>
      <c r="B369" s="878"/>
      <c r="C369" s="878"/>
      <c r="D369" s="878"/>
      <c r="E369" s="879"/>
      <c r="F369" s="879"/>
      <c r="G369" s="879"/>
      <c r="H369" s="879"/>
      <c r="I369" s="880"/>
      <c r="J369" s="880"/>
      <c r="K369" s="880"/>
      <c r="L369" s="880"/>
      <c r="M369" s="880"/>
      <c r="N369" s="880"/>
      <c r="O369" s="707"/>
      <c r="P369" s="707"/>
      <c r="Q369" s="708"/>
      <c r="R369" s="708"/>
    </row>
    <row r="370" spans="1:18" s="709" customFormat="1">
      <c r="A370" s="878"/>
      <c r="B370" s="878"/>
      <c r="C370" s="878"/>
      <c r="D370" s="878"/>
      <c r="E370" s="879"/>
      <c r="F370" s="879"/>
      <c r="G370" s="879"/>
      <c r="H370" s="879"/>
      <c r="I370" s="880"/>
      <c r="J370" s="880"/>
      <c r="K370" s="880"/>
      <c r="L370" s="880"/>
      <c r="M370" s="880"/>
      <c r="N370" s="880"/>
      <c r="O370" s="707"/>
      <c r="P370" s="707"/>
      <c r="Q370" s="708"/>
      <c r="R370" s="708"/>
    </row>
    <row r="371" spans="1:18" s="709" customFormat="1">
      <c r="A371" s="878"/>
      <c r="B371" s="878"/>
      <c r="C371" s="878"/>
      <c r="D371" s="878"/>
      <c r="E371" s="881"/>
      <c r="F371" s="878"/>
      <c r="G371" s="878"/>
      <c r="H371" s="878"/>
      <c r="I371" s="882"/>
      <c r="J371" s="882"/>
      <c r="K371" s="882"/>
      <c r="L371" s="882"/>
      <c r="M371" s="882"/>
      <c r="N371" s="882"/>
      <c r="O371" s="707"/>
      <c r="P371" s="707"/>
      <c r="Q371" s="708"/>
      <c r="R371" s="708"/>
    </row>
    <row r="372" spans="1:18" s="709" customFormat="1">
      <c r="A372" s="883" t="s">
        <v>418</v>
      </c>
      <c r="B372" s="883"/>
      <c r="C372" s="883"/>
      <c r="D372" s="884" t="s">
        <v>233</v>
      </c>
      <c r="E372" s="885"/>
      <c r="F372" s="882"/>
      <c r="G372" s="882"/>
      <c r="H372" s="882"/>
      <c r="I372" s="882"/>
      <c r="J372" s="882"/>
      <c r="K372" s="882"/>
      <c r="L372" s="882"/>
      <c r="M372" s="882"/>
      <c r="N372" s="882"/>
      <c r="O372" s="707"/>
      <c r="P372" s="707"/>
      <c r="Q372" s="708"/>
      <c r="R372" s="708"/>
    </row>
    <row r="373" spans="1:18" s="709" customFormat="1">
      <c r="A373" s="882"/>
      <c r="B373" s="882"/>
      <c r="C373" s="882"/>
      <c r="D373" s="882"/>
      <c r="E373" s="885"/>
      <c r="F373" s="882"/>
      <c r="G373" s="882"/>
      <c r="H373" s="882"/>
      <c r="I373" s="882"/>
      <c r="J373" s="882"/>
      <c r="K373" s="882"/>
      <c r="L373" s="882"/>
      <c r="M373" s="882"/>
      <c r="N373" s="882"/>
      <c r="O373" s="707"/>
      <c r="P373" s="707"/>
      <c r="Q373" s="708"/>
      <c r="R373" s="708"/>
    </row>
    <row r="374" spans="1:18" s="709" customFormat="1">
      <c r="A374" s="883" t="s">
        <v>419</v>
      </c>
      <c r="B374" s="883"/>
      <c r="C374" s="886"/>
      <c r="D374" s="883"/>
      <c r="E374" s="885"/>
      <c r="F374" s="882"/>
      <c r="G374" s="882"/>
      <c r="H374" s="882"/>
      <c r="I374" s="882"/>
      <c r="J374" s="882"/>
      <c r="K374" s="882"/>
      <c r="L374" s="882"/>
      <c r="M374" s="882"/>
      <c r="N374" s="882"/>
      <c r="O374" s="707"/>
      <c r="P374" s="707"/>
      <c r="Q374" s="708"/>
      <c r="R374" s="708"/>
    </row>
    <row r="375" spans="1:18" s="709" customFormat="1">
      <c r="A375" s="882"/>
      <c r="B375" s="882"/>
      <c r="C375" s="882"/>
      <c r="D375" s="882"/>
      <c r="E375" s="885"/>
      <c r="F375" s="882"/>
      <c r="G375" s="882"/>
      <c r="H375" s="882"/>
      <c r="I375" s="882"/>
      <c r="J375" s="882"/>
      <c r="K375" s="882"/>
      <c r="L375" s="882"/>
      <c r="M375" s="882"/>
      <c r="N375" s="882"/>
      <c r="O375" s="707"/>
      <c r="P375" s="707"/>
      <c r="Q375" s="708"/>
      <c r="R375" s="708"/>
    </row>
    <row r="376" spans="1:18" s="709" customFormat="1">
      <c r="A376" s="882"/>
      <c r="B376" s="882"/>
      <c r="C376" s="882"/>
      <c r="D376" s="882"/>
      <c r="E376" s="885"/>
      <c r="F376" s="882"/>
      <c r="G376" s="882"/>
      <c r="H376" s="882"/>
      <c r="I376" s="882"/>
      <c r="J376" s="882"/>
      <c r="K376" s="882"/>
      <c r="L376" s="882"/>
      <c r="M376" s="882"/>
      <c r="N376" s="882"/>
      <c r="O376" s="707"/>
      <c r="P376" s="707"/>
      <c r="Q376" s="708"/>
      <c r="R376" s="708"/>
    </row>
    <row r="377" spans="1:18" s="709" customFormat="1">
      <c r="A377" s="883" t="s">
        <v>420</v>
      </c>
      <c r="B377" s="883"/>
      <c r="C377" s="883"/>
      <c r="D377" s="884" t="s">
        <v>233</v>
      </c>
      <c r="E377" s="885"/>
      <c r="F377" s="882"/>
      <c r="G377" s="882"/>
      <c r="H377" s="882"/>
      <c r="I377" s="882"/>
      <c r="J377" s="882"/>
      <c r="K377" s="882"/>
      <c r="L377" s="882"/>
      <c r="M377" s="882"/>
      <c r="N377" s="882"/>
      <c r="O377" s="707"/>
      <c r="P377" s="707"/>
      <c r="Q377" s="708"/>
      <c r="R377" s="708"/>
    </row>
    <row r="378" spans="1:18" s="709" customFormat="1">
      <c r="A378" s="706"/>
      <c r="B378" s="706"/>
      <c r="C378" s="706"/>
      <c r="D378" s="710"/>
      <c r="E378" s="710"/>
      <c r="F378" s="710"/>
      <c r="G378" s="710"/>
      <c r="H378" s="710"/>
      <c r="I378" s="707"/>
      <c r="J378" s="707"/>
      <c r="K378" s="707"/>
      <c r="L378" s="707"/>
      <c r="M378" s="707"/>
      <c r="N378" s="707"/>
      <c r="O378" s="707"/>
      <c r="P378" s="707"/>
      <c r="Q378" s="707"/>
      <c r="R378" s="707"/>
    </row>
    <row r="379" spans="1:18">
      <c r="A379" s="153" t="s">
        <v>37</v>
      </c>
      <c r="B379" s="466"/>
      <c r="C379" s="466"/>
      <c r="D379" s="180"/>
      <c r="E379" s="180"/>
      <c r="F379" s="180"/>
      <c r="G379" s="180"/>
      <c r="H379" s="180"/>
      <c r="I379" s="365"/>
      <c r="J379" s="365"/>
      <c r="K379" s="365"/>
      <c r="L379" s="365"/>
      <c r="M379" s="184"/>
    </row>
    <row r="380" spans="1:18">
      <c r="A380" s="154" t="s">
        <v>102</v>
      </c>
      <c r="B380" s="181"/>
      <c r="C380" s="181"/>
      <c r="D380" s="180"/>
      <c r="E380" s="180"/>
      <c r="F380" s="180"/>
      <c r="G380" s="180"/>
      <c r="H380" s="180"/>
      <c r="I380" s="365"/>
      <c r="J380" s="365"/>
      <c r="K380" s="365"/>
      <c r="L380" s="365"/>
      <c r="M380" s="366"/>
    </row>
    <row r="381" spans="1:18" ht="1.5" customHeight="1">
      <c r="A381" s="154"/>
      <c r="B381" s="181"/>
      <c r="C381" s="181"/>
      <c r="D381" s="63"/>
      <c r="E381" s="284"/>
      <c r="F381" s="284"/>
      <c r="G381" s="284"/>
      <c r="H381" s="367"/>
      <c r="I381" s="365"/>
      <c r="J381" s="3"/>
      <c r="K381" s="3"/>
      <c r="L381" s="184"/>
      <c r="M381" s="184"/>
    </row>
    <row r="382" spans="1:18">
      <c r="A382" s="600" t="s">
        <v>24</v>
      </c>
      <c r="B382" s="982" t="str">
        <f>'Sch I S&amp;B FINAL'!B625</f>
        <v>Contractor Name</v>
      </c>
      <c r="C382" s="982"/>
      <c r="D382" s="599"/>
      <c r="E382" s="600" t="s">
        <v>23</v>
      </c>
      <c r="F382" s="417"/>
      <c r="G382" s="1061" t="str">
        <f>'Sch I S&amp;B FINAL'!H625</f>
        <v>Contract Number</v>
      </c>
      <c r="H382" s="1059"/>
      <c r="I382" s="1059"/>
      <c r="J382" s="1059"/>
      <c r="K382" s="604" t="s">
        <v>324</v>
      </c>
      <c r="L382" s="602"/>
      <c r="M382" s="599"/>
      <c r="N382" s="983">
        <f>'Sch I S&amp;B FINAL'!O625</f>
        <v>0</v>
      </c>
      <c r="O382" s="983"/>
    </row>
    <row r="383" spans="1:18" ht="13.5">
      <c r="A383" s="600" t="s">
        <v>25</v>
      </c>
      <c r="B383" s="1055" t="str">
        <f>'Sch I S&amp;B FINAL'!B626</f>
        <v xml:space="preserve">PROGRAM NAME </v>
      </c>
      <c r="C383" s="1056"/>
      <c r="D383" s="599"/>
      <c r="E383" s="601" t="s">
        <v>113</v>
      </c>
      <c r="F383" s="599"/>
      <c r="G383" s="1055" t="str">
        <f>'Sch I S&amp;B FINAL'!H626</f>
        <v>FUNDING SOURCE 8</v>
      </c>
      <c r="H383" s="1056"/>
      <c r="I383" s="1056"/>
      <c r="J383" s="1056"/>
      <c r="K383" s="603" t="s">
        <v>28</v>
      </c>
      <c r="L383" s="602"/>
      <c r="M383" s="602"/>
      <c r="N383" s="1058">
        <f>'Sch I S&amp;B FINAL'!O626</f>
        <v>0</v>
      </c>
      <c r="O383" s="1058"/>
    </row>
    <row r="384" spans="1:18" ht="13.5">
      <c r="A384" s="600" t="s">
        <v>27</v>
      </c>
      <c r="B384" s="1057">
        <f>'Sch I S&amp;B FINAL'!B627</f>
        <v>0</v>
      </c>
      <c r="C384" s="1057"/>
      <c r="D384" s="599"/>
      <c r="E384" s="600" t="s">
        <v>26</v>
      </c>
      <c r="F384"/>
      <c r="G384" s="1052">
        <f>+'Sch I S&amp;B FINAL'!G627</f>
        <v>0</v>
      </c>
      <c r="H384" s="1052"/>
      <c r="I384" s="1052"/>
      <c r="J384" s="1052"/>
      <c r="K384" s="605" t="s">
        <v>29</v>
      </c>
      <c r="L384" s="602"/>
      <c r="M384" s="599"/>
      <c r="N384" s="983">
        <f>'Sch I S&amp;B FINAL'!O627</f>
        <v>0</v>
      </c>
      <c r="O384" s="983"/>
    </row>
    <row r="385" spans="1:18" ht="4.5" customHeight="1">
      <c r="A385" s="60"/>
      <c r="B385" s="60"/>
      <c r="C385" s="60"/>
      <c r="I385" s="372"/>
      <c r="J385" s="3"/>
      <c r="K385" s="3"/>
      <c r="L385" s="184"/>
      <c r="M385" s="184"/>
    </row>
    <row r="386" spans="1:18" ht="2.25" customHeight="1">
      <c r="I386" s="365"/>
      <c r="J386" s="3"/>
      <c r="K386" s="3"/>
      <c r="L386" s="184"/>
      <c r="M386" s="184"/>
    </row>
    <row r="387" spans="1:18" ht="21" customHeight="1" thickBot="1">
      <c r="A387" s="606"/>
      <c r="I387" s="365"/>
      <c r="J387" s="3"/>
      <c r="K387" s="3"/>
      <c r="L387" s="184"/>
      <c r="M387" s="184"/>
    </row>
    <row r="388" spans="1:18" ht="13.5" thickTop="1">
      <c r="A388" s="1053" t="s">
        <v>128</v>
      </c>
      <c r="B388" s="1054"/>
      <c r="C388" s="1054"/>
      <c r="D388" s="996" t="s">
        <v>76</v>
      </c>
      <c r="E388" s="997"/>
      <c r="F388" s="997"/>
      <c r="G388" s="997"/>
      <c r="H388" s="998"/>
      <c r="I388" s="996" t="s">
        <v>0</v>
      </c>
      <c r="J388" s="997"/>
      <c r="K388" s="997"/>
      <c r="L388" s="997"/>
      <c r="M388" s="998"/>
      <c r="N388" s="996" t="s">
        <v>77</v>
      </c>
      <c r="O388" s="997"/>
      <c r="P388" s="997"/>
      <c r="Q388" s="997"/>
      <c r="R388" s="998"/>
    </row>
    <row r="389" spans="1:18" ht="22.5">
      <c r="A389" s="595" t="s">
        <v>103</v>
      </c>
      <c r="B389" s="596" t="s">
        <v>104</v>
      </c>
      <c r="C389" s="596" t="s">
        <v>105</v>
      </c>
      <c r="D389" s="128" t="s">
        <v>106</v>
      </c>
      <c r="E389" s="129" t="s">
        <v>107</v>
      </c>
      <c r="F389" s="129" t="s">
        <v>44</v>
      </c>
      <c r="G389" s="129" t="s">
        <v>108</v>
      </c>
      <c r="H389" s="375" t="s">
        <v>109</v>
      </c>
      <c r="I389" s="128" t="s">
        <v>106</v>
      </c>
      <c r="J389" s="129" t="s">
        <v>107</v>
      </c>
      <c r="K389" s="129" t="s">
        <v>44</v>
      </c>
      <c r="L389" s="129" t="s">
        <v>108</v>
      </c>
      <c r="M389" s="375" t="s">
        <v>109</v>
      </c>
      <c r="N389" s="128" t="s">
        <v>106</v>
      </c>
      <c r="O389" s="129" t="s">
        <v>107</v>
      </c>
      <c r="P389" s="129" t="s">
        <v>44</v>
      </c>
      <c r="Q389" s="129" t="s">
        <v>108</v>
      </c>
      <c r="R389" s="375" t="s">
        <v>109</v>
      </c>
    </row>
    <row r="390" spans="1:18" s="13" customFormat="1" ht="15" customHeight="1">
      <c r="A390" s="140"/>
      <c r="B390" s="141"/>
      <c r="C390" s="141"/>
      <c r="D390" s="144"/>
      <c r="E390" s="145"/>
      <c r="F390" s="145"/>
      <c r="G390" s="756">
        <f>+D390*F390</f>
        <v>0</v>
      </c>
      <c r="H390" s="239">
        <f t="shared" ref="H390:H400" si="137">+E390*F390</f>
        <v>0</v>
      </c>
      <c r="I390" s="144"/>
      <c r="J390" s="145"/>
      <c r="K390" s="145"/>
      <c r="L390" s="763">
        <f>+I390*K390</f>
        <v>0</v>
      </c>
      <c r="M390" s="239">
        <f t="shared" ref="M390:M400" si="138">+J390*K390</f>
        <v>0</v>
      </c>
      <c r="N390" s="392">
        <f t="shared" ref="N390:N400" si="139">+D390-I390</f>
        <v>0</v>
      </c>
      <c r="O390" s="237">
        <f t="shared" ref="O390:O400" si="140">+E390-J390</f>
        <v>0</v>
      </c>
      <c r="P390" s="237">
        <f t="shared" ref="P390:P400" si="141">+F390-K390</f>
        <v>0</v>
      </c>
      <c r="Q390" s="237">
        <f t="shared" ref="Q390:Q400" si="142">+G390-L390</f>
        <v>0</v>
      </c>
      <c r="R390" s="239">
        <f t="shared" ref="R390:R400" si="143">+H390-M390</f>
        <v>0</v>
      </c>
    </row>
    <row r="391" spans="1:18" s="13" customFormat="1" ht="15" customHeight="1">
      <c r="A391" s="140"/>
      <c r="B391" s="142"/>
      <c r="C391" s="141"/>
      <c r="D391" s="146"/>
      <c r="E391" s="147"/>
      <c r="F391" s="147"/>
      <c r="G391" s="757">
        <f t="shared" ref="G391:G400" si="144">+D391*F391</f>
        <v>0</v>
      </c>
      <c r="H391" s="230">
        <f t="shared" si="137"/>
        <v>0</v>
      </c>
      <c r="I391" s="146"/>
      <c r="J391" s="147"/>
      <c r="K391" s="147"/>
      <c r="L391" s="760">
        <f t="shared" ref="L391:L400" si="145">+I391*K391</f>
        <v>0</v>
      </c>
      <c r="M391" s="230">
        <f t="shared" si="138"/>
        <v>0</v>
      </c>
      <c r="N391" s="393">
        <f t="shared" si="139"/>
        <v>0</v>
      </c>
      <c r="O391" s="228">
        <f t="shared" si="140"/>
        <v>0</v>
      </c>
      <c r="P391" s="228">
        <f t="shared" si="141"/>
        <v>0</v>
      </c>
      <c r="Q391" s="228">
        <f t="shared" si="142"/>
        <v>0</v>
      </c>
      <c r="R391" s="230">
        <f t="shared" si="143"/>
        <v>0</v>
      </c>
    </row>
    <row r="392" spans="1:18" s="13" customFormat="1" ht="15" customHeight="1">
      <c r="A392" s="143"/>
      <c r="B392" s="142"/>
      <c r="C392" s="142"/>
      <c r="D392" s="146"/>
      <c r="E392" s="147"/>
      <c r="F392" s="147"/>
      <c r="G392" s="757">
        <f t="shared" si="144"/>
        <v>0</v>
      </c>
      <c r="H392" s="230">
        <f t="shared" si="137"/>
        <v>0</v>
      </c>
      <c r="I392" s="146"/>
      <c r="J392" s="147"/>
      <c r="K392" s="147"/>
      <c r="L392" s="760">
        <f t="shared" si="145"/>
        <v>0</v>
      </c>
      <c r="M392" s="230">
        <f t="shared" si="138"/>
        <v>0</v>
      </c>
      <c r="N392" s="393">
        <f t="shared" si="139"/>
        <v>0</v>
      </c>
      <c r="O392" s="228">
        <f t="shared" si="140"/>
        <v>0</v>
      </c>
      <c r="P392" s="228">
        <f t="shared" si="141"/>
        <v>0</v>
      </c>
      <c r="Q392" s="228">
        <f t="shared" si="142"/>
        <v>0</v>
      </c>
      <c r="R392" s="230">
        <f t="shared" si="143"/>
        <v>0</v>
      </c>
    </row>
    <row r="393" spans="1:18" s="13" customFormat="1" ht="15" customHeight="1">
      <c r="A393" s="143"/>
      <c r="B393" s="142"/>
      <c r="C393" s="142"/>
      <c r="D393" s="146"/>
      <c r="E393" s="147"/>
      <c r="F393" s="147"/>
      <c r="G393" s="757">
        <f>+D393*F393</f>
        <v>0</v>
      </c>
      <c r="H393" s="230">
        <f>+E393*F393</f>
        <v>0</v>
      </c>
      <c r="I393" s="146"/>
      <c r="J393" s="147"/>
      <c r="K393" s="147"/>
      <c r="L393" s="760">
        <f>+I393*K393</f>
        <v>0</v>
      </c>
      <c r="M393" s="230">
        <f>+J393*K393</f>
        <v>0</v>
      </c>
      <c r="N393" s="393">
        <f t="shared" ref="N393:R396" si="146">+D393-I393</f>
        <v>0</v>
      </c>
      <c r="O393" s="228">
        <f t="shared" si="146"/>
        <v>0</v>
      </c>
      <c r="P393" s="228">
        <f t="shared" si="146"/>
        <v>0</v>
      </c>
      <c r="Q393" s="228">
        <f t="shared" si="146"/>
        <v>0</v>
      </c>
      <c r="R393" s="230">
        <f t="shared" si="146"/>
        <v>0</v>
      </c>
    </row>
    <row r="394" spans="1:18" s="13" customFormat="1" ht="15" customHeight="1">
      <c r="A394" s="143"/>
      <c r="B394" s="142"/>
      <c r="C394" s="142"/>
      <c r="D394" s="146"/>
      <c r="E394" s="147"/>
      <c r="F394" s="147"/>
      <c r="G394" s="757">
        <f>+D394*F394</f>
        <v>0</v>
      </c>
      <c r="H394" s="230">
        <f>+E394*F394</f>
        <v>0</v>
      </c>
      <c r="I394" s="146"/>
      <c r="J394" s="147"/>
      <c r="K394" s="147"/>
      <c r="L394" s="760">
        <f>+I394*K394</f>
        <v>0</v>
      </c>
      <c r="M394" s="230">
        <f>+J394*K394</f>
        <v>0</v>
      </c>
      <c r="N394" s="393">
        <f t="shared" si="146"/>
        <v>0</v>
      </c>
      <c r="O394" s="228">
        <f t="shared" si="146"/>
        <v>0</v>
      </c>
      <c r="P394" s="228">
        <f t="shared" si="146"/>
        <v>0</v>
      </c>
      <c r="Q394" s="228">
        <f t="shared" si="146"/>
        <v>0</v>
      </c>
      <c r="R394" s="230">
        <f t="shared" si="146"/>
        <v>0</v>
      </c>
    </row>
    <row r="395" spans="1:18" s="13" customFormat="1" ht="15" customHeight="1">
      <c r="A395" s="143"/>
      <c r="B395" s="142"/>
      <c r="C395" s="142"/>
      <c r="D395" s="146"/>
      <c r="E395" s="147"/>
      <c r="F395" s="147"/>
      <c r="G395" s="757">
        <f>+D395*F395</f>
        <v>0</v>
      </c>
      <c r="H395" s="230">
        <f>+E395*F395</f>
        <v>0</v>
      </c>
      <c r="I395" s="146"/>
      <c r="J395" s="147"/>
      <c r="K395" s="147"/>
      <c r="L395" s="760">
        <f>+I395*K395</f>
        <v>0</v>
      </c>
      <c r="M395" s="230">
        <f>+J395*K395</f>
        <v>0</v>
      </c>
      <c r="N395" s="393">
        <f t="shared" si="146"/>
        <v>0</v>
      </c>
      <c r="O395" s="228">
        <f t="shared" si="146"/>
        <v>0</v>
      </c>
      <c r="P395" s="228">
        <f t="shared" si="146"/>
        <v>0</v>
      </c>
      <c r="Q395" s="228">
        <f t="shared" si="146"/>
        <v>0</v>
      </c>
      <c r="R395" s="230">
        <f t="shared" si="146"/>
        <v>0</v>
      </c>
    </row>
    <row r="396" spans="1:18" s="13" customFormat="1" ht="15" customHeight="1">
      <c r="A396" s="143"/>
      <c r="B396" s="142"/>
      <c r="C396" s="142"/>
      <c r="D396" s="146"/>
      <c r="E396" s="147"/>
      <c r="F396" s="147"/>
      <c r="G396" s="757">
        <f>+D396*F396</f>
        <v>0</v>
      </c>
      <c r="H396" s="230">
        <f>+E396*F396</f>
        <v>0</v>
      </c>
      <c r="I396" s="146"/>
      <c r="J396" s="147"/>
      <c r="K396" s="147"/>
      <c r="L396" s="760">
        <f>+I396*K396</f>
        <v>0</v>
      </c>
      <c r="M396" s="230">
        <f>+J396*K396</f>
        <v>0</v>
      </c>
      <c r="N396" s="393">
        <f t="shared" si="146"/>
        <v>0</v>
      </c>
      <c r="O396" s="228">
        <f t="shared" si="146"/>
        <v>0</v>
      </c>
      <c r="P396" s="228">
        <f t="shared" si="146"/>
        <v>0</v>
      </c>
      <c r="Q396" s="228">
        <f t="shared" si="146"/>
        <v>0</v>
      </c>
      <c r="R396" s="230">
        <f t="shared" si="146"/>
        <v>0</v>
      </c>
    </row>
    <row r="397" spans="1:18" s="13" customFormat="1" ht="15" customHeight="1">
      <c r="A397" s="143"/>
      <c r="B397" s="142"/>
      <c r="C397" s="142"/>
      <c r="D397" s="146"/>
      <c r="E397" s="147"/>
      <c r="F397" s="147"/>
      <c r="G397" s="757">
        <f t="shared" si="144"/>
        <v>0</v>
      </c>
      <c r="H397" s="230">
        <f t="shared" si="137"/>
        <v>0</v>
      </c>
      <c r="I397" s="146"/>
      <c r="J397" s="147"/>
      <c r="K397" s="147"/>
      <c r="L397" s="760">
        <f t="shared" si="145"/>
        <v>0</v>
      </c>
      <c r="M397" s="230">
        <f t="shared" si="138"/>
        <v>0</v>
      </c>
      <c r="N397" s="393">
        <f t="shared" si="139"/>
        <v>0</v>
      </c>
      <c r="O397" s="228">
        <f t="shared" si="140"/>
        <v>0</v>
      </c>
      <c r="P397" s="228">
        <f t="shared" si="141"/>
        <v>0</v>
      </c>
      <c r="Q397" s="228">
        <f t="shared" si="142"/>
        <v>0</v>
      </c>
      <c r="R397" s="230">
        <f t="shared" si="143"/>
        <v>0</v>
      </c>
    </row>
    <row r="398" spans="1:18" s="13" customFormat="1" ht="15" hidden="1" customHeight="1">
      <c r="A398" s="143"/>
      <c r="B398" s="142"/>
      <c r="C398" s="142"/>
      <c r="D398" s="146"/>
      <c r="E398" s="147"/>
      <c r="F398" s="147"/>
      <c r="G398" s="757">
        <f t="shared" si="144"/>
        <v>0</v>
      </c>
      <c r="H398" s="230">
        <f t="shared" si="137"/>
        <v>0</v>
      </c>
      <c r="I398" s="146"/>
      <c r="J398" s="147"/>
      <c r="K398" s="147"/>
      <c r="L398" s="757">
        <f t="shared" si="145"/>
        <v>0</v>
      </c>
      <c r="M398" s="230">
        <f t="shared" si="138"/>
        <v>0</v>
      </c>
      <c r="N398" s="393">
        <f t="shared" si="139"/>
        <v>0</v>
      </c>
      <c r="O398" s="228">
        <f t="shared" si="140"/>
        <v>0</v>
      </c>
      <c r="P398" s="228">
        <f t="shared" si="141"/>
        <v>0</v>
      </c>
      <c r="Q398" s="228">
        <f t="shared" si="142"/>
        <v>0</v>
      </c>
      <c r="R398" s="230">
        <f t="shared" si="143"/>
        <v>0</v>
      </c>
    </row>
    <row r="399" spans="1:18" s="13" customFormat="1" ht="15" hidden="1" customHeight="1">
      <c r="A399" s="143"/>
      <c r="B399" s="142"/>
      <c r="C399" s="142"/>
      <c r="D399" s="146"/>
      <c r="E399" s="147"/>
      <c r="F399" s="147"/>
      <c r="G399" s="757">
        <f t="shared" si="144"/>
        <v>0</v>
      </c>
      <c r="H399" s="230">
        <f t="shared" si="137"/>
        <v>0</v>
      </c>
      <c r="I399" s="146"/>
      <c r="J399" s="147"/>
      <c r="K399" s="147"/>
      <c r="L399" s="757">
        <f t="shared" si="145"/>
        <v>0</v>
      </c>
      <c r="M399" s="230">
        <f t="shared" si="138"/>
        <v>0</v>
      </c>
      <c r="N399" s="393">
        <f t="shared" si="139"/>
        <v>0</v>
      </c>
      <c r="O399" s="228">
        <f t="shared" si="140"/>
        <v>0</v>
      </c>
      <c r="P399" s="228">
        <f t="shared" si="141"/>
        <v>0</v>
      </c>
      <c r="Q399" s="228">
        <f t="shared" si="142"/>
        <v>0</v>
      </c>
      <c r="R399" s="230">
        <f t="shared" si="143"/>
        <v>0</v>
      </c>
    </row>
    <row r="400" spans="1:18" s="13" customFormat="1" ht="15" hidden="1" customHeight="1">
      <c r="A400" s="143"/>
      <c r="B400" s="142"/>
      <c r="C400" s="142"/>
      <c r="D400" s="146"/>
      <c r="E400" s="147"/>
      <c r="F400" s="147"/>
      <c r="G400" s="757">
        <f t="shared" si="144"/>
        <v>0</v>
      </c>
      <c r="H400" s="230">
        <f t="shared" si="137"/>
        <v>0</v>
      </c>
      <c r="I400" s="146"/>
      <c r="J400" s="147"/>
      <c r="K400" s="147"/>
      <c r="L400" s="757">
        <f t="shared" si="145"/>
        <v>0</v>
      </c>
      <c r="M400" s="230">
        <f t="shared" si="138"/>
        <v>0</v>
      </c>
      <c r="N400" s="393">
        <f t="shared" si="139"/>
        <v>0</v>
      </c>
      <c r="O400" s="228">
        <f t="shared" si="140"/>
        <v>0</v>
      </c>
      <c r="P400" s="228">
        <f t="shared" si="141"/>
        <v>0</v>
      </c>
      <c r="Q400" s="228">
        <f t="shared" si="142"/>
        <v>0</v>
      </c>
      <c r="R400" s="230">
        <f t="shared" si="143"/>
        <v>0</v>
      </c>
    </row>
    <row r="401" spans="1:18" s="780" customFormat="1" ht="13.5" thickBot="1">
      <c r="A401" s="400" t="s">
        <v>110</v>
      </c>
      <c r="B401" s="607"/>
      <c r="C401" s="607"/>
      <c r="D401" s="798">
        <f>SUM(D390:D400)</f>
        <v>0</v>
      </c>
      <c r="E401" s="799">
        <f>SUM(E390:E400)</f>
        <v>0</v>
      </c>
      <c r="F401" s="799"/>
      <c r="G401" s="799">
        <f>SUM(G390:G400)</f>
        <v>0</v>
      </c>
      <c r="H401" s="800">
        <f>SUM(H390:H400)</f>
        <v>0</v>
      </c>
      <c r="I401" s="773">
        <f>SUM(I390:I400)</f>
        <v>0</v>
      </c>
      <c r="J401" s="773">
        <f>SUM(J390:J400)</f>
        <v>0</v>
      </c>
      <c r="K401" s="773"/>
      <c r="L401" s="773">
        <f>SUM(L390:L400)</f>
        <v>0</v>
      </c>
      <c r="M401" s="783">
        <f>SUM(M390:M400)</f>
        <v>0</v>
      </c>
      <c r="N401" s="772">
        <f>SUM(N390:N400)</f>
        <v>0</v>
      </c>
      <c r="O401" s="773">
        <f>SUM(O390:O400)</f>
        <v>0</v>
      </c>
      <c r="P401" s="773"/>
      <c r="Q401" s="773">
        <f>SUM(Q390:Q400)</f>
        <v>0</v>
      </c>
      <c r="R401" s="783">
        <f>SUM(R390:R400)</f>
        <v>0</v>
      </c>
    </row>
    <row r="402" spans="1:18" ht="13.5" thickTop="1">
      <c r="A402" s="1053" t="s">
        <v>127</v>
      </c>
      <c r="B402" s="1054"/>
      <c r="C402" s="1054"/>
      <c r="D402" s="996" t="s">
        <v>76</v>
      </c>
      <c r="E402" s="997"/>
      <c r="F402" s="997"/>
      <c r="G402" s="997"/>
      <c r="H402" s="998"/>
      <c r="I402" s="996" t="s">
        <v>0</v>
      </c>
      <c r="J402" s="997"/>
      <c r="K402" s="997"/>
      <c r="L402" s="997"/>
      <c r="M402" s="998"/>
      <c r="N402" s="996" t="s">
        <v>77</v>
      </c>
      <c r="O402" s="997"/>
      <c r="P402" s="997"/>
      <c r="Q402" s="997"/>
      <c r="R402" s="998"/>
    </row>
    <row r="403" spans="1:18" ht="22.5">
      <c r="A403" s="595" t="s">
        <v>103</v>
      </c>
      <c r="B403" s="596" t="s">
        <v>104</v>
      </c>
      <c r="C403" s="596" t="s">
        <v>105</v>
      </c>
      <c r="D403" s="128" t="s">
        <v>106</v>
      </c>
      <c r="E403" s="129" t="s">
        <v>107</v>
      </c>
      <c r="F403" s="129" t="s">
        <v>44</v>
      </c>
      <c r="G403" s="129" t="s">
        <v>108</v>
      </c>
      <c r="H403" s="375" t="s">
        <v>109</v>
      </c>
      <c r="I403" s="128" t="s">
        <v>106</v>
      </c>
      <c r="J403" s="129" t="s">
        <v>107</v>
      </c>
      <c r="K403" s="129" t="s">
        <v>44</v>
      </c>
      <c r="L403" s="129" t="s">
        <v>108</v>
      </c>
      <c r="M403" s="375" t="s">
        <v>109</v>
      </c>
      <c r="N403" s="128" t="s">
        <v>106</v>
      </c>
      <c r="O403" s="129" t="s">
        <v>107</v>
      </c>
      <c r="P403" s="129" t="s">
        <v>44</v>
      </c>
      <c r="Q403" s="129" t="s">
        <v>108</v>
      </c>
      <c r="R403" s="375" t="s">
        <v>109</v>
      </c>
    </row>
    <row r="404" spans="1:18" s="13" customFormat="1">
      <c r="A404" s="140"/>
      <c r="B404" s="141"/>
      <c r="C404" s="141"/>
      <c r="D404" s="144"/>
      <c r="E404" s="145"/>
      <c r="F404" s="145"/>
      <c r="G404" s="756">
        <f>+D404*F404</f>
        <v>0</v>
      </c>
      <c r="H404" s="239">
        <f t="shared" ref="H404:H414" si="147">+E404*F404</f>
        <v>0</v>
      </c>
      <c r="I404" s="144"/>
      <c r="J404" s="145"/>
      <c r="K404" s="145"/>
      <c r="L404" s="763">
        <f>+I404*K404</f>
        <v>0</v>
      </c>
      <c r="M404" s="239">
        <f t="shared" ref="M404:M414" si="148">+J404*K404</f>
        <v>0</v>
      </c>
      <c r="N404" s="392">
        <f>+D404-I404</f>
        <v>0</v>
      </c>
      <c r="O404" s="237">
        <f t="shared" ref="O404:O414" si="149">+E404-J404</f>
        <v>0</v>
      </c>
      <c r="P404" s="237">
        <f t="shared" ref="P404:P414" si="150">+F404-K404</f>
        <v>0</v>
      </c>
      <c r="Q404" s="237">
        <f t="shared" ref="Q404:Q414" si="151">+G404-L404</f>
        <v>0</v>
      </c>
      <c r="R404" s="239">
        <f t="shared" ref="R404:R414" si="152">+H404-M404</f>
        <v>0</v>
      </c>
    </row>
    <row r="405" spans="1:18" s="13" customFormat="1">
      <c r="A405" s="140"/>
      <c r="B405" s="142"/>
      <c r="C405" s="141"/>
      <c r="D405" s="146"/>
      <c r="E405" s="147"/>
      <c r="F405" s="147"/>
      <c r="G405" s="757">
        <f t="shared" ref="G405:G414" si="153">+D405*F405</f>
        <v>0</v>
      </c>
      <c r="H405" s="230">
        <f t="shared" si="147"/>
        <v>0</v>
      </c>
      <c r="I405" s="146"/>
      <c r="J405" s="147"/>
      <c r="K405" s="147"/>
      <c r="L405" s="760">
        <f t="shared" ref="L405:L414" si="154">+I405*K405</f>
        <v>0</v>
      </c>
      <c r="M405" s="230">
        <f t="shared" si="148"/>
        <v>0</v>
      </c>
      <c r="N405" s="393">
        <f t="shared" ref="N405:N414" si="155">+D405-I405</f>
        <v>0</v>
      </c>
      <c r="O405" s="228">
        <f t="shared" si="149"/>
        <v>0</v>
      </c>
      <c r="P405" s="228">
        <f t="shared" si="150"/>
        <v>0</v>
      </c>
      <c r="Q405" s="228">
        <f t="shared" si="151"/>
        <v>0</v>
      </c>
      <c r="R405" s="230">
        <f t="shared" si="152"/>
        <v>0</v>
      </c>
    </row>
    <row r="406" spans="1:18" s="13" customFormat="1">
      <c r="A406" s="140"/>
      <c r="B406" s="142"/>
      <c r="C406" s="141"/>
      <c r="D406" s="146"/>
      <c r="E406" s="147"/>
      <c r="F406" s="147"/>
      <c r="G406" s="757">
        <f>+D406*F406</f>
        <v>0</v>
      </c>
      <c r="H406" s="230">
        <f>+E406*F406</f>
        <v>0</v>
      </c>
      <c r="I406" s="146"/>
      <c r="J406" s="147"/>
      <c r="K406" s="147"/>
      <c r="L406" s="760">
        <f>+I406*K406</f>
        <v>0</v>
      </c>
      <c r="M406" s="230">
        <f>+J406*K406</f>
        <v>0</v>
      </c>
      <c r="N406" s="393">
        <f t="shared" ref="N406:R409" si="156">+D406-I406</f>
        <v>0</v>
      </c>
      <c r="O406" s="228">
        <f t="shared" si="156"/>
        <v>0</v>
      </c>
      <c r="P406" s="228">
        <f t="shared" si="156"/>
        <v>0</v>
      </c>
      <c r="Q406" s="228">
        <f t="shared" si="156"/>
        <v>0</v>
      </c>
      <c r="R406" s="230">
        <f t="shared" si="156"/>
        <v>0</v>
      </c>
    </row>
    <row r="407" spans="1:18" s="13" customFormat="1">
      <c r="A407" s="140"/>
      <c r="B407" s="142"/>
      <c r="C407" s="141"/>
      <c r="D407" s="146"/>
      <c r="E407" s="147"/>
      <c r="F407" s="147"/>
      <c r="G407" s="757">
        <f>+D407*F407</f>
        <v>0</v>
      </c>
      <c r="H407" s="230">
        <f>+E407*F407</f>
        <v>0</v>
      </c>
      <c r="I407" s="146"/>
      <c r="J407" s="147"/>
      <c r="K407" s="147"/>
      <c r="L407" s="760">
        <f>+I407*K407</f>
        <v>0</v>
      </c>
      <c r="M407" s="230">
        <f>+J407*K407</f>
        <v>0</v>
      </c>
      <c r="N407" s="393">
        <f t="shared" si="156"/>
        <v>0</v>
      </c>
      <c r="O407" s="228">
        <f t="shared" si="156"/>
        <v>0</v>
      </c>
      <c r="P407" s="228">
        <f t="shared" si="156"/>
        <v>0</v>
      </c>
      <c r="Q407" s="228">
        <f t="shared" si="156"/>
        <v>0</v>
      </c>
      <c r="R407" s="230">
        <f t="shared" si="156"/>
        <v>0</v>
      </c>
    </row>
    <row r="408" spans="1:18" s="13" customFormat="1">
      <c r="A408" s="140"/>
      <c r="B408" s="142"/>
      <c r="C408" s="141"/>
      <c r="D408" s="146"/>
      <c r="E408" s="147"/>
      <c r="F408" s="147"/>
      <c r="G408" s="757">
        <f>+D408*F408</f>
        <v>0</v>
      </c>
      <c r="H408" s="230">
        <f>+E408*F408</f>
        <v>0</v>
      </c>
      <c r="I408" s="146"/>
      <c r="J408" s="147"/>
      <c r="K408" s="147"/>
      <c r="L408" s="760">
        <f>+I408*K408</f>
        <v>0</v>
      </c>
      <c r="M408" s="230">
        <f>+J408*K408</f>
        <v>0</v>
      </c>
      <c r="N408" s="393">
        <f t="shared" si="156"/>
        <v>0</v>
      </c>
      <c r="O408" s="228">
        <f t="shared" si="156"/>
        <v>0</v>
      </c>
      <c r="P408" s="228">
        <f t="shared" si="156"/>
        <v>0</v>
      </c>
      <c r="Q408" s="228">
        <f t="shared" si="156"/>
        <v>0</v>
      </c>
      <c r="R408" s="230">
        <f t="shared" si="156"/>
        <v>0</v>
      </c>
    </row>
    <row r="409" spans="1:18" s="13" customFormat="1">
      <c r="A409" s="143"/>
      <c r="B409" s="142"/>
      <c r="C409" s="142"/>
      <c r="D409" s="146"/>
      <c r="E409" s="147"/>
      <c r="F409" s="147"/>
      <c r="G409" s="757">
        <f>+D409*F409</f>
        <v>0</v>
      </c>
      <c r="H409" s="230">
        <f>+E409*F409</f>
        <v>0</v>
      </c>
      <c r="I409" s="146"/>
      <c r="J409" s="147"/>
      <c r="K409" s="147"/>
      <c r="L409" s="760">
        <f>+I409*K409</f>
        <v>0</v>
      </c>
      <c r="M409" s="230">
        <f>+J409*K409</f>
        <v>0</v>
      </c>
      <c r="N409" s="393">
        <f t="shared" si="156"/>
        <v>0</v>
      </c>
      <c r="O409" s="228">
        <f t="shared" si="156"/>
        <v>0</v>
      </c>
      <c r="P409" s="228">
        <f t="shared" si="156"/>
        <v>0</v>
      </c>
      <c r="Q409" s="228">
        <f t="shared" si="156"/>
        <v>0</v>
      </c>
      <c r="R409" s="230">
        <f t="shared" si="156"/>
        <v>0</v>
      </c>
    </row>
    <row r="410" spans="1:18" s="13" customFormat="1">
      <c r="A410" s="143"/>
      <c r="B410" s="142"/>
      <c r="C410" s="142"/>
      <c r="D410" s="146"/>
      <c r="E410" s="147"/>
      <c r="F410" s="147"/>
      <c r="G410" s="757">
        <f t="shared" si="153"/>
        <v>0</v>
      </c>
      <c r="H410" s="230">
        <f t="shared" si="147"/>
        <v>0</v>
      </c>
      <c r="I410" s="146"/>
      <c r="J410" s="147"/>
      <c r="K410" s="147"/>
      <c r="L410" s="760">
        <f t="shared" si="154"/>
        <v>0</v>
      </c>
      <c r="M410" s="230">
        <f t="shared" si="148"/>
        <v>0</v>
      </c>
      <c r="N410" s="393">
        <f t="shared" si="155"/>
        <v>0</v>
      </c>
      <c r="O410" s="228">
        <f t="shared" si="149"/>
        <v>0</v>
      </c>
      <c r="P410" s="228">
        <f t="shared" si="150"/>
        <v>0</v>
      </c>
      <c r="Q410" s="228">
        <f t="shared" si="151"/>
        <v>0</v>
      </c>
      <c r="R410" s="230">
        <f t="shared" si="152"/>
        <v>0</v>
      </c>
    </row>
    <row r="411" spans="1:18" s="13" customFormat="1">
      <c r="A411" s="143"/>
      <c r="B411" s="142"/>
      <c r="C411" s="142"/>
      <c r="D411" s="146"/>
      <c r="E411" s="147"/>
      <c r="F411" s="147"/>
      <c r="G411" s="757">
        <f t="shared" si="153"/>
        <v>0</v>
      </c>
      <c r="H411" s="230">
        <f t="shared" si="147"/>
        <v>0</v>
      </c>
      <c r="I411" s="146"/>
      <c r="J411" s="147"/>
      <c r="K411" s="147"/>
      <c r="L411" s="760">
        <f t="shared" si="154"/>
        <v>0</v>
      </c>
      <c r="M411" s="230">
        <f t="shared" si="148"/>
        <v>0</v>
      </c>
      <c r="N411" s="393">
        <f t="shared" si="155"/>
        <v>0</v>
      </c>
      <c r="O411" s="228">
        <f t="shared" si="149"/>
        <v>0</v>
      </c>
      <c r="P411" s="228">
        <f t="shared" si="150"/>
        <v>0</v>
      </c>
      <c r="Q411" s="228">
        <f t="shared" si="151"/>
        <v>0</v>
      </c>
      <c r="R411" s="230">
        <f t="shared" si="152"/>
        <v>0</v>
      </c>
    </row>
    <row r="412" spans="1:18" s="13" customFormat="1" hidden="1">
      <c r="A412" s="143"/>
      <c r="B412" s="142"/>
      <c r="C412" s="142"/>
      <c r="D412" s="146"/>
      <c r="E412" s="147"/>
      <c r="F412" s="147"/>
      <c r="G412" s="757">
        <f t="shared" si="153"/>
        <v>0</v>
      </c>
      <c r="H412" s="230">
        <f t="shared" si="147"/>
        <v>0</v>
      </c>
      <c r="I412" s="146"/>
      <c r="J412" s="147"/>
      <c r="K412" s="147"/>
      <c r="L412" s="757">
        <f t="shared" si="154"/>
        <v>0</v>
      </c>
      <c r="M412" s="230">
        <f t="shared" si="148"/>
        <v>0</v>
      </c>
      <c r="N412" s="393">
        <f t="shared" si="155"/>
        <v>0</v>
      </c>
      <c r="O412" s="228">
        <f t="shared" si="149"/>
        <v>0</v>
      </c>
      <c r="P412" s="228">
        <f t="shared" si="150"/>
        <v>0</v>
      </c>
      <c r="Q412" s="228">
        <f t="shared" si="151"/>
        <v>0</v>
      </c>
      <c r="R412" s="230">
        <f t="shared" si="152"/>
        <v>0</v>
      </c>
    </row>
    <row r="413" spans="1:18" s="13" customFormat="1" hidden="1">
      <c r="A413" s="143"/>
      <c r="B413" s="142"/>
      <c r="C413" s="142"/>
      <c r="D413" s="146"/>
      <c r="E413" s="147"/>
      <c r="F413" s="147"/>
      <c r="G413" s="757">
        <f t="shared" si="153"/>
        <v>0</v>
      </c>
      <c r="H413" s="230">
        <f t="shared" si="147"/>
        <v>0</v>
      </c>
      <c r="I413" s="146"/>
      <c r="J413" s="147"/>
      <c r="K413" s="147"/>
      <c r="L413" s="757">
        <f t="shared" si="154"/>
        <v>0</v>
      </c>
      <c r="M413" s="230">
        <f t="shared" si="148"/>
        <v>0</v>
      </c>
      <c r="N413" s="393">
        <f t="shared" si="155"/>
        <v>0</v>
      </c>
      <c r="O413" s="228">
        <f t="shared" si="149"/>
        <v>0</v>
      </c>
      <c r="P413" s="228">
        <f t="shared" si="150"/>
        <v>0</v>
      </c>
      <c r="Q413" s="228">
        <f t="shared" si="151"/>
        <v>0</v>
      </c>
      <c r="R413" s="230">
        <f t="shared" si="152"/>
        <v>0</v>
      </c>
    </row>
    <row r="414" spans="1:18" s="13" customFormat="1" hidden="1">
      <c r="A414" s="143"/>
      <c r="B414" s="142"/>
      <c r="C414" s="142"/>
      <c r="D414" s="146"/>
      <c r="E414" s="147"/>
      <c r="F414" s="147"/>
      <c r="G414" s="757">
        <f t="shared" si="153"/>
        <v>0</v>
      </c>
      <c r="H414" s="230">
        <f t="shared" si="147"/>
        <v>0</v>
      </c>
      <c r="I414" s="146"/>
      <c r="J414" s="147"/>
      <c r="K414" s="147"/>
      <c r="L414" s="757">
        <f t="shared" si="154"/>
        <v>0</v>
      </c>
      <c r="M414" s="230">
        <f t="shared" si="148"/>
        <v>0</v>
      </c>
      <c r="N414" s="393">
        <f t="shared" si="155"/>
        <v>0</v>
      </c>
      <c r="O414" s="228">
        <f t="shared" si="149"/>
        <v>0</v>
      </c>
      <c r="P414" s="228">
        <f t="shared" si="150"/>
        <v>0</v>
      </c>
      <c r="Q414" s="228">
        <f t="shared" si="151"/>
        <v>0</v>
      </c>
      <c r="R414" s="230">
        <f t="shared" si="152"/>
        <v>0</v>
      </c>
    </row>
    <row r="415" spans="1:18" s="780" customFormat="1" ht="13.5" thickBot="1">
      <c r="A415" s="400" t="s">
        <v>111</v>
      </c>
      <c r="B415" s="607"/>
      <c r="C415" s="607"/>
      <c r="D415" s="798">
        <f>SUM(D404:D414)</f>
        <v>0</v>
      </c>
      <c r="E415" s="799">
        <f>SUM(E404:E414)</f>
        <v>0</v>
      </c>
      <c r="F415" s="799"/>
      <c r="G415" s="799">
        <f>SUM(G404:G414)</f>
        <v>0</v>
      </c>
      <c r="H415" s="800">
        <f>SUM(H404:H414)</f>
        <v>0</v>
      </c>
      <c r="I415" s="773">
        <f>SUM(I404:I414)</f>
        <v>0</v>
      </c>
      <c r="J415" s="773">
        <f>SUM(J404:J414)</f>
        <v>0</v>
      </c>
      <c r="K415" s="773"/>
      <c r="L415" s="773">
        <f>SUM(L404:L414)</f>
        <v>0</v>
      </c>
      <c r="M415" s="783">
        <f>SUM(M404:M414)</f>
        <v>0</v>
      </c>
      <c r="N415" s="772">
        <f>SUM(N404:N414)</f>
        <v>0</v>
      </c>
      <c r="O415" s="773">
        <f>SUM(O404:O414)</f>
        <v>0</v>
      </c>
      <c r="P415" s="773"/>
      <c r="Q415" s="773">
        <f>SUM(Q404:Q414)</f>
        <v>0</v>
      </c>
      <c r="R415" s="783">
        <f>SUM(R404:R414)</f>
        <v>0</v>
      </c>
    </row>
    <row r="416" spans="1:18" s="709" customFormat="1" ht="13.5" thickTop="1">
      <c r="A416" s="706"/>
      <c r="B416" s="706"/>
      <c r="C416" s="706"/>
      <c r="D416" s="710"/>
      <c r="E416" s="710"/>
      <c r="F416" s="710"/>
      <c r="G416" s="710"/>
      <c r="H416" s="710"/>
      <c r="I416" s="707"/>
      <c r="J416" s="707"/>
      <c r="K416" s="707"/>
      <c r="L416" s="707"/>
      <c r="M416" s="707"/>
      <c r="N416" s="707"/>
      <c r="O416" s="707"/>
      <c r="P416" s="707"/>
      <c r="Q416" s="707"/>
      <c r="R416" s="707"/>
    </row>
    <row r="417" spans="1:18" s="709" customFormat="1" ht="15">
      <c r="A417" s="1050" t="s">
        <v>468</v>
      </c>
      <c r="B417" s="1050"/>
      <c r="C417" s="1050"/>
      <c r="D417" s="1050"/>
      <c r="E417" s="1050"/>
      <c r="F417" s="1050"/>
      <c r="G417" s="1050"/>
      <c r="H417" s="1050"/>
      <c r="I417" s="1050"/>
      <c r="J417" s="1050"/>
      <c r="K417" s="1050"/>
      <c r="L417" s="1050"/>
      <c r="M417" s="1050"/>
      <c r="N417" s="1050"/>
      <c r="O417" s="707"/>
      <c r="P417" s="707"/>
      <c r="Q417" s="708"/>
      <c r="R417" s="708"/>
    </row>
    <row r="418" spans="1:18" s="709" customFormat="1">
      <c r="A418" s="1051" t="s">
        <v>416</v>
      </c>
      <c r="B418" s="1051"/>
      <c r="C418" s="1051"/>
      <c r="D418" s="1051"/>
      <c r="E418" s="1051"/>
      <c r="F418" s="1051"/>
      <c r="G418" s="1051"/>
      <c r="H418" s="1051"/>
      <c r="I418" s="1051"/>
      <c r="J418" s="1051"/>
      <c r="K418" s="1051"/>
      <c r="L418" s="1051"/>
      <c r="M418" s="1051"/>
      <c r="N418" s="1051"/>
      <c r="O418" s="707"/>
      <c r="P418" s="707"/>
      <c r="Q418" s="708"/>
      <c r="R418" s="708"/>
    </row>
    <row r="419" spans="1:18" s="709" customFormat="1">
      <c r="A419" s="1051" t="s">
        <v>417</v>
      </c>
      <c r="B419" s="1051"/>
      <c r="C419" s="1051"/>
      <c r="D419" s="1051"/>
      <c r="E419" s="1051"/>
      <c r="F419" s="1051"/>
      <c r="G419" s="1051"/>
      <c r="H419" s="1051"/>
      <c r="I419" s="1051"/>
      <c r="J419" s="1051"/>
      <c r="K419" s="1051"/>
      <c r="L419" s="1051"/>
      <c r="M419" s="1051"/>
      <c r="N419" s="1051"/>
      <c r="O419" s="707"/>
      <c r="P419" s="707"/>
      <c r="Q419" s="708"/>
      <c r="R419" s="708"/>
    </row>
    <row r="420" spans="1:18" s="709" customFormat="1">
      <c r="A420" s="878"/>
      <c r="B420" s="878"/>
      <c r="C420" s="878"/>
      <c r="D420" s="878"/>
      <c r="E420" s="879"/>
      <c r="F420" s="879"/>
      <c r="G420" s="879"/>
      <c r="H420" s="879"/>
      <c r="I420" s="880"/>
      <c r="J420" s="880"/>
      <c r="K420" s="880"/>
      <c r="L420" s="880"/>
      <c r="M420" s="880"/>
      <c r="N420" s="880"/>
      <c r="O420" s="707"/>
      <c r="P420" s="707"/>
      <c r="Q420" s="708"/>
      <c r="R420" s="708"/>
    </row>
    <row r="421" spans="1:18" s="709" customFormat="1">
      <c r="A421" s="878"/>
      <c r="B421" s="878"/>
      <c r="C421" s="878"/>
      <c r="D421" s="878"/>
      <c r="E421" s="879"/>
      <c r="F421" s="879"/>
      <c r="G421" s="879"/>
      <c r="H421" s="879"/>
      <c r="I421" s="880"/>
      <c r="J421" s="880"/>
      <c r="K421" s="880"/>
      <c r="L421" s="880"/>
      <c r="M421" s="880"/>
      <c r="N421" s="880"/>
      <c r="O421" s="707"/>
      <c r="P421" s="707"/>
      <c r="Q421" s="708"/>
      <c r="R421" s="708"/>
    </row>
    <row r="422" spans="1:18" s="709" customFormat="1">
      <c r="A422" s="878"/>
      <c r="B422" s="878"/>
      <c r="C422" s="878"/>
      <c r="D422" s="878"/>
      <c r="E422" s="879"/>
      <c r="F422" s="879"/>
      <c r="G422" s="879"/>
      <c r="H422" s="879"/>
      <c r="I422" s="880"/>
      <c r="J422" s="880"/>
      <c r="K422" s="880"/>
      <c r="L422" s="880"/>
      <c r="M422" s="880"/>
      <c r="N422" s="880"/>
      <c r="O422" s="707"/>
      <c r="P422" s="707"/>
      <c r="Q422" s="708"/>
      <c r="R422" s="708"/>
    </row>
    <row r="423" spans="1:18" s="709" customFormat="1">
      <c r="A423" s="878"/>
      <c r="B423" s="878"/>
      <c r="C423" s="878"/>
      <c r="D423" s="878"/>
      <c r="E423" s="879"/>
      <c r="F423" s="879"/>
      <c r="G423" s="879"/>
      <c r="H423" s="879"/>
      <c r="I423" s="880"/>
      <c r="J423" s="880"/>
      <c r="K423" s="880"/>
      <c r="L423" s="880"/>
      <c r="M423" s="880"/>
      <c r="N423" s="880"/>
      <c r="O423" s="707"/>
      <c r="P423" s="707"/>
      <c r="Q423" s="708"/>
      <c r="R423" s="708"/>
    </row>
    <row r="424" spans="1:18" s="709" customFormat="1">
      <c r="A424" s="878"/>
      <c r="B424" s="878"/>
      <c r="C424" s="878"/>
      <c r="D424" s="878"/>
      <c r="E424" s="879"/>
      <c r="F424" s="879"/>
      <c r="G424" s="879"/>
      <c r="H424" s="879"/>
      <c r="I424" s="880"/>
      <c r="J424" s="880"/>
      <c r="K424" s="880"/>
      <c r="L424" s="880"/>
      <c r="M424" s="880"/>
      <c r="N424" s="880"/>
      <c r="O424" s="707"/>
      <c r="P424" s="707"/>
      <c r="Q424" s="708"/>
      <c r="R424" s="708"/>
    </row>
    <row r="425" spans="1:18" s="709" customFormat="1">
      <c r="A425" s="878"/>
      <c r="B425" s="878"/>
      <c r="C425" s="878"/>
      <c r="D425" s="878"/>
      <c r="E425" s="881"/>
      <c r="F425" s="878"/>
      <c r="G425" s="878"/>
      <c r="H425" s="878"/>
      <c r="I425" s="882"/>
      <c r="J425" s="882"/>
      <c r="K425" s="882"/>
      <c r="L425" s="882"/>
      <c r="M425" s="882"/>
      <c r="N425" s="882"/>
      <c r="O425" s="707"/>
      <c r="P425" s="707"/>
      <c r="Q425" s="708"/>
      <c r="R425" s="708"/>
    </row>
    <row r="426" spans="1:18" s="709" customFormat="1">
      <c r="A426" s="883" t="s">
        <v>418</v>
      </c>
      <c r="B426" s="883"/>
      <c r="C426" s="883"/>
      <c r="D426" s="884" t="s">
        <v>233</v>
      </c>
      <c r="E426" s="885"/>
      <c r="F426" s="882"/>
      <c r="G426" s="882"/>
      <c r="H426" s="882"/>
      <c r="I426" s="882"/>
      <c r="J426" s="882"/>
      <c r="K426" s="882"/>
      <c r="L426" s="882"/>
      <c r="M426" s="882"/>
      <c r="N426" s="882"/>
      <c r="O426" s="707"/>
      <c r="P426" s="707"/>
      <c r="Q426" s="708"/>
      <c r="R426" s="708"/>
    </row>
    <row r="427" spans="1:18" s="709" customFormat="1">
      <c r="A427" s="882"/>
      <c r="B427" s="882"/>
      <c r="C427" s="882"/>
      <c r="D427" s="882"/>
      <c r="E427" s="885"/>
      <c r="F427" s="882"/>
      <c r="G427" s="882"/>
      <c r="H427" s="882"/>
      <c r="I427" s="882"/>
      <c r="J427" s="882"/>
      <c r="K427" s="882"/>
      <c r="L427" s="882"/>
      <c r="M427" s="882"/>
      <c r="N427" s="882"/>
      <c r="O427" s="707"/>
      <c r="P427" s="707"/>
      <c r="Q427" s="708"/>
      <c r="R427" s="708"/>
    </row>
    <row r="428" spans="1:18" s="709" customFormat="1">
      <c r="A428" s="883" t="s">
        <v>419</v>
      </c>
      <c r="B428" s="883"/>
      <c r="C428" s="886"/>
      <c r="D428" s="883"/>
      <c r="E428" s="885"/>
      <c r="F428" s="882"/>
      <c r="G428" s="882"/>
      <c r="H428" s="882"/>
      <c r="I428" s="882"/>
      <c r="J428" s="882"/>
      <c r="K428" s="882"/>
      <c r="L428" s="882"/>
      <c r="M428" s="882"/>
      <c r="N428" s="882"/>
      <c r="O428" s="707"/>
      <c r="P428" s="707"/>
      <c r="Q428" s="708"/>
      <c r="R428" s="708"/>
    </row>
    <row r="429" spans="1:18" s="709" customFormat="1">
      <c r="A429" s="882"/>
      <c r="B429" s="882"/>
      <c r="C429" s="882"/>
      <c r="D429" s="882"/>
      <c r="E429" s="885"/>
      <c r="F429" s="882"/>
      <c r="G429" s="882"/>
      <c r="H429" s="882"/>
      <c r="I429" s="882"/>
      <c r="J429" s="882"/>
      <c r="K429" s="882"/>
      <c r="L429" s="882"/>
      <c r="M429" s="882"/>
      <c r="N429" s="882"/>
      <c r="O429" s="707"/>
      <c r="P429" s="707"/>
      <c r="Q429" s="708"/>
      <c r="R429" s="708"/>
    </row>
    <row r="430" spans="1:18" s="709" customFormat="1">
      <c r="A430" s="882"/>
      <c r="B430" s="882"/>
      <c r="C430" s="882"/>
      <c r="D430" s="882"/>
      <c r="E430" s="885"/>
      <c r="F430" s="882"/>
      <c r="G430" s="882"/>
      <c r="H430" s="882"/>
      <c r="I430" s="882"/>
      <c r="J430" s="882"/>
      <c r="K430" s="882"/>
      <c r="L430" s="882"/>
      <c r="M430" s="882"/>
      <c r="N430" s="882"/>
      <c r="O430" s="707"/>
      <c r="P430" s="707"/>
      <c r="Q430" s="708"/>
      <c r="R430" s="708"/>
    </row>
    <row r="431" spans="1:18" s="709" customFormat="1">
      <c r="A431" s="883" t="s">
        <v>420</v>
      </c>
      <c r="B431" s="883"/>
      <c r="C431" s="883"/>
      <c r="D431" s="884" t="s">
        <v>233</v>
      </c>
      <c r="E431" s="885"/>
      <c r="F431" s="882"/>
      <c r="G431" s="882"/>
      <c r="H431" s="882"/>
      <c r="I431" s="882"/>
      <c r="J431" s="882"/>
      <c r="K431" s="882"/>
      <c r="L431" s="882"/>
      <c r="M431" s="882"/>
      <c r="N431" s="882"/>
      <c r="O431" s="707"/>
      <c r="P431" s="707"/>
      <c r="Q431" s="708"/>
      <c r="R431" s="708"/>
    </row>
    <row r="432" spans="1:18" s="709" customFormat="1">
      <c r="A432" s="706"/>
      <c r="B432" s="706"/>
      <c r="C432" s="706"/>
      <c r="D432" s="710"/>
      <c r="E432" s="710"/>
      <c r="F432" s="710"/>
      <c r="G432" s="710"/>
      <c r="H432" s="710"/>
      <c r="I432" s="707"/>
      <c r="J432" s="707"/>
      <c r="K432" s="707"/>
      <c r="L432" s="707"/>
      <c r="M432" s="707"/>
      <c r="N432" s="707"/>
      <c r="O432" s="707"/>
      <c r="P432" s="707"/>
      <c r="Q432" s="707"/>
      <c r="R432" s="707"/>
    </row>
    <row r="433" spans="1:18">
      <c r="A433" s="153" t="s">
        <v>37</v>
      </c>
      <c r="B433" s="466"/>
      <c r="C433" s="466"/>
      <c r="D433" s="180"/>
      <c r="E433" s="180"/>
      <c r="F433" s="180"/>
      <c r="G433" s="180"/>
      <c r="H433" s="180"/>
      <c r="I433" s="365"/>
      <c r="J433" s="365"/>
      <c r="K433" s="365"/>
      <c r="L433" s="365"/>
      <c r="M433" s="184"/>
    </row>
    <row r="434" spans="1:18">
      <c r="A434" s="154" t="s">
        <v>102</v>
      </c>
      <c r="B434" s="181"/>
      <c r="C434" s="181"/>
      <c r="D434" s="180"/>
      <c r="E434" s="180"/>
      <c r="F434" s="180"/>
      <c r="G434" s="180"/>
      <c r="H434" s="180"/>
      <c r="I434" s="365"/>
      <c r="J434" s="365"/>
      <c r="K434" s="365"/>
      <c r="L434" s="365"/>
      <c r="M434" s="366"/>
    </row>
    <row r="435" spans="1:18" ht="1.5" customHeight="1">
      <c r="A435" s="154"/>
      <c r="B435" s="181"/>
      <c r="C435" s="181"/>
      <c r="D435" s="63"/>
      <c r="E435" s="284"/>
      <c r="F435" s="284"/>
      <c r="G435" s="284"/>
      <c r="H435" s="367"/>
      <c r="I435" s="365"/>
      <c r="J435" s="3"/>
      <c r="K435" s="3"/>
      <c r="L435" s="184"/>
      <c r="M435" s="184"/>
    </row>
    <row r="436" spans="1:18">
      <c r="A436" s="600" t="s">
        <v>24</v>
      </c>
      <c r="B436" s="982" t="str">
        <f>'Sch I S&amp;B FINAL'!B688</f>
        <v>Contractor Name</v>
      </c>
      <c r="C436" s="982"/>
      <c r="D436" s="599"/>
      <c r="E436" s="600" t="s">
        <v>23</v>
      </c>
      <c r="F436" s="417"/>
      <c r="G436" s="1061" t="str">
        <f>'Sch I S&amp;B FINAL'!H688</f>
        <v>Contract Number</v>
      </c>
      <c r="H436" s="1059"/>
      <c r="I436" s="1059"/>
      <c r="J436" s="1059"/>
      <c r="K436" s="604" t="s">
        <v>324</v>
      </c>
      <c r="L436" s="602"/>
      <c r="M436" s="599"/>
      <c r="N436" s="983">
        <f>'Sch I S&amp;B FINAL'!O688</f>
        <v>0</v>
      </c>
      <c r="O436" s="983"/>
    </row>
    <row r="437" spans="1:18" ht="13.5">
      <c r="A437" s="600" t="s">
        <v>25</v>
      </c>
      <c r="B437" s="1055" t="str">
        <f>'Sch I S&amp;B FINAL'!B689</f>
        <v xml:space="preserve">PROGRAM NAME </v>
      </c>
      <c r="C437" s="1056"/>
      <c r="D437" s="599"/>
      <c r="E437" s="601" t="s">
        <v>113</v>
      </c>
      <c r="F437" s="599"/>
      <c r="G437" s="1055" t="str">
        <f>'Sch I S&amp;B FINAL'!H689</f>
        <v>FUNDING SOURCE 9</v>
      </c>
      <c r="H437" s="1056"/>
      <c r="I437" s="1056"/>
      <c r="J437" s="1056"/>
      <c r="K437" s="603" t="s">
        <v>28</v>
      </c>
      <c r="L437" s="602"/>
      <c r="M437" s="602"/>
      <c r="N437" s="1058">
        <f>'Sch I S&amp;B FINAL'!O689</f>
        <v>0</v>
      </c>
      <c r="O437" s="1058"/>
    </row>
    <row r="438" spans="1:18" ht="13.5">
      <c r="A438" s="600" t="s">
        <v>27</v>
      </c>
      <c r="B438" s="1057">
        <f>'Sch I S&amp;B FINAL'!B690</f>
        <v>0</v>
      </c>
      <c r="C438" s="1057"/>
      <c r="D438" s="599"/>
      <c r="E438" s="600" t="s">
        <v>26</v>
      </c>
      <c r="F438"/>
      <c r="G438" s="1052">
        <f>+'Sch I S&amp;B FINAL'!G690</f>
        <v>0</v>
      </c>
      <c r="H438" s="1052"/>
      <c r="I438" s="1052"/>
      <c r="J438" s="1052"/>
      <c r="K438" s="605" t="s">
        <v>29</v>
      </c>
      <c r="L438" s="602"/>
      <c r="M438" s="599"/>
      <c r="N438" s="983">
        <f>'Sch I S&amp;B FINAL'!O690</f>
        <v>0</v>
      </c>
      <c r="O438" s="983"/>
    </row>
    <row r="439" spans="1:18" ht="4.5" customHeight="1">
      <c r="A439" s="60"/>
      <c r="B439" s="60"/>
      <c r="C439" s="60"/>
      <c r="I439" s="372"/>
      <c r="J439" s="3"/>
      <c r="K439" s="3"/>
      <c r="L439" s="184"/>
      <c r="M439" s="184"/>
    </row>
    <row r="440" spans="1:18" ht="2.25" customHeight="1">
      <c r="I440" s="365"/>
      <c r="J440" s="3"/>
      <c r="K440" s="3"/>
      <c r="L440" s="184"/>
      <c r="M440" s="184"/>
    </row>
    <row r="441" spans="1:18" ht="21" customHeight="1" thickBot="1">
      <c r="A441" s="606"/>
      <c r="I441" s="365"/>
      <c r="J441" s="3"/>
      <c r="K441" s="3"/>
      <c r="L441" s="184"/>
      <c r="M441" s="184"/>
    </row>
    <row r="442" spans="1:18" ht="13.5" thickTop="1">
      <c r="A442" s="1053" t="s">
        <v>128</v>
      </c>
      <c r="B442" s="1054"/>
      <c r="C442" s="1054"/>
      <c r="D442" s="996" t="s">
        <v>76</v>
      </c>
      <c r="E442" s="997"/>
      <c r="F442" s="997"/>
      <c r="G442" s="997"/>
      <c r="H442" s="998"/>
      <c r="I442" s="996" t="s">
        <v>0</v>
      </c>
      <c r="J442" s="997"/>
      <c r="K442" s="997"/>
      <c r="L442" s="997"/>
      <c r="M442" s="998"/>
      <c r="N442" s="996" t="s">
        <v>77</v>
      </c>
      <c r="O442" s="997"/>
      <c r="P442" s="997"/>
      <c r="Q442" s="997"/>
      <c r="R442" s="998"/>
    </row>
    <row r="443" spans="1:18" ht="22.5">
      <c r="A443" s="595" t="s">
        <v>103</v>
      </c>
      <c r="B443" s="596" t="s">
        <v>104</v>
      </c>
      <c r="C443" s="596" t="s">
        <v>105</v>
      </c>
      <c r="D443" s="128" t="s">
        <v>106</v>
      </c>
      <c r="E443" s="129" t="s">
        <v>107</v>
      </c>
      <c r="F443" s="129" t="s">
        <v>44</v>
      </c>
      <c r="G443" s="129" t="s">
        <v>108</v>
      </c>
      <c r="H443" s="375" t="s">
        <v>109</v>
      </c>
      <c r="I443" s="128" t="s">
        <v>106</v>
      </c>
      <c r="J443" s="129" t="s">
        <v>107</v>
      </c>
      <c r="K443" s="129" t="s">
        <v>44</v>
      </c>
      <c r="L443" s="129" t="s">
        <v>108</v>
      </c>
      <c r="M443" s="375" t="s">
        <v>109</v>
      </c>
      <c r="N443" s="128" t="s">
        <v>106</v>
      </c>
      <c r="O443" s="129" t="s">
        <v>107</v>
      </c>
      <c r="P443" s="129" t="s">
        <v>44</v>
      </c>
      <c r="Q443" s="129" t="s">
        <v>108</v>
      </c>
      <c r="R443" s="375" t="s">
        <v>109</v>
      </c>
    </row>
    <row r="444" spans="1:18" s="13" customFormat="1" ht="15" customHeight="1">
      <c r="A444" s="140"/>
      <c r="B444" s="141"/>
      <c r="C444" s="141"/>
      <c r="D444" s="144"/>
      <c r="E444" s="145"/>
      <c r="F444" s="145"/>
      <c r="G444" s="756">
        <f>+D444*F444</f>
        <v>0</v>
      </c>
      <c r="H444" s="239">
        <f t="shared" ref="H444:H454" si="157">+E444*F444</f>
        <v>0</v>
      </c>
      <c r="I444" s="144"/>
      <c r="J444" s="145"/>
      <c r="K444" s="145"/>
      <c r="L444" s="763">
        <f>+I444*K444</f>
        <v>0</v>
      </c>
      <c r="M444" s="239">
        <f t="shared" ref="M444:M454" si="158">+J444*K444</f>
        <v>0</v>
      </c>
      <c r="N444" s="392">
        <f t="shared" ref="N444:N454" si="159">+D444-I444</f>
        <v>0</v>
      </c>
      <c r="O444" s="237">
        <f t="shared" ref="O444:O454" si="160">+E444-J444</f>
        <v>0</v>
      </c>
      <c r="P444" s="237">
        <f t="shared" ref="P444:P454" si="161">+F444-K444</f>
        <v>0</v>
      </c>
      <c r="Q444" s="237">
        <f t="shared" ref="Q444:Q454" si="162">+G444-L444</f>
        <v>0</v>
      </c>
      <c r="R444" s="239">
        <f t="shared" ref="R444:R454" si="163">+H444-M444</f>
        <v>0</v>
      </c>
    </row>
    <row r="445" spans="1:18" s="13" customFormat="1" ht="15" customHeight="1">
      <c r="A445" s="140"/>
      <c r="B445" s="142"/>
      <c r="C445" s="141"/>
      <c r="D445" s="146"/>
      <c r="E445" s="147"/>
      <c r="F445" s="147"/>
      <c r="G445" s="757">
        <f t="shared" ref="G445:G454" si="164">+D445*F445</f>
        <v>0</v>
      </c>
      <c r="H445" s="230">
        <f t="shared" si="157"/>
        <v>0</v>
      </c>
      <c r="I445" s="146"/>
      <c r="J445" s="147"/>
      <c r="K445" s="147"/>
      <c r="L445" s="760">
        <f t="shared" ref="L445:L454" si="165">+I445*K445</f>
        <v>0</v>
      </c>
      <c r="M445" s="230">
        <f t="shared" si="158"/>
        <v>0</v>
      </c>
      <c r="N445" s="393">
        <f t="shared" si="159"/>
        <v>0</v>
      </c>
      <c r="O445" s="228">
        <f t="shared" si="160"/>
        <v>0</v>
      </c>
      <c r="P445" s="228">
        <f t="shared" si="161"/>
        <v>0</v>
      </c>
      <c r="Q445" s="228">
        <f t="shared" si="162"/>
        <v>0</v>
      </c>
      <c r="R445" s="230">
        <f t="shared" si="163"/>
        <v>0</v>
      </c>
    </row>
    <row r="446" spans="1:18" s="13" customFormat="1" ht="15" customHeight="1">
      <c r="A446" s="143"/>
      <c r="B446" s="142"/>
      <c r="C446" s="142"/>
      <c r="D446" s="146"/>
      <c r="E446" s="147"/>
      <c r="F446" s="147"/>
      <c r="G446" s="757">
        <f t="shared" si="164"/>
        <v>0</v>
      </c>
      <c r="H446" s="230">
        <f t="shared" si="157"/>
        <v>0</v>
      </c>
      <c r="I446" s="146"/>
      <c r="J446" s="147"/>
      <c r="K446" s="147"/>
      <c r="L446" s="760">
        <f t="shared" si="165"/>
        <v>0</v>
      </c>
      <c r="M446" s="230">
        <f t="shared" si="158"/>
        <v>0</v>
      </c>
      <c r="N446" s="393">
        <f t="shared" si="159"/>
        <v>0</v>
      </c>
      <c r="O446" s="228">
        <f t="shared" si="160"/>
        <v>0</v>
      </c>
      <c r="P446" s="228">
        <f t="shared" si="161"/>
        <v>0</v>
      </c>
      <c r="Q446" s="228">
        <f t="shared" si="162"/>
        <v>0</v>
      </c>
      <c r="R446" s="230">
        <f t="shared" si="163"/>
        <v>0</v>
      </c>
    </row>
    <row r="447" spans="1:18" s="13" customFormat="1" ht="15" customHeight="1">
      <c r="A447" s="143"/>
      <c r="B447" s="142"/>
      <c r="C447" s="142"/>
      <c r="D447" s="146"/>
      <c r="E447" s="147"/>
      <c r="F447" s="147"/>
      <c r="G447" s="757">
        <f>+D447*F447</f>
        <v>0</v>
      </c>
      <c r="H447" s="230">
        <f>+E447*F447</f>
        <v>0</v>
      </c>
      <c r="I447" s="146"/>
      <c r="J447" s="147"/>
      <c r="K447" s="147"/>
      <c r="L447" s="760">
        <f>+I447*K447</f>
        <v>0</v>
      </c>
      <c r="M447" s="230">
        <f>+J447*K447</f>
        <v>0</v>
      </c>
      <c r="N447" s="393">
        <f t="shared" ref="N447:R451" si="166">+D447-I447</f>
        <v>0</v>
      </c>
      <c r="O447" s="228">
        <f t="shared" si="166"/>
        <v>0</v>
      </c>
      <c r="P447" s="228">
        <f t="shared" si="166"/>
        <v>0</v>
      </c>
      <c r="Q447" s="228">
        <f t="shared" si="166"/>
        <v>0</v>
      </c>
      <c r="R447" s="230">
        <f t="shared" si="166"/>
        <v>0</v>
      </c>
    </row>
    <row r="448" spans="1:18" s="13" customFormat="1" ht="15" customHeight="1">
      <c r="A448" s="143"/>
      <c r="B448" s="142"/>
      <c r="C448" s="142"/>
      <c r="D448" s="146"/>
      <c r="E448" s="147"/>
      <c r="F448" s="147"/>
      <c r="G448" s="757">
        <f>+D448*F448</f>
        <v>0</v>
      </c>
      <c r="H448" s="230">
        <f>+E448*F448</f>
        <v>0</v>
      </c>
      <c r="I448" s="146"/>
      <c r="J448" s="147"/>
      <c r="K448" s="147"/>
      <c r="L448" s="760">
        <f>+I448*K448</f>
        <v>0</v>
      </c>
      <c r="M448" s="230">
        <f>+J448*K448</f>
        <v>0</v>
      </c>
      <c r="N448" s="393">
        <f t="shared" si="166"/>
        <v>0</v>
      </c>
      <c r="O448" s="228">
        <f t="shared" si="166"/>
        <v>0</v>
      </c>
      <c r="P448" s="228">
        <f t="shared" si="166"/>
        <v>0</v>
      </c>
      <c r="Q448" s="228">
        <f t="shared" si="166"/>
        <v>0</v>
      </c>
      <c r="R448" s="230">
        <f t="shared" si="166"/>
        <v>0</v>
      </c>
    </row>
    <row r="449" spans="1:18" s="13" customFormat="1" ht="15" customHeight="1">
      <c r="A449" s="143"/>
      <c r="B449" s="142"/>
      <c r="C449" s="142"/>
      <c r="D449" s="146"/>
      <c r="E449" s="147"/>
      <c r="F449" s="147"/>
      <c r="G449" s="757">
        <f>+D449*F449</f>
        <v>0</v>
      </c>
      <c r="H449" s="230">
        <f>+E449*F449</f>
        <v>0</v>
      </c>
      <c r="I449" s="146"/>
      <c r="J449" s="147"/>
      <c r="K449" s="147"/>
      <c r="L449" s="760">
        <f>+I449*K449</f>
        <v>0</v>
      </c>
      <c r="M449" s="230">
        <f>+J449*K449</f>
        <v>0</v>
      </c>
      <c r="N449" s="393">
        <f t="shared" si="166"/>
        <v>0</v>
      </c>
      <c r="O449" s="228">
        <f t="shared" si="166"/>
        <v>0</v>
      </c>
      <c r="P449" s="228">
        <f t="shared" si="166"/>
        <v>0</v>
      </c>
      <c r="Q449" s="228">
        <f t="shared" si="166"/>
        <v>0</v>
      </c>
      <c r="R449" s="230">
        <f t="shared" si="166"/>
        <v>0</v>
      </c>
    </row>
    <row r="450" spans="1:18" s="13" customFormat="1" ht="15" customHeight="1">
      <c r="A450" s="143"/>
      <c r="B450" s="142"/>
      <c r="C450" s="142"/>
      <c r="D450" s="146"/>
      <c r="E450" s="147"/>
      <c r="F450" s="147"/>
      <c r="G450" s="757">
        <f>+D450*F450</f>
        <v>0</v>
      </c>
      <c r="H450" s="230">
        <f>+E450*F450</f>
        <v>0</v>
      </c>
      <c r="I450" s="146"/>
      <c r="J450" s="147"/>
      <c r="K450" s="147"/>
      <c r="L450" s="760">
        <f>+I450*K450</f>
        <v>0</v>
      </c>
      <c r="M450" s="230">
        <f>+J450*K450</f>
        <v>0</v>
      </c>
      <c r="N450" s="393">
        <f t="shared" si="166"/>
        <v>0</v>
      </c>
      <c r="O450" s="228">
        <f t="shared" si="166"/>
        <v>0</v>
      </c>
      <c r="P450" s="228">
        <f t="shared" si="166"/>
        <v>0</v>
      </c>
      <c r="Q450" s="228">
        <f t="shared" si="166"/>
        <v>0</v>
      </c>
      <c r="R450" s="230">
        <f t="shared" si="166"/>
        <v>0</v>
      </c>
    </row>
    <row r="451" spans="1:18" s="13" customFormat="1" ht="15" customHeight="1">
      <c r="A451" s="143"/>
      <c r="B451" s="142"/>
      <c r="C451" s="142"/>
      <c r="D451" s="146"/>
      <c r="E451" s="147"/>
      <c r="F451" s="147"/>
      <c r="G451" s="757">
        <f>+D451*F451</f>
        <v>0</v>
      </c>
      <c r="H451" s="230">
        <f>+E451*F451</f>
        <v>0</v>
      </c>
      <c r="I451" s="146"/>
      <c r="J451" s="147"/>
      <c r="K451" s="147"/>
      <c r="L451" s="760">
        <f>+I451*K451</f>
        <v>0</v>
      </c>
      <c r="M451" s="230">
        <f>+J451*K451</f>
        <v>0</v>
      </c>
      <c r="N451" s="393">
        <f t="shared" si="166"/>
        <v>0</v>
      </c>
      <c r="O451" s="228">
        <f t="shared" si="166"/>
        <v>0</v>
      </c>
      <c r="P451" s="228">
        <f t="shared" si="166"/>
        <v>0</v>
      </c>
      <c r="Q451" s="228">
        <f t="shared" si="166"/>
        <v>0</v>
      </c>
      <c r="R451" s="230">
        <f t="shared" si="166"/>
        <v>0</v>
      </c>
    </row>
    <row r="452" spans="1:18" s="13" customFormat="1" ht="15" hidden="1" customHeight="1">
      <c r="A452" s="143"/>
      <c r="B452" s="142"/>
      <c r="C452" s="142"/>
      <c r="D452" s="146"/>
      <c r="E452" s="147"/>
      <c r="F452" s="147"/>
      <c r="G452" s="757">
        <f t="shared" si="164"/>
        <v>0</v>
      </c>
      <c r="H452" s="230">
        <f t="shared" si="157"/>
        <v>0</v>
      </c>
      <c r="I452" s="146"/>
      <c r="J452" s="147"/>
      <c r="K452" s="147"/>
      <c r="L452" s="757">
        <f t="shared" si="165"/>
        <v>0</v>
      </c>
      <c r="M452" s="230">
        <f t="shared" si="158"/>
        <v>0</v>
      </c>
      <c r="N452" s="393">
        <f t="shared" si="159"/>
        <v>0</v>
      </c>
      <c r="O452" s="228">
        <f t="shared" si="160"/>
        <v>0</v>
      </c>
      <c r="P452" s="228">
        <f t="shared" si="161"/>
        <v>0</v>
      </c>
      <c r="Q452" s="228">
        <f t="shared" si="162"/>
        <v>0</v>
      </c>
      <c r="R452" s="230">
        <f t="shared" si="163"/>
        <v>0</v>
      </c>
    </row>
    <row r="453" spans="1:18" s="13" customFormat="1" ht="15" hidden="1" customHeight="1">
      <c r="A453" s="143"/>
      <c r="B453" s="142"/>
      <c r="C453" s="142"/>
      <c r="D453" s="146"/>
      <c r="E453" s="147"/>
      <c r="F453" s="147"/>
      <c r="G453" s="757">
        <f t="shared" si="164"/>
        <v>0</v>
      </c>
      <c r="H453" s="230">
        <f t="shared" si="157"/>
        <v>0</v>
      </c>
      <c r="I453" s="146"/>
      <c r="J453" s="147"/>
      <c r="K453" s="147"/>
      <c r="L453" s="757">
        <f t="shared" si="165"/>
        <v>0</v>
      </c>
      <c r="M453" s="230">
        <f t="shared" si="158"/>
        <v>0</v>
      </c>
      <c r="N453" s="393">
        <f t="shared" si="159"/>
        <v>0</v>
      </c>
      <c r="O453" s="228">
        <f t="shared" si="160"/>
        <v>0</v>
      </c>
      <c r="P453" s="228">
        <f t="shared" si="161"/>
        <v>0</v>
      </c>
      <c r="Q453" s="228">
        <f t="shared" si="162"/>
        <v>0</v>
      </c>
      <c r="R453" s="230">
        <f t="shared" si="163"/>
        <v>0</v>
      </c>
    </row>
    <row r="454" spans="1:18" s="13" customFormat="1" ht="15" hidden="1" customHeight="1">
      <c r="A454" s="143"/>
      <c r="B454" s="142"/>
      <c r="C454" s="142"/>
      <c r="D454" s="146"/>
      <c r="E454" s="147"/>
      <c r="F454" s="147"/>
      <c r="G454" s="757">
        <f t="shared" si="164"/>
        <v>0</v>
      </c>
      <c r="H454" s="230">
        <f t="shared" si="157"/>
        <v>0</v>
      </c>
      <c r="I454" s="146"/>
      <c r="J454" s="147"/>
      <c r="K454" s="147"/>
      <c r="L454" s="757">
        <f t="shared" si="165"/>
        <v>0</v>
      </c>
      <c r="M454" s="230">
        <f t="shared" si="158"/>
        <v>0</v>
      </c>
      <c r="N454" s="393">
        <f t="shared" si="159"/>
        <v>0</v>
      </c>
      <c r="O454" s="228">
        <f t="shared" si="160"/>
        <v>0</v>
      </c>
      <c r="P454" s="228">
        <f t="shared" si="161"/>
        <v>0</v>
      </c>
      <c r="Q454" s="228">
        <f t="shared" si="162"/>
        <v>0</v>
      </c>
      <c r="R454" s="230">
        <f t="shared" si="163"/>
        <v>0</v>
      </c>
    </row>
    <row r="455" spans="1:18" s="780" customFormat="1" ht="13.5" thickBot="1">
      <c r="A455" s="400" t="s">
        <v>110</v>
      </c>
      <c r="B455" s="607"/>
      <c r="C455" s="607"/>
      <c r="D455" s="798">
        <f>SUM(D444:D454)</f>
        <v>0</v>
      </c>
      <c r="E455" s="799">
        <f>SUM(E444:E454)</f>
        <v>0</v>
      </c>
      <c r="F455" s="799"/>
      <c r="G455" s="799">
        <f>SUM(G444:G454)</f>
        <v>0</v>
      </c>
      <c r="H455" s="800">
        <f>SUM(H444:H454)</f>
        <v>0</v>
      </c>
      <c r="I455" s="773">
        <f>SUM(I444:I454)</f>
        <v>0</v>
      </c>
      <c r="J455" s="773">
        <f>SUM(J444:J454)</f>
        <v>0</v>
      </c>
      <c r="K455" s="773"/>
      <c r="L455" s="773">
        <f>SUM(L444:L454)</f>
        <v>0</v>
      </c>
      <c r="M455" s="783">
        <f>SUM(M444:M454)</f>
        <v>0</v>
      </c>
      <c r="N455" s="772">
        <f>SUM(N444:N454)</f>
        <v>0</v>
      </c>
      <c r="O455" s="773">
        <f>SUM(O444:O454)</f>
        <v>0</v>
      </c>
      <c r="P455" s="773"/>
      <c r="Q455" s="773">
        <f>SUM(Q444:Q454)</f>
        <v>0</v>
      </c>
      <c r="R455" s="783">
        <f>SUM(R444:R454)</f>
        <v>0</v>
      </c>
    </row>
    <row r="456" spans="1:18" ht="13.5" thickTop="1">
      <c r="A456" s="1053" t="s">
        <v>127</v>
      </c>
      <c r="B456" s="1054"/>
      <c r="C456" s="1054"/>
      <c r="D456" s="996" t="s">
        <v>76</v>
      </c>
      <c r="E456" s="997"/>
      <c r="F456" s="997"/>
      <c r="G456" s="997"/>
      <c r="H456" s="998"/>
      <c r="I456" s="996" t="s">
        <v>0</v>
      </c>
      <c r="J456" s="997"/>
      <c r="K456" s="997"/>
      <c r="L456" s="997"/>
      <c r="M456" s="998"/>
      <c r="N456" s="996" t="s">
        <v>77</v>
      </c>
      <c r="O456" s="997"/>
      <c r="P456" s="997"/>
      <c r="Q456" s="997"/>
      <c r="R456" s="998"/>
    </row>
    <row r="457" spans="1:18" ht="22.5">
      <c r="A457" s="595" t="s">
        <v>103</v>
      </c>
      <c r="B457" s="596" t="s">
        <v>104</v>
      </c>
      <c r="C457" s="596" t="s">
        <v>105</v>
      </c>
      <c r="D457" s="128" t="s">
        <v>106</v>
      </c>
      <c r="E457" s="129" t="s">
        <v>107</v>
      </c>
      <c r="F457" s="129" t="s">
        <v>44</v>
      </c>
      <c r="G457" s="129" t="s">
        <v>108</v>
      </c>
      <c r="H457" s="375" t="s">
        <v>109</v>
      </c>
      <c r="I457" s="128" t="s">
        <v>106</v>
      </c>
      <c r="J457" s="129" t="s">
        <v>107</v>
      </c>
      <c r="K457" s="129" t="s">
        <v>44</v>
      </c>
      <c r="L457" s="129" t="s">
        <v>108</v>
      </c>
      <c r="M457" s="375" t="s">
        <v>109</v>
      </c>
      <c r="N457" s="128" t="s">
        <v>106</v>
      </c>
      <c r="O457" s="129" t="s">
        <v>107</v>
      </c>
      <c r="P457" s="129" t="s">
        <v>44</v>
      </c>
      <c r="Q457" s="129" t="s">
        <v>108</v>
      </c>
      <c r="R457" s="375" t="s">
        <v>109</v>
      </c>
    </row>
    <row r="458" spans="1:18" s="13" customFormat="1">
      <c r="A458" s="140"/>
      <c r="B458" s="141"/>
      <c r="C458" s="141"/>
      <c r="D458" s="144"/>
      <c r="E458" s="145"/>
      <c r="F458" s="145"/>
      <c r="G458" s="756">
        <f>+D458*F458</f>
        <v>0</v>
      </c>
      <c r="H458" s="239">
        <f t="shared" ref="H458:H468" si="167">+E458*F458</f>
        <v>0</v>
      </c>
      <c r="I458" s="144"/>
      <c r="J458" s="145"/>
      <c r="K458" s="145"/>
      <c r="L458" s="763">
        <f>+I458*K458</f>
        <v>0</v>
      </c>
      <c r="M458" s="239">
        <f t="shared" ref="M458:M468" si="168">+J458*K458</f>
        <v>0</v>
      </c>
      <c r="N458" s="392">
        <f>+D458-I458</f>
        <v>0</v>
      </c>
      <c r="O458" s="237">
        <f t="shared" ref="O458:O468" si="169">+E458-J458</f>
        <v>0</v>
      </c>
      <c r="P458" s="237">
        <f t="shared" ref="P458:P468" si="170">+F458-K458</f>
        <v>0</v>
      </c>
      <c r="Q458" s="237">
        <f t="shared" ref="Q458:Q468" si="171">+G458-L458</f>
        <v>0</v>
      </c>
      <c r="R458" s="239">
        <f t="shared" ref="R458:R468" si="172">+H458-M458</f>
        <v>0</v>
      </c>
    </row>
    <row r="459" spans="1:18" s="13" customFormat="1">
      <c r="A459" s="140"/>
      <c r="B459" s="142"/>
      <c r="C459" s="141"/>
      <c r="D459" s="146"/>
      <c r="E459" s="147"/>
      <c r="F459" s="147"/>
      <c r="G459" s="757">
        <f t="shared" ref="G459:G468" si="173">+D459*F459</f>
        <v>0</v>
      </c>
      <c r="H459" s="230">
        <f t="shared" si="167"/>
        <v>0</v>
      </c>
      <c r="I459" s="146"/>
      <c r="J459" s="147"/>
      <c r="K459" s="147"/>
      <c r="L459" s="760">
        <f t="shared" ref="L459:L468" si="174">+I459*K459</f>
        <v>0</v>
      </c>
      <c r="M459" s="230">
        <f t="shared" si="168"/>
        <v>0</v>
      </c>
      <c r="N459" s="393">
        <f t="shared" ref="N459:N468" si="175">+D459-I459</f>
        <v>0</v>
      </c>
      <c r="O459" s="228">
        <f t="shared" si="169"/>
        <v>0</v>
      </c>
      <c r="P459" s="228">
        <f t="shared" si="170"/>
        <v>0</v>
      </c>
      <c r="Q459" s="228">
        <f t="shared" si="171"/>
        <v>0</v>
      </c>
      <c r="R459" s="230">
        <f t="shared" si="172"/>
        <v>0</v>
      </c>
    </row>
    <row r="460" spans="1:18" s="13" customFormat="1">
      <c r="A460" s="140"/>
      <c r="B460" s="142"/>
      <c r="C460" s="141"/>
      <c r="D460" s="146"/>
      <c r="E460" s="147"/>
      <c r="F460" s="147"/>
      <c r="G460" s="757">
        <f>+D460*F460</f>
        <v>0</v>
      </c>
      <c r="H460" s="230">
        <f>+E460*F460</f>
        <v>0</v>
      </c>
      <c r="I460" s="146"/>
      <c r="J460" s="147"/>
      <c r="K460" s="147"/>
      <c r="L460" s="760">
        <f>+I460*K460</f>
        <v>0</v>
      </c>
      <c r="M460" s="230">
        <f>+J460*K460</f>
        <v>0</v>
      </c>
      <c r="N460" s="393">
        <f t="shared" ref="N460:R463" si="176">+D460-I460</f>
        <v>0</v>
      </c>
      <c r="O460" s="228">
        <f t="shared" si="176"/>
        <v>0</v>
      </c>
      <c r="P460" s="228">
        <f t="shared" si="176"/>
        <v>0</v>
      </c>
      <c r="Q460" s="228">
        <f t="shared" si="176"/>
        <v>0</v>
      </c>
      <c r="R460" s="230">
        <f t="shared" si="176"/>
        <v>0</v>
      </c>
    </row>
    <row r="461" spans="1:18" s="13" customFormat="1">
      <c r="A461" s="140"/>
      <c r="B461" s="142"/>
      <c r="C461" s="141"/>
      <c r="D461" s="146"/>
      <c r="E461" s="147"/>
      <c r="F461" s="147"/>
      <c r="G461" s="757">
        <f>+D461*F461</f>
        <v>0</v>
      </c>
      <c r="H461" s="230">
        <f>+E461*F461</f>
        <v>0</v>
      </c>
      <c r="I461" s="146"/>
      <c r="J461" s="147"/>
      <c r="K461" s="147"/>
      <c r="L461" s="760">
        <f>+I461*K461</f>
        <v>0</v>
      </c>
      <c r="M461" s="230">
        <f>+J461*K461</f>
        <v>0</v>
      </c>
      <c r="N461" s="393">
        <f t="shared" si="176"/>
        <v>0</v>
      </c>
      <c r="O461" s="228">
        <f t="shared" si="176"/>
        <v>0</v>
      </c>
      <c r="P461" s="228">
        <f t="shared" si="176"/>
        <v>0</v>
      </c>
      <c r="Q461" s="228">
        <f t="shared" si="176"/>
        <v>0</v>
      </c>
      <c r="R461" s="230">
        <f t="shared" si="176"/>
        <v>0</v>
      </c>
    </row>
    <row r="462" spans="1:18" s="13" customFormat="1">
      <c r="A462" s="140"/>
      <c r="B462" s="142"/>
      <c r="C462" s="141"/>
      <c r="D462" s="146"/>
      <c r="E462" s="147"/>
      <c r="F462" s="147"/>
      <c r="G462" s="757">
        <f>+D462*F462</f>
        <v>0</v>
      </c>
      <c r="H462" s="230">
        <f>+E462*F462</f>
        <v>0</v>
      </c>
      <c r="I462" s="146"/>
      <c r="J462" s="147"/>
      <c r="K462" s="147"/>
      <c r="L462" s="760">
        <f>+I462*K462</f>
        <v>0</v>
      </c>
      <c r="M462" s="230">
        <f>+J462*K462</f>
        <v>0</v>
      </c>
      <c r="N462" s="393">
        <f t="shared" si="176"/>
        <v>0</v>
      </c>
      <c r="O462" s="228">
        <f t="shared" si="176"/>
        <v>0</v>
      </c>
      <c r="P462" s="228">
        <f t="shared" si="176"/>
        <v>0</v>
      </c>
      <c r="Q462" s="228">
        <f t="shared" si="176"/>
        <v>0</v>
      </c>
      <c r="R462" s="230">
        <f t="shared" si="176"/>
        <v>0</v>
      </c>
    </row>
    <row r="463" spans="1:18" s="13" customFormat="1">
      <c r="A463" s="143"/>
      <c r="B463" s="142"/>
      <c r="C463" s="142"/>
      <c r="D463" s="146"/>
      <c r="E463" s="147"/>
      <c r="F463" s="147"/>
      <c r="G463" s="757">
        <f>+D463*F463</f>
        <v>0</v>
      </c>
      <c r="H463" s="230">
        <f>+E463*F463</f>
        <v>0</v>
      </c>
      <c r="I463" s="146"/>
      <c r="J463" s="147"/>
      <c r="K463" s="147"/>
      <c r="L463" s="760">
        <f>+I463*K463</f>
        <v>0</v>
      </c>
      <c r="M463" s="230">
        <f>+J463*K463</f>
        <v>0</v>
      </c>
      <c r="N463" s="393">
        <f t="shared" si="176"/>
        <v>0</v>
      </c>
      <c r="O463" s="228">
        <f t="shared" si="176"/>
        <v>0</v>
      </c>
      <c r="P463" s="228">
        <f t="shared" si="176"/>
        <v>0</v>
      </c>
      <c r="Q463" s="228">
        <f t="shared" si="176"/>
        <v>0</v>
      </c>
      <c r="R463" s="230">
        <f t="shared" si="176"/>
        <v>0</v>
      </c>
    </row>
    <row r="464" spans="1:18" s="13" customFormat="1">
      <c r="A464" s="143"/>
      <c r="B464" s="142"/>
      <c r="C464" s="142"/>
      <c r="D464" s="146"/>
      <c r="E464" s="147"/>
      <c r="F464" s="147"/>
      <c r="G464" s="757">
        <f t="shared" si="173"/>
        <v>0</v>
      </c>
      <c r="H464" s="230">
        <f t="shared" si="167"/>
        <v>0</v>
      </c>
      <c r="I464" s="146"/>
      <c r="J464" s="147"/>
      <c r="K464" s="147"/>
      <c r="L464" s="760">
        <f t="shared" si="174"/>
        <v>0</v>
      </c>
      <c r="M464" s="230">
        <f t="shared" si="168"/>
        <v>0</v>
      </c>
      <c r="N464" s="393">
        <f t="shared" si="175"/>
        <v>0</v>
      </c>
      <c r="O464" s="228">
        <f t="shared" si="169"/>
        <v>0</v>
      </c>
      <c r="P464" s="228">
        <f t="shared" si="170"/>
        <v>0</v>
      </c>
      <c r="Q464" s="228">
        <f t="shared" si="171"/>
        <v>0</v>
      </c>
      <c r="R464" s="230">
        <f t="shared" si="172"/>
        <v>0</v>
      </c>
    </row>
    <row r="465" spans="1:18" s="13" customFormat="1">
      <c r="A465" s="143"/>
      <c r="B465" s="142"/>
      <c r="C465" s="142"/>
      <c r="D465" s="146"/>
      <c r="E465" s="147"/>
      <c r="F465" s="147"/>
      <c r="G465" s="757">
        <f t="shared" si="173"/>
        <v>0</v>
      </c>
      <c r="H465" s="230">
        <f t="shared" si="167"/>
        <v>0</v>
      </c>
      <c r="I465" s="146"/>
      <c r="J465" s="147"/>
      <c r="K465" s="147"/>
      <c r="L465" s="760">
        <f t="shared" si="174"/>
        <v>0</v>
      </c>
      <c r="M465" s="230">
        <f t="shared" si="168"/>
        <v>0</v>
      </c>
      <c r="N465" s="393">
        <f t="shared" si="175"/>
        <v>0</v>
      </c>
      <c r="O465" s="228">
        <f t="shared" si="169"/>
        <v>0</v>
      </c>
      <c r="P465" s="228">
        <f t="shared" si="170"/>
        <v>0</v>
      </c>
      <c r="Q465" s="228">
        <f t="shared" si="171"/>
        <v>0</v>
      </c>
      <c r="R465" s="230">
        <f t="shared" si="172"/>
        <v>0</v>
      </c>
    </row>
    <row r="466" spans="1:18" s="13" customFormat="1" hidden="1">
      <c r="A466" s="143"/>
      <c r="B466" s="142"/>
      <c r="C466" s="142"/>
      <c r="D466" s="146"/>
      <c r="E466" s="147"/>
      <c r="F466" s="147"/>
      <c r="G466" s="757">
        <f t="shared" si="173"/>
        <v>0</v>
      </c>
      <c r="H466" s="230">
        <f t="shared" si="167"/>
        <v>0</v>
      </c>
      <c r="I466" s="146"/>
      <c r="J466" s="147"/>
      <c r="K466" s="147"/>
      <c r="L466" s="757">
        <f t="shared" si="174"/>
        <v>0</v>
      </c>
      <c r="M466" s="230">
        <f t="shared" si="168"/>
        <v>0</v>
      </c>
      <c r="N466" s="393">
        <f t="shared" si="175"/>
        <v>0</v>
      </c>
      <c r="O466" s="228">
        <f t="shared" si="169"/>
        <v>0</v>
      </c>
      <c r="P466" s="228">
        <f t="shared" si="170"/>
        <v>0</v>
      </c>
      <c r="Q466" s="228">
        <f t="shared" si="171"/>
        <v>0</v>
      </c>
      <c r="R466" s="230">
        <f t="shared" si="172"/>
        <v>0</v>
      </c>
    </row>
    <row r="467" spans="1:18" s="13" customFormat="1" hidden="1">
      <c r="A467" s="143"/>
      <c r="B467" s="142"/>
      <c r="C467" s="142"/>
      <c r="D467" s="146"/>
      <c r="E467" s="147"/>
      <c r="F467" s="147"/>
      <c r="G467" s="757">
        <f t="shared" si="173"/>
        <v>0</v>
      </c>
      <c r="H467" s="230">
        <f t="shared" si="167"/>
        <v>0</v>
      </c>
      <c r="I467" s="146"/>
      <c r="J467" s="147"/>
      <c r="K467" s="147"/>
      <c r="L467" s="757">
        <f t="shared" si="174"/>
        <v>0</v>
      </c>
      <c r="M467" s="230">
        <f t="shared" si="168"/>
        <v>0</v>
      </c>
      <c r="N467" s="393">
        <f t="shared" si="175"/>
        <v>0</v>
      </c>
      <c r="O467" s="228">
        <f t="shared" si="169"/>
        <v>0</v>
      </c>
      <c r="P467" s="228">
        <f t="shared" si="170"/>
        <v>0</v>
      </c>
      <c r="Q467" s="228">
        <f t="shared" si="171"/>
        <v>0</v>
      </c>
      <c r="R467" s="230">
        <f t="shared" si="172"/>
        <v>0</v>
      </c>
    </row>
    <row r="468" spans="1:18" s="13" customFormat="1" hidden="1">
      <c r="A468" s="143"/>
      <c r="B468" s="142"/>
      <c r="C468" s="142"/>
      <c r="D468" s="146"/>
      <c r="E468" s="147"/>
      <c r="F468" s="147"/>
      <c r="G468" s="757">
        <f t="shared" si="173"/>
        <v>0</v>
      </c>
      <c r="H468" s="230">
        <f t="shared" si="167"/>
        <v>0</v>
      </c>
      <c r="I468" s="146"/>
      <c r="J468" s="147"/>
      <c r="K468" s="147"/>
      <c r="L468" s="757">
        <f t="shared" si="174"/>
        <v>0</v>
      </c>
      <c r="M468" s="230">
        <f t="shared" si="168"/>
        <v>0</v>
      </c>
      <c r="N468" s="393">
        <f t="shared" si="175"/>
        <v>0</v>
      </c>
      <c r="O468" s="228">
        <f t="shared" si="169"/>
        <v>0</v>
      </c>
      <c r="P468" s="228">
        <f t="shared" si="170"/>
        <v>0</v>
      </c>
      <c r="Q468" s="228">
        <f t="shared" si="171"/>
        <v>0</v>
      </c>
      <c r="R468" s="230">
        <f t="shared" si="172"/>
        <v>0</v>
      </c>
    </row>
    <row r="469" spans="1:18" s="780" customFormat="1" ht="13.5" thickBot="1">
      <c r="A469" s="400" t="s">
        <v>111</v>
      </c>
      <c r="B469" s="607"/>
      <c r="C469" s="607"/>
      <c r="D469" s="798">
        <f>SUM(D458:D468)</f>
        <v>0</v>
      </c>
      <c r="E469" s="799">
        <f>SUM(E458:E468)</f>
        <v>0</v>
      </c>
      <c r="F469" s="799"/>
      <c r="G469" s="799">
        <f>SUM(G458:G468)</f>
        <v>0</v>
      </c>
      <c r="H469" s="800">
        <f>SUM(H458:H468)</f>
        <v>0</v>
      </c>
      <c r="I469" s="773">
        <f>SUM(I458:I468)</f>
        <v>0</v>
      </c>
      <c r="J469" s="773">
        <f>SUM(J458:J468)</f>
        <v>0</v>
      </c>
      <c r="K469" s="773"/>
      <c r="L469" s="773">
        <f>SUM(L458:L468)</f>
        <v>0</v>
      </c>
      <c r="M469" s="783">
        <f>SUM(M458:M468)</f>
        <v>0</v>
      </c>
      <c r="N469" s="772">
        <f>SUM(N458:N468)</f>
        <v>0</v>
      </c>
      <c r="O469" s="773">
        <f>SUM(O458:O468)</f>
        <v>0</v>
      </c>
      <c r="P469" s="773"/>
      <c r="Q469" s="773">
        <f>SUM(Q458:Q468)</f>
        <v>0</v>
      </c>
      <c r="R469" s="783">
        <f>SUM(R458:R468)</f>
        <v>0</v>
      </c>
    </row>
    <row r="470" spans="1:18" s="709" customFormat="1" ht="13.5" thickTop="1">
      <c r="A470" s="706"/>
      <c r="B470" s="706"/>
      <c r="C470" s="706"/>
      <c r="D470" s="710"/>
      <c r="E470" s="710"/>
      <c r="F470" s="710"/>
      <c r="G470" s="710"/>
      <c r="H470" s="710"/>
      <c r="I470" s="707"/>
      <c r="J470" s="707"/>
      <c r="K470" s="707"/>
      <c r="L470" s="707"/>
      <c r="M470" s="707"/>
      <c r="N470" s="707"/>
      <c r="O470" s="707"/>
      <c r="P470" s="707"/>
      <c r="Q470" s="707"/>
      <c r="R470" s="707"/>
    </row>
    <row r="471" spans="1:18" s="709" customFormat="1" ht="15">
      <c r="A471" s="1050" t="s">
        <v>468</v>
      </c>
      <c r="B471" s="1050"/>
      <c r="C471" s="1050"/>
      <c r="D471" s="1050"/>
      <c r="E471" s="1050"/>
      <c r="F471" s="1050"/>
      <c r="G471" s="1050"/>
      <c r="H471" s="1050"/>
      <c r="I471" s="1050"/>
      <c r="J471" s="1050"/>
      <c r="K471" s="1050"/>
      <c r="L471" s="1050"/>
      <c r="M471" s="1050"/>
      <c r="N471" s="1050"/>
      <c r="O471" s="707"/>
      <c r="P471" s="707"/>
      <c r="Q471" s="708"/>
      <c r="R471" s="708"/>
    </row>
    <row r="472" spans="1:18" s="709" customFormat="1">
      <c r="A472" s="1051" t="s">
        <v>416</v>
      </c>
      <c r="B472" s="1051"/>
      <c r="C472" s="1051"/>
      <c r="D472" s="1051"/>
      <c r="E472" s="1051"/>
      <c r="F472" s="1051"/>
      <c r="G472" s="1051"/>
      <c r="H472" s="1051"/>
      <c r="I472" s="1051"/>
      <c r="J472" s="1051"/>
      <c r="K472" s="1051"/>
      <c r="L472" s="1051"/>
      <c r="M472" s="1051"/>
      <c r="N472" s="1051"/>
      <c r="O472" s="707"/>
      <c r="P472" s="707"/>
      <c r="Q472" s="708"/>
      <c r="R472" s="708"/>
    </row>
    <row r="473" spans="1:18" s="709" customFormat="1">
      <c r="A473" s="1051" t="s">
        <v>417</v>
      </c>
      <c r="B473" s="1051"/>
      <c r="C473" s="1051"/>
      <c r="D473" s="1051"/>
      <c r="E473" s="1051"/>
      <c r="F473" s="1051"/>
      <c r="G473" s="1051"/>
      <c r="H473" s="1051"/>
      <c r="I473" s="1051"/>
      <c r="J473" s="1051"/>
      <c r="K473" s="1051"/>
      <c r="L473" s="1051"/>
      <c r="M473" s="1051"/>
      <c r="N473" s="1051"/>
      <c r="O473" s="707"/>
      <c r="P473" s="707"/>
      <c r="Q473" s="708"/>
      <c r="R473" s="708"/>
    </row>
    <row r="474" spans="1:18" s="709" customFormat="1">
      <c r="A474" s="878"/>
      <c r="B474" s="878"/>
      <c r="C474" s="878"/>
      <c r="D474" s="878"/>
      <c r="E474" s="879"/>
      <c r="F474" s="879"/>
      <c r="G474" s="879"/>
      <c r="H474" s="879"/>
      <c r="I474" s="880"/>
      <c r="J474" s="880"/>
      <c r="K474" s="880"/>
      <c r="L474" s="880"/>
      <c r="M474" s="880"/>
      <c r="N474" s="880"/>
      <c r="O474" s="707"/>
      <c r="P474" s="707"/>
      <c r="Q474" s="708"/>
      <c r="R474" s="708"/>
    </row>
    <row r="475" spans="1:18" s="709" customFormat="1">
      <c r="A475" s="878"/>
      <c r="B475" s="878"/>
      <c r="C475" s="878"/>
      <c r="D475" s="878"/>
      <c r="E475" s="879"/>
      <c r="F475" s="879"/>
      <c r="G475" s="879"/>
      <c r="H475" s="879"/>
      <c r="I475" s="880"/>
      <c r="J475" s="880"/>
      <c r="K475" s="880"/>
      <c r="L475" s="880"/>
      <c r="M475" s="880"/>
      <c r="N475" s="880"/>
      <c r="O475" s="707"/>
      <c r="P475" s="707"/>
      <c r="Q475" s="708"/>
      <c r="R475" s="708"/>
    </row>
    <row r="476" spans="1:18" s="709" customFormat="1">
      <c r="A476" s="878"/>
      <c r="B476" s="878"/>
      <c r="C476" s="878"/>
      <c r="D476" s="878"/>
      <c r="E476" s="879"/>
      <c r="F476" s="879"/>
      <c r="G476" s="879"/>
      <c r="H476" s="879"/>
      <c r="I476" s="880"/>
      <c r="J476" s="880"/>
      <c r="K476" s="880"/>
      <c r="L476" s="880"/>
      <c r="M476" s="880"/>
      <c r="N476" s="880"/>
      <c r="O476" s="707"/>
      <c r="P476" s="707"/>
      <c r="Q476" s="708"/>
      <c r="R476" s="708"/>
    </row>
    <row r="477" spans="1:18" s="709" customFormat="1">
      <c r="A477" s="878"/>
      <c r="B477" s="878"/>
      <c r="C477" s="878"/>
      <c r="D477" s="878"/>
      <c r="E477" s="879"/>
      <c r="F477" s="879"/>
      <c r="G477" s="879"/>
      <c r="H477" s="879"/>
      <c r="I477" s="880"/>
      <c r="J477" s="880"/>
      <c r="K477" s="880"/>
      <c r="L477" s="880"/>
      <c r="M477" s="880"/>
      <c r="N477" s="880"/>
      <c r="O477" s="707"/>
      <c r="P477" s="707"/>
      <c r="Q477" s="708"/>
      <c r="R477" s="708"/>
    </row>
    <row r="478" spans="1:18" s="709" customFormat="1">
      <c r="A478" s="878"/>
      <c r="B478" s="878"/>
      <c r="C478" s="878"/>
      <c r="D478" s="878"/>
      <c r="E478" s="879"/>
      <c r="F478" s="879"/>
      <c r="G478" s="879"/>
      <c r="H478" s="879"/>
      <c r="I478" s="880"/>
      <c r="J478" s="880"/>
      <c r="K478" s="880"/>
      <c r="L478" s="880"/>
      <c r="M478" s="880"/>
      <c r="N478" s="880"/>
      <c r="O478" s="707"/>
      <c r="P478" s="707"/>
      <c r="Q478" s="708"/>
      <c r="R478" s="708"/>
    </row>
    <row r="479" spans="1:18" s="709" customFormat="1">
      <c r="A479" s="878"/>
      <c r="B479" s="878"/>
      <c r="C479" s="878"/>
      <c r="D479" s="878"/>
      <c r="E479" s="881"/>
      <c r="F479" s="878"/>
      <c r="G479" s="878"/>
      <c r="H479" s="878"/>
      <c r="I479" s="882"/>
      <c r="J479" s="882"/>
      <c r="K479" s="882"/>
      <c r="L479" s="882"/>
      <c r="M479" s="882"/>
      <c r="N479" s="882"/>
      <c r="O479" s="707"/>
      <c r="P479" s="707"/>
      <c r="Q479" s="708"/>
      <c r="R479" s="708"/>
    </row>
    <row r="480" spans="1:18" s="709" customFormat="1">
      <c r="A480" s="883" t="s">
        <v>418</v>
      </c>
      <c r="B480" s="883"/>
      <c r="C480" s="883"/>
      <c r="D480" s="884" t="s">
        <v>233</v>
      </c>
      <c r="E480" s="885"/>
      <c r="F480" s="882"/>
      <c r="G480" s="882"/>
      <c r="H480" s="882"/>
      <c r="I480" s="882"/>
      <c r="J480" s="882"/>
      <c r="K480" s="882"/>
      <c r="L480" s="882"/>
      <c r="M480" s="882"/>
      <c r="N480" s="882"/>
      <c r="O480" s="707"/>
      <c r="P480" s="707"/>
      <c r="Q480" s="708"/>
      <c r="R480" s="708"/>
    </row>
    <row r="481" spans="1:18" s="709" customFormat="1">
      <c r="A481" s="882"/>
      <c r="B481" s="882"/>
      <c r="C481" s="882"/>
      <c r="D481" s="882"/>
      <c r="E481" s="885"/>
      <c r="F481" s="882"/>
      <c r="G481" s="882"/>
      <c r="H481" s="882"/>
      <c r="I481" s="882"/>
      <c r="J481" s="882"/>
      <c r="K481" s="882"/>
      <c r="L481" s="882"/>
      <c r="M481" s="882"/>
      <c r="N481" s="882"/>
      <c r="O481" s="707"/>
      <c r="P481" s="707"/>
      <c r="Q481" s="708"/>
      <c r="R481" s="708"/>
    </row>
    <row r="482" spans="1:18" s="709" customFormat="1">
      <c r="A482" s="883" t="s">
        <v>419</v>
      </c>
      <c r="B482" s="883"/>
      <c r="C482" s="886"/>
      <c r="D482" s="883"/>
      <c r="E482" s="885"/>
      <c r="F482" s="882"/>
      <c r="G482" s="882"/>
      <c r="H482" s="882"/>
      <c r="I482" s="882"/>
      <c r="J482" s="882"/>
      <c r="K482" s="882"/>
      <c r="L482" s="882"/>
      <c r="M482" s="882"/>
      <c r="N482" s="882"/>
      <c r="O482" s="707"/>
      <c r="P482" s="707"/>
      <c r="Q482" s="708"/>
      <c r="R482" s="708"/>
    </row>
    <row r="483" spans="1:18" s="709" customFormat="1">
      <c r="A483" s="882"/>
      <c r="B483" s="882"/>
      <c r="C483" s="882"/>
      <c r="D483" s="882"/>
      <c r="E483" s="885"/>
      <c r="F483" s="882"/>
      <c r="G483" s="882"/>
      <c r="H483" s="882"/>
      <c r="I483" s="882"/>
      <c r="J483" s="882"/>
      <c r="K483" s="882"/>
      <c r="L483" s="882"/>
      <c r="M483" s="882"/>
      <c r="N483" s="882"/>
      <c r="O483" s="707"/>
      <c r="P483" s="707"/>
      <c r="Q483" s="708"/>
      <c r="R483" s="708"/>
    </row>
    <row r="484" spans="1:18" s="709" customFormat="1">
      <c r="A484" s="882"/>
      <c r="B484" s="882"/>
      <c r="C484" s="882"/>
      <c r="D484" s="882"/>
      <c r="E484" s="885"/>
      <c r="F484" s="882"/>
      <c r="G484" s="882"/>
      <c r="H484" s="882"/>
      <c r="I484" s="882"/>
      <c r="J484" s="882"/>
      <c r="K484" s="882"/>
      <c r="L484" s="882"/>
      <c r="M484" s="882"/>
      <c r="N484" s="882"/>
      <c r="O484" s="707"/>
      <c r="P484" s="707"/>
      <c r="Q484" s="708"/>
      <c r="R484" s="708"/>
    </row>
    <row r="485" spans="1:18" s="709" customFormat="1">
      <c r="A485" s="883" t="s">
        <v>420</v>
      </c>
      <c r="B485" s="883"/>
      <c r="C485" s="883"/>
      <c r="D485" s="884" t="s">
        <v>233</v>
      </c>
      <c r="E485" s="885"/>
      <c r="F485" s="882"/>
      <c r="G485" s="882"/>
      <c r="H485" s="882"/>
      <c r="I485" s="882"/>
      <c r="J485" s="882"/>
      <c r="K485" s="882"/>
      <c r="L485" s="882"/>
      <c r="M485" s="882"/>
      <c r="N485" s="882"/>
      <c r="O485" s="707"/>
      <c r="P485" s="707"/>
      <c r="Q485" s="708"/>
      <c r="R485" s="708"/>
    </row>
    <row r="486" spans="1:18" s="709" customFormat="1">
      <c r="A486" s="706"/>
      <c r="B486" s="706"/>
      <c r="C486" s="706"/>
      <c r="D486" s="710"/>
      <c r="E486" s="710"/>
      <c r="F486" s="710"/>
      <c r="G486" s="710"/>
      <c r="H486" s="710"/>
      <c r="I486" s="707"/>
      <c r="J486" s="707"/>
      <c r="K486" s="707"/>
      <c r="L486" s="707"/>
      <c r="M486" s="707"/>
      <c r="N486" s="707"/>
      <c r="O486" s="707"/>
      <c r="P486" s="707"/>
      <c r="Q486" s="707"/>
      <c r="R486" s="707"/>
    </row>
    <row r="487" spans="1:18">
      <c r="A487" s="153" t="s">
        <v>37</v>
      </c>
      <c r="B487" s="466"/>
      <c r="C487" s="466"/>
      <c r="D487" s="180"/>
      <c r="E487" s="180"/>
      <c r="F487" s="180"/>
      <c r="G487" s="180"/>
      <c r="H487" s="180"/>
      <c r="I487" s="365"/>
      <c r="J487" s="365"/>
      <c r="K487" s="365"/>
      <c r="L487" s="365"/>
      <c r="M487" s="184"/>
    </row>
    <row r="488" spans="1:18">
      <c r="A488" s="154" t="s">
        <v>102</v>
      </c>
      <c r="B488" s="181"/>
      <c r="C488" s="181"/>
      <c r="D488" s="180"/>
      <c r="E488" s="180"/>
      <c r="F488" s="180"/>
      <c r="G488" s="180"/>
      <c r="H488" s="180"/>
      <c r="I488" s="365"/>
      <c r="J488" s="365"/>
      <c r="K488" s="365"/>
      <c r="L488" s="365"/>
      <c r="M488" s="366"/>
    </row>
    <row r="489" spans="1:18" ht="1.5" customHeight="1">
      <c r="A489" s="154"/>
      <c r="B489" s="181"/>
      <c r="C489" s="181"/>
      <c r="D489" s="63"/>
      <c r="E489" s="284"/>
      <c r="F489" s="284"/>
      <c r="G489" s="284"/>
      <c r="H489" s="367"/>
      <c r="I489" s="365"/>
      <c r="J489" s="3"/>
      <c r="K489" s="3"/>
      <c r="L489" s="184"/>
      <c r="M489" s="184"/>
    </row>
    <row r="490" spans="1:18">
      <c r="A490" s="600" t="s">
        <v>24</v>
      </c>
      <c r="B490" s="982" t="str">
        <f>'Sch I S&amp;B FINAL'!B751</f>
        <v>Contractor Name</v>
      </c>
      <c r="C490" s="982"/>
      <c r="D490" s="599"/>
      <c r="E490" s="600" t="s">
        <v>23</v>
      </c>
      <c r="F490" s="417"/>
      <c r="G490" s="1061" t="str">
        <f>'Sch I S&amp;B FINAL'!H751</f>
        <v>Contract Number</v>
      </c>
      <c r="H490" s="1059"/>
      <c r="I490" s="1059"/>
      <c r="J490" s="1059"/>
      <c r="K490" s="604" t="s">
        <v>324</v>
      </c>
      <c r="L490" s="602"/>
      <c r="M490" s="599"/>
      <c r="N490" s="983">
        <f>'Sch I S&amp;B FINAL'!O751</f>
        <v>0</v>
      </c>
      <c r="O490" s="983"/>
    </row>
    <row r="491" spans="1:18" ht="13.5">
      <c r="A491" s="600" t="s">
        <v>25</v>
      </c>
      <c r="B491" s="1055" t="str">
        <f>'Sch I S&amp;B FINAL'!B752</f>
        <v xml:space="preserve">PROGRAM NAME </v>
      </c>
      <c r="C491" s="1056"/>
      <c r="D491" s="599"/>
      <c r="E491" s="601" t="s">
        <v>113</v>
      </c>
      <c r="F491" s="599"/>
      <c r="G491" s="1055" t="str">
        <f>'Sch I S&amp;B FINAL'!H752</f>
        <v>FUNDING SOURCE 10</v>
      </c>
      <c r="H491" s="1056"/>
      <c r="I491" s="1056"/>
      <c r="J491" s="1056"/>
      <c r="K491" s="603" t="s">
        <v>28</v>
      </c>
      <c r="L491" s="602"/>
      <c r="M491" s="602"/>
      <c r="N491" s="1058">
        <f>'Sch I S&amp;B FINAL'!O752</f>
        <v>0</v>
      </c>
      <c r="O491" s="1058"/>
    </row>
    <row r="492" spans="1:18" ht="13.5">
      <c r="A492" s="600" t="s">
        <v>27</v>
      </c>
      <c r="B492" s="1057">
        <f>'Sch I S&amp;B FINAL'!B753</f>
        <v>0</v>
      </c>
      <c r="C492" s="1057"/>
      <c r="D492" s="599"/>
      <c r="E492" s="600" t="s">
        <v>26</v>
      </c>
      <c r="F492"/>
      <c r="G492" s="1052">
        <f>+'Sch I S&amp;B FINAL'!G753</f>
        <v>0</v>
      </c>
      <c r="H492" s="1052"/>
      <c r="I492" s="1052"/>
      <c r="J492" s="1052"/>
      <c r="K492" s="605" t="s">
        <v>29</v>
      </c>
      <c r="L492" s="602"/>
      <c r="M492" s="599"/>
      <c r="N492" s="983">
        <f>'Sch I S&amp;B FINAL'!O753</f>
        <v>0</v>
      </c>
      <c r="O492" s="983"/>
    </row>
    <row r="493" spans="1:18" ht="4.5" customHeight="1">
      <c r="A493" s="60"/>
      <c r="B493" s="60"/>
      <c r="C493" s="60"/>
      <c r="I493" s="372"/>
      <c r="J493" s="3"/>
      <c r="K493" s="3"/>
      <c r="L493" s="184"/>
      <c r="M493" s="184"/>
    </row>
    <row r="494" spans="1:18" ht="2.25" customHeight="1">
      <c r="I494" s="365"/>
      <c r="J494" s="3"/>
      <c r="K494" s="3"/>
      <c r="L494" s="184"/>
      <c r="M494" s="184"/>
    </row>
    <row r="495" spans="1:18" ht="21" customHeight="1" thickBot="1">
      <c r="A495" s="606"/>
      <c r="I495" s="365"/>
      <c r="J495" s="3"/>
      <c r="K495" s="3"/>
      <c r="L495" s="184"/>
      <c r="M495" s="184"/>
    </row>
    <row r="496" spans="1:18" ht="13.5" thickTop="1">
      <c r="A496" s="1053" t="s">
        <v>128</v>
      </c>
      <c r="B496" s="1054"/>
      <c r="C496" s="1054"/>
      <c r="D496" s="996" t="s">
        <v>76</v>
      </c>
      <c r="E496" s="997"/>
      <c r="F496" s="997"/>
      <c r="G496" s="997"/>
      <c r="H496" s="998"/>
      <c r="I496" s="996" t="s">
        <v>0</v>
      </c>
      <c r="J496" s="997"/>
      <c r="K496" s="997"/>
      <c r="L496" s="997"/>
      <c r="M496" s="998"/>
      <c r="N496" s="996" t="s">
        <v>77</v>
      </c>
      <c r="O496" s="997"/>
      <c r="P496" s="997"/>
      <c r="Q496" s="997"/>
      <c r="R496" s="998"/>
    </row>
    <row r="497" spans="1:18" ht="22.5">
      <c r="A497" s="595" t="s">
        <v>103</v>
      </c>
      <c r="B497" s="596" t="s">
        <v>104</v>
      </c>
      <c r="C497" s="596" t="s">
        <v>105</v>
      </c>
      <c r="D497" s="128" t="s">
        <v>106</v>
      </c>
      <c r="E497" s="129" t="s">
        <v>107</v>
      </c>
      <c r="F497" s="129" t="s">
        <v>44</v>
      </c>
      <c r="G497" s="129" t="s">
        <v>108</v>
      </c>
      <c r="H497" s="375" t="s">
        <v>109</v>
      </c>
      <c r="I497" s="128" t="s">
        <v>106</v>
      </c>
      <c r="J497" s="129" t="s">
        <v>107</v>
      </c>
      <c r="K497" s="129" t="s">
        <v>44</v>
      </c>
      <c r="L497" s="129" t="s">
        <v>108</v>
      </c>
      <c r="M497" s="375" t="s">
        <v>109</v>
      </c>
      <c r="N497" s="128" t="s">
        <v>106</v>
      </c>
      <c r="O497" s="129" t="s">
        <v>107</v>
      </c>
      <c r="P497" s="129" t="s">
        <v>44</v>
      </c>
      <c r="Q497" s="129" t="s">
        <v>108</v>
      </c>
      <c r="R497" s="375" t="s">
        <v>109</v>
      </c>
    </row>
    <row r="498" spans="1:18" s="13" customFormat="1" ht="15" customHeight="1">
      <c r="A498" s="140"/>
      <c r="B498" s="141"/>
      <c r="C498" s="141"/>
      <c r="D498" s="144"/>
      <c r="E498" s="145"/>
      <c r="F498" s="145"/>
      <c r="G498" s="756">
        <f>+D498*F498</f>
        <v>0</v>
      </c>
      <c r="H498" s="239">
        <f t="shared" ref="H498:H508" si="177">+E498*F498</f>
        <v>0</v>
      </c>
      <c r="I498" s="144"/>
      <c r="J498" s="145"/>
      <c r="K498" s="145"/>
      <c r="L498" s="763">
        <f>+I498*K498</f>
        <v>0</v>
      </c>
      <c r="M498" s="239">
        <f t="shared" ref="M498:M508" si="178">+J498*K498</f>
        <v>0</v>
      </c>
      <c r="N498" s="392">
        <f t="shared" ref="N498:N508" si="179">+D498-I498</f>
        <v>0</v>
      </c>
      <c r="O498" s="237">
        <f t="shared" ref="O498:O508" si="180">+E498-J498</f>
        <v>0</v>
      </c>
      <c r="P498" s="237">
        <f t="shared" ref="P498:P508" si="181">+F498-K498</f>
        <v>0</v>
      </c>
      <c r="Q498" s="237">
        <f t="shared" ref="Q498:Q508" si="182">+G498-L498</f>
        <v>0</v>
      </c>
      <c r="R498" s="239">
        <f t="shared" ref="R498:R508" si="183">+H498-M498</f>
        <v>0</v>
      </c>
    </row>
    <row r="499" spans="1:18" s="13" customFormat="1" ht="15" customHeight="1">
      <c r="A499" s="140"/>
      <c r="B499" s="142"/>
      <c r="C499" s="141"/>
      <c r="D499" s="146"/>
      <c r="E499" s="147"/>
      <c r="F499" s="147"/>
      <c r="G499" s="757">
        <f t="shared" ref="G499:G508" si="184">+D499*F499</f>
        <v>0</v>
      </c>
      <c r="H499" s="230">
        <f t="shared" si="177"/>
        <v>0</v>
      </c>
      <c r="I499" s="146"/>
      <c r="J499" s="147"/>
      <c r="K499" s="147"/>
      <c r="L499" s="760">
        <f t="shared" ref="L499:L508" si="185">+I499*K499</f>
        <v>0</v>
      </c>
      <c r="M499" s="230">
        <f t="shared" si="178"/>
        <v>0</v>
      </c>
      <c r="N499" s="393">
        <f t="shared" si="179"/>
        <v>0</v>
      </c>
      <c r="O499" s="228">
        <f t="shared" si="180"/>
        <v>0</v>
      </c>
      <c r="P499" s="228">
        <f t="shared" si="181"/>
        <v>0</v>
      </c>
      <c r="Q499" s="228">
        <f t="shared" si="182"/>
        <v>0</v>
      </c>
      <c r="R499" s="230">
        <f t="shared" si="183"/>
        <v>0</v>
      </c>
    </row>
    <row r="500" spans="1:18" s="13" customFormat="1" ht="15" customHeight="1">
      <c r="A500" s="143"/>
      <c r="B500" s="142"/>
      <c r="C500" s="142"/>
      <c r="D500" s="146"/>
      <c r="E500" s="147"/>
      <c r="F500" s="147"/>
      <c r="G500" s="757">
        <f t="shared" si="184"/>
        <v>0</v>
      </c>
      <c r="H500" s="230">
        <f t="shared" si="177"/>
        <v>0</v>
      </c>
      <c r="I500" s="146"/>
      <c r="J500" s="147"/>
      <c r="K500" s="147"/>
      <c r="L500" s="760">
        <f t="shared" si="185"/>
        <v>0</v>
      </c>
      <c r="M500" s="230">
        <f t="shared" si="178"/>
        <v>0</v>
      </c>
      <c r="N500" s="393">
        <f t="shared" si="179"/>
        <v>0</v>
      </c>
      <c r="O500" s="228">
        <f t="shared" si="180"/>
        <v>0</v>
      </c>
      <c r="P500" s="228">
        <f t="shared" si="181"/>
        <v>0</v>
      </c>
      <c r="Q500" s="228">
        <f t="shared" si="182"/>
        <v>0</v>
      </c>
      <c r="R500" s="230">
        <f t="shared" si="183"/>
        <v>0</v>
      </c>
    </row>
    <row r="501" spans="1:18" s="13" customFormat="1" ht="15" customHeight="1">
      <c r="A501" s="143"/>
      <c r="B501" s="142"/>
      <c r="C501" s="142"/>
      <c r="D501" s="146"/>
      <c r="E501" s="147"/>
      <c r="F501" s="147"/>
      <c r="G501" s="757">
        <f>+D501*F501</f>
        <v>0</v>
      </c>
      <c r="H501" s="230">
        <f>+E501*F501</f>
        <v>0</v>
      </c>
      <c r="I501" s="146"/>
      <c r="J501" s="147"/>
      <c r="K501" s="147"/>
      <c r="L501" s="760">
        <f>+I501*K501</f>
        <v>0</v>
      </c>
      <c r="M501" s="230">
        <f>+J501*K501</f>
        <v>0</v>
      </c>
      <c r="N501" s="393">
        <f t="shared" ref="N501:R503" si="186">+D501-I501</f>
        <v>0</v>
      </c>
      <c r="O501" s="228">
        <f t="shared" si="186"/>
        <v>0</v>
      </c>
      <c r="P501" s="228">
        <f t="shared" si="186"/>
        <v>0</v>
      </c>
      <c r="Q501" s="228">
        <f t="shared" si="186"/>
        <v>0</v>
      </c>
      <c r="R501" s="230">
        <f t="shared" si="186"/>
        <v>0</v>
      </c>
    </row>
    <row r="502" spans="1:18" s="13" customFormat="1" ht="15" customHeight="1">
      <c r="A502" s="143"/>
      <c r="B502" s="142"/>
      <c r="C502" s="142"/>
      <c r="D502" s="146"/>
      <c r="E502" s="147"/>
      <c r="F502" s="147"/>
      <c r="G502" s="757">
        <f>+D502*F502</f>
        <v>0</v>
      </c>
      <c r="H502" s="230">
        <f>+E502*F502</f>
        <v>0</v>
      </c>
      <c r="I502" s="146"/>
      <c r="J502" s="147"/>
      <c r="K502" s="147"/>
      <c r="L502" s="760">
        <f>+I502*K502</f>
        <v>0</v>
      </c>
      <c r="M502" s="230">
        <f>+J502*K502</f>
        <v>0</v>
      </c>
      <c r="N502" s="393">
        <f t="shared" si="186"/>
        <v>0</v>
      </c>
      <c r="O502" s="228">
        <f t="shared" si="186"/>
        <v>0</v>
      </c>
      <c r="P502" s="228">
        <f t="shared" si="186"/>
        <v>0</v>
      </c>
      <c r="Q502" s="228">
        <f t="shared" si="186"/>
        <v>0</v>
      </c>
      <c r="R502" s="230">
        <f t="shared" si="186"/>
        <v>0</v>
      </c>
    </row>
    <row r="503" spans="1:18" s="13" customFormat="1" ht="15" customHeight="1">
      <c r="A503" s="143"/>
      <c r="B503" s="142"/>
      <c r="C503" s="142"/>
      <c r="D503" s="146"/>
      <c r="E503" s="147"/>
      <c r="F503" s="147"/>
      <c r="G503" s="757">
        <f>+D503*F503</f>
        <v>0</v>
      </c>
      <c r="H503" s="230">
        <f>+E503*F503</f>
        <v>0</v>
      </c>
      <c r="I503" s="146"/>
      <c r="J503" s="147"/>
      <c r="K503" s="147"/>
      <c r="L503" s="760">
        <f>+I503*K503</f>
        <v>0</v>
      </c>
      <c r="M503" s="230">
        <f>+J503*K503</f>
        <v>0</v>
      </c>
      <c r="N503" s="393">
        <f t="shared" si="186"/>
        <v>0</v>
      </c>
      <c r="O503" s="228">
        <f t="shared" si="186"/>
        <v>0</v>
      </c>
      <c r="P503" s="228">
        <f t="shared" si="186"/>
        <v>0</v>
      </c>
      <c r="Q503" s="228">
        <f t="shared" si="186"/>
        <v>0</v>
      </c>
      <c r="R503" s="230">
        <f t="shared" si="186"/>
        <v>0</v>
      </c>
    </row>
    <row r="504" spans="1:18" s="13" customFormat="1" ht="15" customHeight="1">
      <c r="A504" s="143"/>
      <c r="B504" s="142"/>
      <c r="C504" s="142"/>
      <c r="D504" s="146"/>
      <c r="E504" s="147"/>
      <c r="F504" s="147"/>
      <c r="G504" s="757">
        <f t="shared" si="184"/>
        <v>0</v>
      </c>
      <c r="H504" s="230">
        <f t="shared" si="177"/>
        <v>0</v>
      </c>
      <c r="I504" s="146"/>
      <c r="J504" s="147"/>
      <c r="K504" s="147"/>
      <c r="L504" s="760">
        <f t="shared" si="185"/>
        <v>0</v>
      </c>
      <c r="M504" s="230">
        <f t="shared" si="178"/>
        <v>0</v>
      </c>
      <c r="N504" s="393">
        <f t="shared" si="179"/>
        <v>0</v>
      </c>
      <c r="O504" s="228">
        <f t="shared" si="180"/>
        <v>0</v>
      </c>
      <c r="P504" s="228">
        <f t="shared" si="181"/>
        <v>0</v>
      </c>
      <c r="Q504" s="228">
        <f t="shared" si="182"/>
        <v>0</v>
      </c>
      <c r="R504" s="230">
        <f t="shared" si="183"/>
        <v>0</v>
      </c>
    </row>
    <row r="505" spans="1:18" s="13" customFormat="1" ht="15" customHeight="1">
      <c r="A505" s="143"/>
      <c r="B505" s="142"/>
      <c r="C505" s="142"/>
      <c r="D505" s="146"/>
      <c r="E505" s="147"/>
      <c r="F505" s="147"/>
      <c r="G505" s="757">
        <f t="shared" si="184"/>
        <v>0</v>
      </c>
      <c r="H505" s="230">
        <f t="shared" si="177"/>
        <v>0</v>
      </c>
      <c r="I505" s="146"/>
      <c r="J505" s="147"/>
      <c r="K505" s="147"/>
      <c r="L505" s="760">
        <f t="shared" si="185"/>
        <v>0</v>
      </c>
      <c r="M505" s="230">
        <f t="shared" si="178"/>
        <v>0</v>
      </c>
      <c r="N505" s="393">
        <f t="shared" si="179"/>
        <v>0</v>
      </c>
      <c r="O505" s="228">
        <f t="shared" si="180"/>
        <v>0</v>
      </c>
      <c r="P505" s="228">
        <f t="shared" si="181"/>
        <v>0</v>
      </c>
      <c r="Q505" s="228">
        <f t="shared" si="182"/>
        <v>0</v>
      </c>
      <c r="R505" s="230">
        <f t="shared" si="183"/>
        <v>0</v>
      </c>
    </row>
    <row r="506" spans="1:18" s="13" customFormat="1" ht="15" hidden="1" customHeight="1">
      <c r="A506" s="143"/>
      <c r="B506" s="142"/>
      <c r="C506" s="142"/>
      <c r="D506" s="146"/>
      <c r="E506" s="147"/>
      <c r="F506" s="147"/>
      <c r="G506" s="757">
        <f t="shared" si="184"/>
        <v>0</v>
      </c>
      <c r="H506" s="230">
        <f t="shared" si="177"/>
        <v>0</v>
      </c>
      <c r="I506" s="146"/>
      <c r="J506" s="147"/>
      <c r="K506" s="147"/>
      <c r="L506" s="757">
        <f t="shared" si="185"/>
        <v>0</v>
      </c>
      <c r="M506" s="230">
        <f t="shared" si="178"/>
        <v>0</v>
      </c>
      <c r="N506" s="393">
        <f t="shared" si="179"/>
        <v>0</v>
      </c>
      <c r="O506" s="228">
        <f t="shared" si="180"/>
        <v>0</v>
      </c>
      <c r="P506" s="228">
        <f t="shared" si="181"/>
        <v>0</v>
      </c>
      <c r="Q506" s="228">
        <f t="shared" si="182"/>
        <v>0</v>
      </c>
      <c r="R506" s="230">
        <f t="shared" si="183"/>
        <v>0</v>
      </c>
    </row>
    <row r="507" spans="1:18" s="13" customFormat="1" ht="15" hidden="1" customHeight="1">
      <c r="A507" s="143"/>
      <c r="B507" s="142"/>
      <c r="C507" s="142"/>
      <c r="D507" s="146"/>
      <c r="E507" s="147"/>
      <c r="F507" s="147"/>
      <c r="G507" s="757">
        <f t="shared" si="184"/>
        <v>0</v>
      </c>
      <c r="H507" s="230">
        <f t="shared" si="177"/>
        <v>0</v>
      </c>
      <c r="I507" s="146"/>
      <c r="J507" s="147"/>
      <c r="K507" s="147"/>
      <c r="L507" s="757">
        <f t="shared" si="185"/>
        <v>0</v>
      </c>
      <c r="M507" s="230">
        <f t="shared" si="178"/>
        <v>0</v>
      </c>
      <c r="N507" s="393">
        <f t="shared" si="179"/>
        <v>0</v>
      </c>
      <c r="O507" s="228">
        <f t="shared" si="180"/>
        <v>0</v>
      </c>
      <c r="P507" s="228">
        <f t="shared" si="181"/>
        <v>0</v>
      </c>
      <c r="Q507" s="228">
        <f t="shared" si="182"/>
        <v>0</v>
      </c>
      <c r="R507" s="230">
        <f t="shared" si="183"/>
        <v>0</v>
      </c>
    </row>
    <row r="508" spans="1:18" s="13" customFormat="1" ht="15" hidden="1" customHeight="1">
      <c r="A508" s="143"/>
      <c r="B508" s="142"/>
      <c r="C508" s="142"/>
      <c r="D508" s="146"/>
      <c r="E508" s="147"/>
      <c r="F508" s="147"/>
      <c r="G508" s="757">
        <f t="shared" si="184"/>
        <v>0</v>
      </c>
      <c r="H508" s="230">
        <f t="shared" si="177"/>
        <v>0</v>
      </c>
      <c r="I508" s="146"/>
      <c r="J508" s="147"/>
      <c r="K508" s="147"/>
      <c r="L508" s="757">
        <f t="shared" si="185"/>
        <v>0</v>
      </c>
      <c r="M508" s="230">
        <f t="shared" si="178"/>
        <v>0</v>
      </c>
      <c r="N508" s="393">
        <f t="shared" si="179"/>
        <v>0</v>
      </c>
      <c r="O508" s="228">
        <f t="shared" si="180"/>
        <v>0</v>
      </c>
      <c r="P508" s="228">
        <f t="shared" si="181"/>
        <v>0</v>
      </c>
      <c r="Q508" s="228">
        <f t="shared" si="182"/>
        <v>0</v>
      </c>
      <c r="R508" s="230">
        <f t="shared" si="183"/>
        <v>0</v>
      </c>
    </row>
    <row r="509" spans="1:18" s="780" customFormat="1" ht="13.5" thickBot="1">
      <c r="A509" s="400" t="s">
        <v>110</v>
      </c>
      <c r="B509" s="607"/>
      <c r="C509" s="607"/>
      <c r="D509" s="798">
        <f>SUM(D498:D508)</f>
        <v>0</v>
      </c>
      <c r="E509" s="799">
        <f>SUM(E498:E508)</f>
        <v>0</v>
      </c>
      <c r="F509" s="799"/>
      <c r="G509" s="799">
        <f>SUM(G498:G508)</f>
        <v>0</v>
      </c>
      <c r="H509" s="800">
        <f>SUM(H498:H508)</f>
        <v>0</v>
      </c>
      <c r="I509" s="773">
        <f>SUM(I498:I508)</f>
        <v>0</v>
      </c>
      <c r="J509" s="773">
        <f>SUM(J498:J508)</f>
        <v>0</v>
      </c>
      <c r="K509" s="773"/>
      <c r="L509" s="773">
        <f>SUM(L498:L508)</f>
        <v>0</v>
      </c>
      <c r="M509" s="783">
        <f>SUM(M498:M508)</f>
        <v>0</v>
      </c>
      <c r="N509" s="772">
        <f>SUM(N498:N508)</f>
        <v>0</v>
      </c>
      <c r="O509" s="773">
        <f>SUM(O498:O508)</f>
        <v>0</v>
      </c>
      <c r="P509" s="773"/>
      <c r="Q509" s="773">
        <f>SUM(Q498:Q508)</f>
        <v>0</v>
      </c>
      <c r="R509" s="783">
        <f>SUM(R498:R508)</f>
        <v>0</v>
      </c>
    </row>
    <row r="510" spans="1:18" ht="13.5" thickTop="1">
      <c r="A510" s="1053" t="s">
        <v>127</v>
      </c>
      <c r="B510" s="1054"/>
      <c r="C510" s="1054"/>
      <c r="D510" s="996" t="s">
        <v>76</v>
      </c>
      <c r="E510" s="997"/>
      <c r="F510" s="997"/>
      <c r="G510" s="997"/>
      <c r="H510" s="998"/>
      <c r="I510" s="996" t="s">
        <v>0</v>
      </c>
      <c r="J510" s="997"/>
      <c r="K510" s="997"/>
      <c r="L510" s="997"/>
      <c r="M510" s="998"/>
      <c r="N510" s="996" t="s">
        <v>77</v>
      </c>
      <c r="O510" s="997"/>
      <c r="P510" s="997"/>
      <c r="Q510" s="997"/>
      <c r="R510" s="998"/>
    </row>
    <row r="511" spans="1:18" ht="22.5">
      <c r="A511" s="595" t="s">
        <v>103</v>
      </c>
      <c r="B511" s="596" t="s">
        <v>104</v>
      </c>
      <c r="C511" s="596" t="s">
        <v>105</v>
      </c>
      <c r="D511" s="128" t="s">
        <v>106</v>
      </c>
      <c r="E511" s="129" t="s">
        <v>107</v>
      </c>
      <c r="F511" s="129" t="s">
        <v>44</v>
      </c>
      <c r="G511" s="129" t="s">
        <v>108</v>
      </c>
      <c r="H511" s="375" t="s">
        <v>109</v>
      </c>
      <c r="I511" s="128" t="s">
        <v>106</v>
      </c>
      <c r="J511" s="129" t="s">
        <v>107</v>
      </c>
      <c r="K511" s="129" t="s">
        <v>44</v>
      </c>
      <c r="L511" s="129" t="s">
        <v>108</v>
      </c>
      <c r="M511" s="375" t="s">
        <v>109</v>
      </c>
      <c r="N511" s="128" t="s">
        <v>106</v>
      </c>
      <c r="O511" s="129" t="s">
        <v>107</v>
      </c>
      <c r="P511" s="129" t="s">
        <v>44</v>
      </c>
      <c r="Q511" s="129" t="s">
        <v>108</v>
      </c>
      <c r="R511" s="375" t="s">
        <v>109</v>
      </c>
    </row>
    <row r="512" spans="1:18" s="13" customFormat="1">
      <c r="A512" s="140"/>
      <c r="B512" s="141"/>
      <c r="C512" s="141"/>
      <c r="D512" s="144"/>
      <c r="E512" s="145"/>
      <c r="F512" s="145"/>
      <c r="G512" s="756">
        <f>+D512*F512</f>
        <v>0</v>
      </c>
      <c r="H512" s="239">
        <f t="shared" ref="H512:H522" si="187">+E512*F512</f>
        <v>0</v>
      </c>
      <c r="I512" s="144"/>
      <c r="J512" s="145"/>
      <c r="K512" s="145"/>
      <c r="L512" s="763">
        <f>+I512*K512</f>
        <v>0</v>
      </c>
      <c r="M512" s="239">
        <f t="shared" ref="M512:M522" si="188">+J512*K512</f>
        <v>0</v>
      </c>
      <c r="N512" s="392">
        <f>+D512-I512</f>
        <v>0</v>
      </c>
      <c r="O512" s="237">
        <f t="shared" ref="O512:O522" si="189">+E512-J512</f>
        <v>0</v>
      </c>
      <c r="P512" s="237">
        <f t="shared" ref="P512:P522" si="190">+F512-K512</f>
        <v>0</v>
      </c>
      <c r="Q512" s="237">
        <f t="shared" ref="Q512:Q522" si="191">+G512-L512</f>
        <v>0</v>
      </c>
      <c r="R512" s="239">
        <f t="shared" ref="R512:R522" si="192">+H512-M512</f>
        <v>0</v>
      </c>
    </row>
    <row r="513" spans="1:18" s="13" customFormat="1">
      <c r="A513" s="140"/>
      <c r="B513" s="142"/>
      <c r="C513" s="141"/>
      <c r="D513" s="146"/>
      <c r="E513" s="147"/>
      <c r="F513" s="147"/>
      <c r="G513" s="757">
        <f t="shared" ref="G513:G522" si="193">+D513*F513</f>
        <v>0</v>
      </c>
      <c r="H513" s="230">
        <f t="shared" si="187"/>
        <v>0</v>
      </c>
      <c r="I513" s="146"/>
      <c r="J513" s="147"/>
      <c r="K513" s="147"/>
      <c r="L513" s="760">
        <f t="shared" ref="L513:L522" si="194">+I513*K513</f>
        <v>0</v>
      </c>
      <c r="M513" s="230">
        <f t="shared" si="188"/>
        <v>0</v>
      </c>
      <c r="N513" s="393">
        <f t="shared" ref="N513:N522" si="195">+D513-I513</f>
        <v>0</v>
      </c>
      <c r="O513" s="228">
        <f t="shared" si="189"/>
        <v>0</v>
      </c>
      <c r="P513" s="228">
        <f t="shared" si="190"/>
        <v>0</v>
      </c>
      <c r="Q513" s="228">
        <f t="shared" si="191"/>
        <v>0</v>
      </c>
      <c r="R513" s="230">
        <f t="shared" si="192"/>
        <v>0</v>
      </c>
    </row>
    <row r="514" spans="1:18" s="13" customFormat="1">
      <c r="A514" s="140"/>
      <c r="B514" s="142"/>
      <c r="C514" s="141"/>
      <c r="D514" s="146"/>
      <c r="E514" s="147"/>
      <c r="F514" s="147"/>
      <c r="G514" s="757">
        <f>+D514*F514</f>
        <v>0</v>
      </c>
      <c r="H514" s="230">
        <f>+E514*F514</f>
        <v>0</v>
      </c>
      <c r="I514" s="146"/>
      <c r="J514" s="147"/>
      <c r="K514" s="147"/>
      <c r="L514" s="760">
        <f>+I514*K514</f>
        <v>0</v>
      </c>
      <c r="M514" s="230">
        <f>+J514*K514</f>
        <v>0</v>
      </c>
      <c r="N514" s="393">
        <f t="shared" ref="N514:R517" si="196">+D514-I514</f>
        <v>0</v>
      </c>
      <c r="O514" s="228">
        <f t="shared" si="196"/>
        <v>0</v>
      </c>
      <c r="P514" s="228">
        <f t="shared" si="196"/>
        <v>0</v>
      </c>
      <c r="Q514" s="228">
        <f t="shared" si="196"/>
        <v>0</v>
      </c>
      <c r="R514" s="230">
        <f t="shared" si="196"/>
        <v>0</v>
      </c>
    </row>
    <row r="515" spans="1:18" s="13" customFormat="1">
      <c r="A515" s="140"/>
      <c r="B515" s="142"/>
      <c r="C515" s="141"/>
      <c r="D515" s="146"/>
      <c r="E515" s="147"/>
      <c r="F515" s="147"/>
      <c r="G515" s="757">
        <f>+D515*F515</f>
        <v>0</v>
      </c>
      <c r="H515" s="230">
        <f>+E515*F515</f>
        <v>0</v>
      </c>
      <c r="I515" s="146"/>
      <c r="J515" s="147"/>
      <c r="K515" s="147"/>
      <c r="L515" s="760">
        <f>+I515*K515</f>
        <v>0</v>
      </c>
      <c r="M515" s="230">
        <f>+J515*K515</f>
        <v>0</v>
      </c>
      <c r="N515" s="393">
        <f t="shared" si="196"/>
        <v>0</v>
      </c>
      <c r="O515" s="228">
        <f t="shared" si="196"/>
        <v>0</v>
      </c>
      <c r="P515" s="228">
        <f t="shared" si="196"/>
        <v>0</v>
      </c>
      <c r="Q515" s="228">
        <f t="shared" si="196"/>
        <v>0</v>
      </c>
      <c r="R515" s="230">
        <f t="shared" si="196"/>
        <v>0</v>
      </c>
    </row>
    <row r="516" spans="1:18" s="13" customFormat="1">
      <c r="A516" s="140"/>
      <c r="B516" s="142"/>
      <c r="C516" s="141"/>
      <c r="D516" s="146"/>
      <c r="E516" s="147"/>
      <c r="F516" s="147"/>
      <c r="G516" s="757">
        <f>+D516*F516</f>
        <v>0</v>
      </c>
      <c r="H516" s="230">
        <f>+E516*F516</f>
        <v>0</v>
      </c>
      <c r="I516" s="146"/>
      <c r="J516" s="147"/>
      <c r="K516" s="147"/>
      <c r="L516" s="760">
        <f>+I516*K516</f>
        <v>0</v>
      </c>
      <c r="M516" s="230">
        <f>+J516*K516</f>
        <v>0</v>
      </c>
      <c r="N516" s="393">
        <f t="shared" si="196"/>
        <v>0</v>
      </c>
      <c r="O516" s="228">
        <f t="shared" si="196"/>
        <v>0</v>
      </c>
      <c r="P516" s="228">
        <f t="shared" si="196"/>
        <v>0</v>
      </c>
      <c r="Q516" s="228">
        <f t="shared" si="196"/>
        <v>0</v>
      </c>
      <c r="R516" s="230">
        <f t="shared" si="196"/>
        <v>0</v>
      </c>
    </row>
    <row r="517" spans="1:18" s="13" customFormat="1">
      <c r="A517" s="143"/>
      <c r="B517" s="142"/>
      <c r="C517" s="142"/>
      <c r="D517" s="146"/>
      <c r="E517" s="147"/>
      <c r="F517" s="147"/>
      <c r="G517" s="757">
        <f>+D517*F517</f>
        <v>0</v>
      </c>
      <c r="H517" s="230">
        <f>+E517*F517</f>
        <v>0</v>
      </c>
      <c r="I517" s="146"/>
      <c r="J517" s="147"/>
      <c r="K517" s="147"/>
      <c r="L517" s="760">
        <f>+I517*K517</f>
        <v>0</v>
      </c>
      <c r="M517" s="230">
        <f>+J517*K517</f>
        <v>0</v>
      </c>
      <c r="N517" s="393">
        <f t="shared" si="196"/>
        <v>0</v>
      </c>
      <c r="O517" s="228">
        <f t="shared" si="196"/>
        <v>0</v>
      </c>
      <c r="P517" s="228">
        <f t="shared" si="196"/>
        <v>0</v>
      </c>
      <c r="Q517" s="228">
        <f t="shared" si="196"/>
        <v>0</v>
      </c>
      <c r="R517" s="230">
        <f t="shared" si="196"/>
        <v>0</v>
      </c>
    </row>
    <row r="518" spans="1:18" s="13" customFormat="1">
      <c r="A518" s="143"/>
      <c r="B518" s="142"/>
      <c r="C518" s="142"/>
      <c r="D518" s="146"/>
      <c r="E518" s="147"/>
      <c r="F518" s="147"/>
      <c r="G518" s="757">
        <f t="shared" si="193"/>
        <v>0</v>
      </c>
      <c r="H518" s="230">
        <f t="shared" si="187"/>
        <v>0</v>
      </c>
      <c r="I518" s="146"/>
      <c r="J518" s="147"/>
      <c r="K518" s="147"/>
      <c r="L518" s="760">
        <f t="shared" si="194"/>
        <v>0</v>
      </c>
      <c r="M518" s="230">
        <f t="shared" si="188"/>
        <v>0</v>
      </c>
      <c r="N518" s="393">
        <f t="shared" si="195"/>
        <v>0</v>
      </c>
      <c r="O518" s="228">
        <f t="shared" si="189"/>
        <v>0</v>
      </c>
      <c r="P518" s="228">
        <f t="shared" si="190"/>
        <v>0</v>
      </c>
      <c r="Q518" s="228">
        <f t="shared" si="191"/>
        <v>0</v>
      </c>
      <c r="R518" s="230">
        <f t="shared" si="192"/>
        <v>0</v>
      </c>
    </row>
    <row r="519" spans="1:18" s="13" customFormat="1">
      <c r="A519" s="143"/>
      <c r="B519" s="142"/>
      <c r="C519" s="142"/>
      <c r="D519" s="146"/>
      <c r="E519" s="147"/>
      <c r="F519" s="147"/>
      <c r="G519" s="757">
        <f t="shared" si="193"/>
        <v>0</v>
      </c>
      <c r="H519" s="230">
        <f t="shared" si="187"/>
        <v>0</v>
      </c>
      <c r="I519" s="146"/>
      <c r="J519" s="147"/>
      <c r="K519" s="147"/>
      <c r="L519" s="760">
        <f t="shared" si="194"/>
        <v>0</v>
      </c>
      <c r="M519" s="230">
        <f t="shared" si="188"/>
        <v>0</v>
      </c>
      <c r="N519" s="393">
        <f t="shared" si="195"/>
        <v>0</v>
      </c>
      <c r="O519" s="228">
        <f t="shared" si="189"/>
        <v>0</v>
      </c>
      <c r="P519" s="228">
        <f t="shared" si="190"/>
        <v>0</v>
      </c>
      <c r="Q519" s="228">
        <f t="shared" si="191"/>
        <v>0</v>
      </c>
      <c r="R519" s="230">
        <f t="shared" si="192"/>
        <v>0</v>
      </c>
    </row>
    <row r="520" spans="1:18" s="13" customFormat="1" hidden="1">
      <c r="A520" s="143"/>
      <c r="B520" s="142"/>
      <c r="C520" s="142"/>
      <c r="D520" s="146"/>
      <c r="E520" s="147"/>
      <c r="F520" s="147"/>
      <c r="G520" s="757">
        <f t="shared" si="193"/>
        <v>0</v>
      </c>
      <c r="H520" s="230">
        <f t="shared" si="187"/>
        <v>0</v>
      </c>
      <c r="I520" s="146"/>
      <c r="J520" s="147"/>
      <c r="K520" s="147"/>
      <c r="L520" s="757">
        <f t="shared" si="194"/>
        <v>0</v>
      </c>
      <c r="M520" s="230">
        <f t="shared" si="188"/>
        <v>0</v>
      </c>
      <c r="N520" s="393">
        <f t="shared" si="195"/>
        <v>0</v>
      </c>
      <c r="O520" s="228">
        <f t="shared" si="189"/>
        <v>0</v>
      </c>
      <c r="P520" s="228">
        <f t="shared" si="190"/>
        <v>0</v>
      </c>
      <c r="Q520" s="228">
        <f t="shared" si="191"/>
        <v>0</v>
      </c>
      <c r="R520" s="230">
        <f t="shared" si="192"/>
        <v>0</v>
      </c>
    </row>
    <row r="521" spans="1:18" s="13" customFormat="1" hidden="1">
      <c r="A521" s="143"/>
      <c r="B521" s="142"/>
      <c r="C521" s="142"/>
      <c r="D521" s="146"/>
      <c r="E521" s="147"/>
      <c r="F521" s="147"/>
      <c r="G521" s="757">
        <f t="shared" si="193"/>
        <v>0</v>
      </c>
      <c r="H521" s="230">
        <f t="shared" si="187"/>
        <v>0</v>
      </c>
      <c r="I521" s="146"/>
      <c r="J521" s="147"/>
      <c r="K521" s="147"/>
      <c r="L521" s="757">
        <f t="shared" si="194"/>
        <v>0</v>
      </c>
      <c r="M521" s="230">
        <f t="shared" si="188"/>
        <v>0</v>
      </c>
      <c r="N521" s="393">
        <f t="shared" si="195"/>
        <v>0</v>
      </c>
      <c r="O521" s="228">
        <f t="shared" si="189"/>
        <v>0</v>
      </c>
      <c r="P521" s="228">
        <f t="shared" si="190"/>
        <v>0</v>
      </c>
      <c r="Q521" s="228">
        <f t="shared" si="191"/>
        <v>0</v>
      </c>
      <c r="R521" s="230">
        <f t="shared" si="192"/>
        <v>0</v>
      </c>
    </row>
    <row r="522" spans="1:18" s="13" customFormat="1" hidden="1">
      <c r="A522" s="143"/>
      <c r="B522" s="142"/>
      <c r="C522" s="142"/>
      <c r="D522" s="146"/>
      <c r="E522" s="147"/>
      <c r="F522" s="147"/>
      <c r="G522" s="757">
        <f t="shared" si="193"/>
        <v>0</v>
      </c>
      <c r="H522" s="230">
        <f t="shared" si="187"/>
        <v>0</v>
      </c>
      <c r="I522" s="146"/>
      <c r="J522" s="147"/>
      <c r="K522" s="147"/>
      <c r="L522" s="757">
        <f t="shared" si="194"/>
        <v>0</v>
      </c>
      <c r="M522" s="230">
        <f t="shared" si="188"/>
        <v>0</v>
      </c>
      <c r="N522" s="393">
        <f t="shared" si="195"/>
        <v>0</v>
      </c>
      <c r="O522" s="228">
        <f t="shared" si="189"/>
        <v>0</v>
      </c>
      <c r="P522" s="228">
        <f t="shared" si="190"/>
        <v>0</v>
      </c>
      <c r="Q522" s="228">
        <f t="shared" si="191"/>
        <v>0</v>
      </c>
      <c r="R522" s="230">
        <f t="shared" si="192"/>
        <v>0</v>
      </c>
    </row>
    <row r="523" spans="1:18" s="780" customFormat="1" ht="13.5" thickBot="1">
      <c r="A523" s="400" t="s">
        <v>111</v>
      </c>
      <c r="B523" s="607"/>
      <c r="C523" s="607"/>
      <c r="D523" s="798">
        <f>SUM(D512:D522)</f>
        <v>0</v>
      </c>
      <c r="E523" s="799">
        <f>SUM(E512:E522)</f>
        <v>0</v>
      </c>
      <c r="F523" s="799"/>
      <c r="G523" s="799">
        <f>SUM(G512:G522)</f>
        <v>0</v>
      </c>
      <c r="H523" s="800">
        <f>SUM(H512:H522)</f>
        <v>0</v>
      </c>
      <c r="I523" s="773">
        <f>SUM(I512:I522)</f>
        <v>0</v>
      </c>
      <c r="J523" s="773">
        <f>SUM(J512:J522)</f>
        <v>0</v>
      </c>
      <c r="K523" s="773"/>
      <c r="L523" s="773">
        <f>SUM(L512:L522)</f>
        <v>0</v>
      </c>
      <c r="M523" s="783">
        <f>SUM(M512:M522)</f>
        <v>0</v>
      </c>
      <c r="N523" s="772">
        <f>SUM(N512:N522)</f>
        <v>0</v>
      </c>
      <c r="O523" s="773">
        <f>SUM(O512:O522)</f>
        <v>0</v>
      </c>
      <c r="P523" s="773"/>
      <c r="Q523" s="773">
        <f>SUM(Q512:Q522)</f>
        <v>0</v>
      </c>
      <c r="R523" s="783">
        <f>SUM(R512:R522)</f>
        <v>0</v>
      </c>
    </row>
    <row r="524" spans="1:18" s="709" customFormat="1" ht="13.5" thickTop="1">
      <c r="A524" s="706"/>
      <c r="B524" s="706"/>
      <c r="C524" s="706"/>
      <c r="D524" s="710"/>
      <c r="E524" s="710"/>
      <c r="F524" s="710"/>
      <c r="G524" s="710"/>
      <c r="H524" s="710"/>
      <c r="I524" s="707"/>
      <c r="J524" s="707"/>
      <c r="K524" s="707"/>
      <c r="L524" s="707"/>
      <c r="M524" s="707"/>
      <c r="N524" s="707"/>
      <c r="O524" s="707"/>
      <c r="P524" s="707"/>
      <c r="Q524" s="707"/>
      <c r="R524" s="707"/>
    </row>
    <row r="525" spans="1:18" s="709" customFormat="1" ht="15">
      <c r="A525" s="1050" t="s">
        <v>468</v>
      </c>
      <c r="B525" s="1050"/>
      <c r="C525" s="1050"/>
      <c r="D525" s="1050"/>
      <c r="E525" s="1050"/>
      <c r="F525" s="1050"/>
      <c r="G525" s="1050"/>
      <c r="H525" s="1050"/>
      <c r="I525" s="1050"/>
      <c r="J525" s="1050"/>
      <c r="K525" s="1050"/>
      <c r="L525" s="1050"/>
      <c r="M525" s="1050"/>
      <c r="N525" s="1050"/>
      <c r="O525" s="707"/>
      <c r="P525" s="707"/>
      <c r="Q525" s="708"/>
      <c r="R525" s="708"/>
    </row>
    <row r="526" spans="1:18" s="709" customFormat="1">
      <c r="A526" s="1051" t="s">
        <v>416</v>
      </c>
      <c r="B526" s="1051"/>
      <c r="C526" s="1051"/>
      <c r="D526" s="1051"/>
      <c r="E526" s="1051"/>
      <c r="F526" s="1051"/>
      <c r="G526" s="1051"/>
      <c r="H526" s="1051"/>
      <c r="I526" s="1051"/>
      <c r="J526" s="1051"/>
      <c r="K526" s="1051"/>
      <c r="L526" s="1051"/>
      <c r="M526" s="1051"/>
      <c r="N526" s="1051"/>
      <c r="O526" s="707"/>
      <c r="P526" s="707"/>
      <c r="Q526" s="708"/>
      <c r="R526" s="708"/>
    </row>
    <row r="527" spans="1:18" s="709" customFormat="1">
      <c r="A527" s="1051" t="s">
        <v>417</v>
      </c>
      <c r="B527" s="1051"/>
      <c r="C527" s="1051"/>
      <c r="D527" s="1051"/>
      <c r="E527" s="1051"/>
      <c r="F527" s="1051"/>
      <c r="G527" s="1051"/>
      <c r="H527" s="1051"/>
      <c r="I527" s="1051"/>
      <c r="J527" s="1051"/>
      <c r="K527" s="1051"/>
      <c r="L527" s="1051"/>
      <c r="M527" s="1051"/>
      <c r="N527" s="1051"/>
      <c r="O527" s="707"/>
      <c r="P527" s="707"/>
      <c r="Q527" s="708"/>
      <c r="R527" s="708"/>
    </row>
    <row r="528" spans="1:18" s="709" customFormat="1">
      <c r="A528" s="878"/>
      <c r="B528" s="878"/>
      <c r="C528" s="878"/>
      <c r="D528" s="878"/>
      <c r="E528" s="879"/>
      <c r="F528" s="879"/>
      <c r="G528" s="879"/>
      <c r="H528" s="879"/>
      <c r="I528" s="880"/>
      <c r="J528" s="880"/>
      <c r="K528" s="880"/>
      <c r="L528" s="880"/>
      <c r="M528" s="880"/>
      <c r="N528" s="880"/>
      <c r="O528" s="707"/>
      <c r="P528" s="707"/>
      <c r="Q528" s="708"/>
      <c r="R528" s="708"/>
    </row>
    <row r="529" spans="1:18" s="709" customFormat="1">
      <c r="A529" s="878"/>
      <c r="B529" s="878"/>
      <c r="C529" s="878"/>
      <c r="D529" s="878"/>
      <c r="E529" s="879"/>
      <c r="F529" s="879"/>
      <c r="G529" s="879"/>
      <c r="H529" s="879"/>
      <c r="I529" s="880"/>
      <c r="J529" s="880"/>
      <c r="K529" s="880"/>
      <c r="L529" s="880"/>
      <c r="M529" s="880"/>
      <c r="N529" s="880"/>
      <c r="O529" s="707"/>
      <c r="P529" s="707"/>
      <c r="Q529" s="708"/>
      <c r="R529" s="708"/>
    </row>
    <row r="530" spans="1:18" s="709" customFormat="1">
      <c r="A530" s="878"/>
      <c r="B530" s="878"/>
      <c r="C530" s="878"/>
      <c r="D530" s="878"/>
      <c r="E530" s="879"/>
      <c r="F530" s="879"/>
      <c r="G530" s="879"/>
      <c r="H530" s="879"/>
      <c r="I530" s="880"/>
      <c r="J530" s="880"/>
      <c r="K530" s="880"/>
      <c r="L530" s="880"/>
      <c r="M530" s="880"/>
      <c r="N530" s="880"/>
      <c r="O530" s="707"/>
      <c r="P530" s="707"/>
      <c r="Q530" s="708"/>
      <c r="R530" s="708"/>
    </row>
    <row r="531" spans="1:18" s="709" customFormat="1">
      <c r="A531" s="878"/>
      <c r="B531" s="878"/>
      <c r="C531" s="878"/>
      <c r="D531" s="878"/>
      <c r="E531" s="879"/>
      <c r="F531" s="879"/>
      <c r="G531" s="879"/>
      <c r="H531" s="879"/>
      <c r="I531" s="880"/>
      <c r="J531" s="880"/>
      <c r="K531" s="880"/>
      <c r="L531" s="880"/>
      <c r="M531" s="880"/>
      <c r="N531" s="880"/>
      <c r="O531" s="707"/>
      <c r="P531" s="707"/>
      <c r="Q531" s="708"/>
      <c r="R531" s="708"/>
    </row>
    <row r="532" spans="1:18" s="709" customFormat="1">
      <c r="A532" s="878"/>
      <c r="B532" s="878"/>
      <c r="C532" s="878"/>
      <c r="D532" s="878"/>
      <c r="E532" s="879"/>
      <c r="F532" s="879"/>
      <c r="G532" s="879"/>
      <c r="H532" s="879"/>
      <c r="I532" s="880"/>
      <c r="J532" s="880"/>
      <c r="K532" s="880"/>
      <c r="L532" s="880"/>
      <c r="M532" s="880"/>
      <c r="N532" s="880"/>
      <c r="O532" s="707"/>
      <c r="P532" s="707"/>
      <c r="Q532" s="708"/>
      <c r="R532" s="708"/>
    </row>
    <row r="533" spans="1:18" s="709" customFormat="1">
      <c r="A533" s="878"/>
      <c r="B533" s="878"/>
      <c r="C533" s="878"/>
      <c r="D533" s="878"/>
      <c r="E533" s="881"/>
      <c r="F533" s="878"/>
      <c r="G533" s="878"/>
      <c r="H533" s="878"/>
      <c r="I533" s="882"/>
      <c r="J533" s="882"/>
      <c r="K533" s="882"/>
      <c r="L533" s="882"/>
      <c r="M533" s="882"/>
      <c r="N533" s="882"/>
      <c r="O533" s="707"/>
      <c r="P533" s="707"/>
      <c r="Q533" s="708"/>
      <c r="R533" s="708"/>
    </row>
    <row r="534" spans="1:18" s="709" customFormat="1">
      <c r="A534" s="883" t="s">
        <v>418</v>
      </c>
      <c r="B534" s="883"/>
      <c r="C534" s="883"/>
      <c r="D534" s="884" t="s">
        <v>233</v>
      </c>
      <c r="E534" s="885"/>
      <c r="F534" s="882"/>
      <c r="G534" s="882"/>
      <c r="H534" s="882"/>
      <c r="I534" s="882"/>
      <c r="J534" s="882"/>
      <c r="K534" s="882"/>
      <c r="L534" s="882"/>
      <c r="M534" s="882"/>
      <c r="N534" s="882"/>
      <c r="O534" s="707"/>
      <c r="P534" s="707"/>
      <c r="Q534" s="708"/>
      <c r="R534" s="708"/>
    </row>
    <row r="535" spans="1:18" s="709" customFormat="1">
      <c r="A535" s="882"/>
      <c r="B535" s="882"/>
      <c r="C535" s="882"/>
      <c r="D535" s="882"/>
      <c r="E535" s="885"/>
      <c r="F535" s="882"/>
      <c r="G535" s="882"/>
      <c r="H535" s="882"/>
      <c r="I535" s="882"/>
      <c r="J535" s="882"/>
      <c r="K535" s="882"/>
      <c r="L535" s="882"/>
      <c r="M535" s="882"/>
      <c r="N535" s="882"/>
      <c r="O535" s="707"/>
      <c r="P535" s="707"/>
      <c r="Q535" s="708"/>
      <c r="R535" s="708"/>
    </row>
    <row r="536" spans="1:18" s="709" customFormat="1">
      <c r="A536" s="883" t="s">
        <v>419</v>
      </c>
      <c r="B536" s="883"/>
      <c r="C536" s="886"/>
      <c r="D536" s="883"/>
      <c r="E536" s="885"/>
      <c r="F536" s="882"/>
      <c r="G536" s="882"/>
      <c r="H536" s="882"/>
      <c r="I536" s="882"/>
      <c r="J536" s="882"/>
      <c r="K536" s="882"/>
      <c r="L536" s="882"/>
      <c r="M536" s="882"/>
      <c r="N536" s="882"/>
      <c r="O536" s="707"/>
      <c r="P536" s="707"/>
      <c r="Q536" s="708"/>
      <c r="R536" s="708"/>
    </row>
    <row r="537" spans="1:18" s="709" customFormat="1">
      <c r="A537" s="882"/>
      <c r="B537" s="882"/>
      <c r="C537" s="882"/>
      <c r="D537" s="882"/>
      <c r="E537" s="885"/>
      <c r="F537" s="882"/>
      <c r="G537" s="882"/>
      <c r="H537" s="882"/>
      <c r="I537" s="882"/>
      <c r="J537" s="882"/>
      <c r="K537" s="882"/>
      <c r="L537" s="882"/>
      <c r="M537" s="882"/>
      <c r="N537" s="882"/>
      <c r="O537" s="707"/>
      <c r="P537" s="707"/>
      <c r="Q537" s="708"/>
      <c r="R537" s="708"/>
    </row>
    <row r="538" spans="1:18" s="709" customFormat="1">
      <c r="A538" s="882"/>
      <c r="B538" s="882"/>
      <c r="C538" s="882"/>
      <c r="D538" s="882"/>
      <c r="E538" s="885"/>
      <c r="F538" s="882"/>
      <c r="G538" s="882"/>
      <c r="H538" s="882"/>
      <c r="I538" s="882"/>
      <c r="J538" s="882"/>
      <c r="K538" s="882"/>
      <c r="L538" s="882"/>
      <c r="M538" s="882"/>
      <c r="N538" s="882"/>
      <c r="O538" s="707"/>
      <c r="P538" s="707"/>
      <c r="Q538" s="708"/>
      <c r="R538" s="708"/>
    </row>
    <row r="539" spans="1:18" s="709" customFormat="1">
      <c r="A539" s="883" t="s">
        <v>420</v>
      </c>
      <c r="B539" s="883"/>
      <c r="C539" s="883"/>
      <c r="D539" s="884" t="s">
        <v>233</v>
      </c>
      <c r="E539" s="885"/>
      <c r="F539" s="882"/>
      <c r="G539" s="882"/>
      <c r="H539" s="882"/>
      <c r="I539" s="882"/>
      <c r="J539" s="882"/>
      <c r="K539" s="882"/>
      <c r="L539" s="882"/>
      <c r="M539" s="882"/>
      <c r="N539" s="882"/>
      <c r="O539" s="707"/>
      <c r="P539" s="707"/>
      <c r="Q539" s="708"/>
      <c r="R539" s="708"/>
    </row>
    <row r="540" spans="1:18" s="709" customFormat="1">
      <c r="A540" s="706"/>
      <c r="B540" s="706"/>
      <c r="C540" s="706"/>
      <c r="D540" s="710"/>
      <c r="E540" s="710"/>
      <c r="F540" s="710"/>
      <c r="G540" s="710"/>
      <c r="H540" s="710"/>
      <c r="I540" s="707"/>
      <c r="J540" s="707"/>
      <c r="K540" s="707"/>
      <c r="L540" s="707"/>
      <c r="M540" s="707"/>
      <c r="N540" s="707"/>
      <c r="O540" s="707"/>
      <c r="P540" s="707"/>
      <c r="Q540" s="707"/>
      <c r="R540" s="707"/>
    </row>
    <row r="541" spans="1:18">
      <c r="A541" s="153" t="s">
        <v>37</v>
      </c>
      <c r="B541" s="466"/>
      <c r="C541" s="466"/>
      <c r="D541" s="180"/>
      <c r="E541" s="180"/>
      <c r="F541" s="180"/>
      <c r="G541" s="180"/>
      <c r="H541" s="180"/>
      <c r="I541" s="365"/>
      <c r="J541" s="365"/>
      <c r="K541" s="365"/>
      <c r="L541" s="365"/>
      <c r="M541" s="184"/>
    </row>
    <row r="542" spans="1:18">
      <c r="A542" s="154" t="s">
        <v>102</v>
      </c>
      <c r="B542" s="181"/>
      <c r="C542" s="181"/>
      <c r="D542" s="180"/>
      <c r="E542" s="180"/>
      <c r="F542" s="180"/>
      <c r="G542" s="180"/>
      <c r="H542" s="180"/>
      <c r="I542" s="365"/>
      <c r="J542" s="365"/>
      <c r="K542" s="365"/>
      <c r="L542" s="365"/>
      <c r="M542" s="366"/>
    </row>
    <row r="543" spans="1:18" ht="1.5" customHeight="1">
      <c r="A543" s="154"/>
      <c r="B543" s="181"/>
      <c r="C543" s="181"/>
      <c r="D543" s="63"/>
      <c r="E543" s="284"/>
      <c r="F543" s="284"/>
      <c r="G543" s="284"/>
      <c r="H543" s="367"/>
      <c r="I543" s="365"/>
      <c r="J543" s="3"/>
      <c r="K543" s="3"/>
      <c r="L543" s="184"/>
      <c r="M543" s="184"/>
    </row>
    <row r="544" spans="1:18">
      <c r="A544" s="600" t="s">
        <v>24</v>
      </c>
      <c r="B544" s="982" t="str">
        <f>'Sch I S&amp;B FINAL'!B814</f>
        <v>Contractor Name</v>
      </c>
      <c r="C544" s="982"/>
      <c r="D544" s="599"/>
      <c r="E544" s="600" t="s">
        <v>23</v>
      </c>
      <c r="F544" s="417"/>
      <c r="G544" s="1061" t="str">
        <f>'Sch I S&amp;B FINAL'!H814</f>
        <v>Contract Number</v>
      </c>
      <c r="H544" s="1059"/>
      <c r="I544" s="1059"/>
      <c r="J544" s="1059"/>
      <c r="K544" s="604" t="s">
        <v>324</v>
      </c>
      <c r="L544" s="602"/>
      <c r="M544" s="599"/>
      <c r="N544" s="983">
        <f>'Sch I S&amp;B FINAL'!O814</f>
        <v>0</v>
      </c>
      <c r="O544" s="983"/>
    </row>
    <row r="545" spans="1:18" ht="13.5">
      <c r="A545" s="600" t="s">
        <v>25</v>
      </c>
      <c r="B545" s="1055" t="str">
        <f>'Sch I S&amp;B FINAL'!B815</f>
        <v xml:space="preserve">PROGRAM NAME </v>
      </c>
      <c r="C545" s="1056"/>
      <c r="D545" s="599"/>
      <c r="E545" s="601" t="s">
        <v>113</v>
      </c>
      <c r="F545" s="599"/>
      <c r="G545" s="1055" t="str">
        <f>'Sch I S&amp;B FINAL'!H815</f>
        <v>FUNDING SOURCE 11</v>
      </c>
      <c r="H545" s="1056"/>
      <c r="I545" s="1056"/>
      <c r="J545" s="1056"/>
      <c r="K545" s="603" t="s">
        <v>28</v>
      </c>
      <c r="L545" s="602"/>
      <c r="M545" s="602"/>
      <c r="N545" s="1058">
        <f>'Sch I S&amp;B FINAL'!O815</f>
        <v>0</v>
      </c>
      <c r="O545" s="1058"/>
    </row>
    <row r="546" spans="1:18" ht="13.5">
      <c r="A546" s="600" t="s">
        <v>27</v>
      </c>
      <c r="B546" s="1057">
        <f>'Sch I S&amp;B FINAL'!B816</f>
        <v>0</v>
      </c>
      <c r="C546" s="1057"/>
      <c r="D546" s="599"/>
      <c r="E546" s="600" t="s">
        <v>26</v>
      </c>
      <c r="F546"/>
      <c r="G546" s="1052">
        <f>+'Sch I S&amp;B FINAL'!G816</f>
        <v>0</v>
      </c>
      <c r="H546" s="1052"/>
      <c r="I546" s="1052"/>
      <c r="J546" s="1052"/>
      <c r="K546" s="605" t="s">
        <v>29</v>
      </c>
      <c r="L546" s="602"/>
      <c r="M546" s="599"/>
      <c r="N546" s="983">
        <f>'Sch I S&amp;B FINAL'!O816</f>
        <v>0</v>
      </c>
      <c r="O546" s="983"/>
    </row>
    <row r="547" spans="1:18" ht="4.5" customHeight="1">
      <c r="A547" s="60"/>
      <c r="B547" s="60"/>
      <c r="C547" s="60"/>
      <c r="I547" s="372"/>
      <c r="J547" s="3"/>
      <c r="K547" s="3"/>
      <c r="L547" s="184"/>
      <c r="M547" s="184"/>
    </row>
    <row r="548" spans="1:18" ht="2.25" customHeight="1">
      <c r="I548" s="365"/>
      <c r="J548" s="3"/>
      <c r="K548" s="3"/>
      <c r="L548" s="184"/>
      <c r="M548" s="184"/>
    </row>
    <row r="549" spans="1:18" ht="21" customHeight="1" thickBot="1">
      <c r="A549" s="606"/>
      <c r="I549" s="365"/>
      <c r="J549" s="3"/>
      <c r="K549" s="3"/>
      <c r="L549" s="184"/>
      <c r="M549" s="184"/>
    </row>
    <row r="550" spans="1:18" ht="13.5" thickTop="1">
      <c r="A550" s="1053" t="s">
        <v>128</v>
      </c>
      <c r="B550" s="1054"/>
      <c r="C550" s="1054"/>
      <c r="D550" s="996" t="s">
        <v>76</v>
      </c>
      <c r="E550" s="997"/>
      <c r="F550" s="997"/>
      <c r="G550" s="997"/>
      <c r="H550" s="998"/>
      <c r="I550" s="996" t="s">
        <v>0</v>
      </c>
      <c r="J550" s="997"/>
      <c r="K550" s="997"/>
      <c r="L550" s="997"/>
      <c r="M550" s="998"/>
      <c r="N550" s="996" t="s">
        <v>77</v>
      </c>
      <c r="O550" s="997"/>
      <c r="P550" s="997"/>
      <c r="Q550" s="997"/>
      <c r="R550" s="998"/>
    </row>
    <row r="551" spans="1:18" ht="22.5">
      <c r="A551" s="595" t="s">
        <v>103</v>
      </c>
      <c r="B551" s="596" t="s">
        <v>104</v>
      </c>
      <c r="C551" s="596" t="s">
        <v>105</v>
      </c>
      <c r="D551" s="128" t="s">
        <v>106</v>
      </c>
      <c r="E551" s="129" t="s">
        <v>107</v>
      </c>
      <c r="F551" s="129" t="s">
        <v>44</v>
      </c>
      <c r="G551" s="129" t="s">
        <v>108</v>
      </c>
      <c r="H551" s="375" t="s">
        <v>109</v>
      </c>
      <c r="I551" s="128" t="s">
        <v>106</v>
      </c>
      <c r="J551" s="129" t="s">
        <v>107</v>
      </c>
      <c r="K551" s="129" t="s">
        <v>44</v>
      </c>
      <c r="L551" s="129" t="s">
        <v>108</v>
      </c>
      <c r="M551" s="375" t="s">
        <v>109</v>
      </c>
      <c r="N551" s="128" t="s">
        <v>106</v>
      </c>
      <c r="O551" s="129" t="s">
        <v>107</v>
      </c>
      <c r="P551" s="129" t="s">
        <v>44</v>
      </c>
      <c r="Q551" s="129" t="s">
        <v>108</v>
      </c>
      <c r="R551" s="375" t="s">
        <v>109</v>
      </c>
    </row>
    <row r="552" spans="1:18" s="13" customFormat="1" ht="15" customHeight="1">
      <c r="A552" s="140"/>
      <c r="B552" s="141"/>
      <c r="C552" s="141"/>
      <c r="D552" s="144"/>
      <c r="E552" s="145"/>
      <c r="F552" s="145"/>
      <c r="G552" s="756">
        <f>+D552*F552</f>
        <v>0</v>
      </c>
      <c r="H552" s="239">
        <f t="shared" ref="H552:H562" si="197">+E552*F552</f>
        <v>0</v>
      </c>
      <c r="I552" s="144"/>
      <c r="J552" s="145"/>
      <c r="K552" s="145"/>
      <c r="L552" s="763">
        <f>+I552*K552</f>
        <v>0</v>
      </c>
      <c r="M552" s="239">
        <f t="shared" ref="M552:M562" si="198">+J552*K552</f>
        <v>0</v>
      </c>
      <c r="N552" s="392">
        <f t="shared" ref="N552:N562" si="199">+D552-I552</f>
        <v>0</v>
      </c>
      <c r="O552" s="237">
        <f t="shared" ref="O552:O562" si="200">+E552-J552</f>
        <v>0</v>
      </c>
      <c r="P552" s="237">
        <f t="shared" ref="P552:P562" si="201">+F552-K552</f>
        <v>0</v>
      </c>
      <c r="Q552" s="237">
        <f t="shared" ref="Q552:Q562" si="202">+G552-L552</f>
        <v>0</v>
      </c>
      <c r="R552" s="239">
        <f t="shared" ref="R552:R562" si="203">+H552-M552</f>
        <v>0</v>
      </c>
    </row>
    <row r="553" spans="1:18" s="13" customFormat="1" ht="15" customHeight="1">
      <c r="A553" s="140"/>
      <c r="B553" s="142"/>
      <c r="C553" s="141"/>
      <c r="D553" s="146"/>
      <c r="E553" s="147"/>
      <c r="F553" s="147"/>
      <c r="G553" s="757">
        <f t="shared" ref="G553:G562" si="204">+D553*F553</f>
        <v>0</v>
      </c>
      <c r="H553" s="230">
        <f t="shared" si="197"/>
        <v>0</v>
      </c>
      <c r="I553" s="146"/>
      <c r="J553" s="147"/>
      <c r="K553" s="147"/>
      <c r="L553" s="760">
        <f t="shared" ref="L553:L562" si="205">+I553*K553</f>
        <v>0</v>
      </c>
      <c r="M553" s="230">
        <f t="shared" si="198"/>
        <v>0</v>
      </c>
      <c r="N553" s="393">
        <f t="shared" si="199"/>
        <v>0</v>
      </c>
      <c r="O553" s="228">
        <f t="shared" si="200"/>
        <v>0</v>
      </c>
      <c r="P553" s="228">
        <f t="shared" si="201"/>
        <v>0</v>
      </c>
      <c r="Q553" s="228">
        <f t="shared" si="202"/>
        <v>0</v>
      </c>
      <c r="R553" s="230">
        <f t="shared" si="203"/>
        <v>0</v>
      </c>
    </row>
    <row r="554" spans="1:18" s="13" customFormat="1" ht="15" customHeight="1">
      <c r="A554" s="143"/>
      <c r="B554" s="142"/>
      <c r="C554" s="142"/>
      <c r="D554" s="146"/>
      <c r="E554" s="147"/>
      <c r="F554" s="147"/>
      <c r="G554" s="757">
        <f t="shared" si="204"/>
        <v>0</v>
      </c>
      <c r="H554" s="230">
        <f t="shared" si="197"/>
        <v>0</v>
      </c>
      <c r="I554" s="146"/>
      <c r="J554" s="147"/>
      <c r="K554" s="147"/>
      <c r="L554" s="760">
        <f t="shared" si="205"/>
        <v>0</v>
      </c>
      <c r="M554" s="230">
        <f t="shared" si="198"/>
        <v>0</v>
      </c>
      <c r="N554" s="393">
        <f t="shared" si="199"/>
        <v>0</v>
      </c>
      <c r="O554" s="228">
        <f t="shared" si="200"/>
        <v>0</v>
      </c>
      <c r="P554" s="228">
        <f t="shared" si="201"/>
        <v>0</v>
      </c>
      <c r="Q554" s="228">
        <f t="shared" si="202"/>
        <v>0</v>
      </c>
      <c r="R554" s="230">
        <f t="shared" si="203"/>
        <v>0</v>
      </c>
    </row>
    <row r="555" spans="1:18" s="13" customFormat="1" ht="15" customHeight="1">
      <c r="A555" s="143"/>
      <c r="B555" s="142"/>
      <c r="C555" s="142"/>
      <c r="D555" s="146"/>
      <c r="E555" s="147"/>
      <c r="F555" s="147"/>
      <c r="G555" s="757">
        <f>+D555*F555</f>
        <v>0</v>
      </c>
      <c r="H555" s="230">
        <f>+E555*F555</f>
        <v>0</v>
      </c>
      <c r="I555" s="146"/>
      <c r="J555" s="147"/>
      <c r="K555" s="147"/>
      <c r="L555" s="760">
        <f>+I555*K555</f>
        <v>0</v>
      </c>
      <c r="M555" s="230">
        <f>+J555*K555</f>
        <v>0</v>
      </c>
      <c r="N555" s="393">
        <f t="shared" ref="N555:R557" si="206">+D555-I555</f>
        <v>0</v>
      </c>
      <c r="O555" s="228">
        <f t="shared" si="206"/>
        <v>0</v>
      </c>
      <c r="P555" s="228">
        <f t="shared" si="206"/>
        <v>0</v>
      </c>
      <c r="Q555" s="228">
        <f t="shared" si="206"/>
        <v>0</v>
      </c>
      <c r="R555" s="230">
        <f t="shared" si="206"/>
        <v>0</v>
      </c>
    </row>
    <row r="556" spans="1:18" s="13" customFormat="1" ht="15" customHeight="1">
      <c r="A556" s="143"/>
      <c r="B556" s="142"/>
      <c r="C556" s="142"/>
      <c r="D556" s="146"/>
      <c r="E556" s="147"/>
      <c r="F556" s="147"/>
      <c r="G556" s="757">
        <f>+D556*F556</f>
        <v>0</v>
      </c>
      <c r="H556" s="230">
        <f>+E556*F556</f>
        <v>0</v>
      </c>
      <c r="I556" s="146"/>
      <c r="J556" s="147"/>
      <c r="K556" s="147"/>
      <c r="L556" s="760">
        <f>+I556*K556</f>
        <v>0</v>
      </c>
      <c r="M556" s="230">
        <f>+J556*K556</f>
        <v>0</v>
      </c>
      <c r="N556" s="393">
        <f t="shared" si="206"/>
        <v>0</v>
      </c>
      <c r="O556" s="228">
        <f t="shared" si="206"/>
        <v>0</v>
      </c>
      <c r="P556" s="228">
        <f t="shared" si="206"/>
        <v>0</v>
      </c>
      <c r="Q556" s="228">
        <f t="shared" si="206"/>
        <v>0</v>
      </c>
      <c r="R556" s="230">
        <f t="shared" si="206"/>
        <v>0</v>
      </c>
    </row>
    <row r="557" spans="1:18" s="13" customFormat="1" ht="15" customHeight="1">
      <c r="A557" s="143"/>
      <c r="B557" s="142"/>
      <c r="C557" s="142"/>
      <c r="D557" s="146"/>
      <c r="E557" s="147"/>
      <c r="F557" s="147"/>
      <c r="G557" s="757">
        <f>+D557*F557</f>
        <v>0</v>
      </c>
      <c r="H557" s="230">
        <f>+E557*F557</f>
        <v>0</v>
      </c>
      <c r="I557" s="146"/>
      <c r="J557" s="147"/>
      <c r="K557" s="147"/>
      <c r="L557" s="760">
        <f>+I557*K557</f>
        <v>0</v>
      </c>
      <c r="M557" s="230">
        <f>+J557*K557</f>
        <v>0</v>
      </c>
      <c r="N557" s="393">
        <f t="shared" si="206"/>
        <v>0</v>
      </c>
      <c r="O557" s="228">
        <f t="shared" si="206"/>
        <v>0</v>
      </c>
      <c r="P557" s="228">
        <f t="shared" si="206"/>
        <v>0</v>
      </c>
      <c r="Q557" s="228">
        <f t="shared" si="206"/>
        <v>0</v>
      </c>
      <c r="R557" s="230">
        <f t="shared" si="206"/>
        <v>0</v>
      </c>
    </row>
    <row r="558" spans="1:18" s="13" customFormat="1" ht="15" customHeight="1">
      <c r="A558" s="143"/>
      <c r="B558" s="142"/>
      <c r="C558" s="142"/>
      <c r="D558" s="146"/>
      <c r="E558" s="147"/>
      <c r="F558" s="147"/>
      <c r="G558" s="757">
        <f t="shared" si="204"/>
        <v>0</v>
      </c>
      <c r="H558" s="230">
        <f t="shared" si="197"/>
        <v>0</v>
      </c>
      <c r="I558" s="146"/>
      <c r="J558" s="147"/>
      <c r="K558" s="147"/>
      <c r="L558" s="760">
        <f t="shared" si="205"/>
        <v>0</v>
      </c>
      <c r="M558" s="230">
        <f t="shared" si="198"/>
        <v>0</v>
      </c>
      <c r="N558" s="393">
        <f t="shared" si="199"/>
        <v>0</v>
      </c>
      <c r="O558" s="228">
        <f t="shared" si="200"/>
        <v>0</v>
      </c>
      <c r="P558" s="228">
        <f t="shared" si="201"/>
        <v>0</v>
      </c>
      <c r="Q558" s="228">
        <f t="shared" si="202"/>
        <v>0</v>
      </c>
      <c r="R558" s="230">
        <f t="shared" si="203"/>
        <v>0</v>
      </c>
    </row>
    <row r="559" spans="1:18" s="13" customFormat="1" ht="15" customHeight="1">
      <c r="A559" s="143"/>
      <c r="B559" s="142"/>
      <c r="C559" s="142"/>
      <c r="D559" s="146"/>
      <c r="E559" s="147"/>
      <c r="F559" s="147"/>
      <c r="G559" s="757">
        <f t="shared" si="204"/>
        <v>0</v>
      </c>
      <c r="H559" s="230">
        <f t="shared" si="197"/>
        <v>0</v>
      </c>
      <c r="I559" s="146"/>
      <c r="J559" s="147"/>
      <c r="K559" s="147"/>
      <c r="L559" s="760">
        <f t="shared" si="205"/>
        <v>0</v>
      </c>
      <c r="M559" s="230">
        <f t="shared" si="198"/>
        <v>0</v>
      </c>
      <c r="N559" s="393">
        <f t="shared" si="199"/>
        <v>0</v>
      </c>
      <c r="O559" s="228">
        <f t="shared" si="200"/>
        <v>0</v>
      </c>
      <c r="P559" s="228">
        <f t="shared" si="201"/>
        <v>0</v>
      </c>
      <c r="Q559" s="228">
        <f t="shared" si="202"/>
        <v>0</v>
      </c>
      <c r="R559" s="230">
        <f t="shared" si="203"/>
        <v>0</v>
      </c>
    </row>
    <row r="560" spans="1:18" s="13" customFormat="1" ht="15" hidden="1" customHeight="1">
      <c r="A560" s="143"/>
      <c r="B560" s="142"/>
      <c r="C560" s="142"/>
      <c r="D560" s="146"/>
      <c r="E560" s="147"/>
      <c r="F560" s="147"/>
      <c r="G560" s="757">
        <f t="shared" si="204"/>
        <v>0</v>
      </c>
      <c r="H560" s="230">
        <f t="shared" si="197"/>
        <v>0</v>
      </c>
      <c r="I560" s="146"/>
      <c r="J560" s="147"/>
      <c r="K560" s="147"/>
      <c r="L560" s="757">
        <f t="shared" si="205"/>
        <v>0</v>
      </c>
      <c r="M560" s="230">
        <f t="shared" si="198"/>
        <v>0</v>
      </c>
      <c r="N560" s="393">
        <f t="shared" si="199"/>
        <v>0</v>
      </c>
      <c r="O560" s="228">
        <f t="shared" si="200"/>
        <v>0</v>
      </c>
      <c r="P560" s="228">
        <f t="shared" si="201"/>
        <v>0</v>
      </c>
      <c r="Q560" s="228">
        <f t="shared" si="202"/>
        <v>0</v>
      </c>
      <c r="R560" s="230">
        <f t="shared" si="203"/>
        <v>0</v>
      </c>
    </row>
    <row r="561" spans="1:18" s="13" customFormat="1" ht="15" hidden="1" customHeight="1">
      <c r="A561" s="143"/>
      <c r="B561" s="142"/>
      <c r="C561" s="142"/>
      <c r="D561" s="146"/>
      <c r="E561" s="147"/>
      <c r="F561" s="147"/>
      <c r="G561" s="757">
        <f t="shared" si="204"/>
        <v>0</v>
      </c>
      <c r="H561" s="230">
        <f t="shared" si="197"/>
        <v>0</v>
      </c>
      <c r="I561" s="146"/>
      <c r="J561" s="147"/>
      <c r="K561" s="147"/>
      <c r="L561" s="757">
        <f t="shared" si="205"/>
        <v>0</v>
      </c>
      <c r="M561" s="230">
        <f t="shared" si="198"/>
        <v>0</v>
      </c>
      <c r="N561" s="393">
        <f t="shared" si="199"/>
        <v>0</v>
      </c>
      <c r="O561" s="228">
        <f t="shared" si="200"/>
        <v>0</v>
      </c>
      <c r="P561" s="228">
        <f t="shared" si="201"/>
        <v>0</v>
      </c>
      <c r="Q561" s="228">
        <f t="shared" si="202"/>
        <v>0</v>
      </c>
      <c r="R561" s="230">
        <f t="shared" si="203"/>
        <v>0</v>
      </c>
    </row>
    <row r="562" spans="1:18" s="13" customFormat="1" ht="15" hidden="1" customHeight="1">
      <c r="A562" s="143"/>
      <c r="B562" s="142"/>
      <c r="C562" s="142"/>
      <c r="D562" s="146"/>
      <c r="E562" s="147"/>
      <c r="F562" s="147"/>
      <c r="G562" s="757">
        <f t="shared" si="204"/>
        <v>0</v>
      </c>
      <c r="H562" s="230">
        <f t="shared" si="197"/>
        <v>0</v>
      </c>
      <c r="I562" s="146"/>
      <c r="J562" s="147"/>
      <c r="K562" s="147"/>
      <c r="L562" s="757">
        <f t="shared" si="205"/>
        <v>0</v>
      </c>
      <c r="M562" s="230">
        <f t="shared" si="198"/>
        <v>0</v>
      </c>
      <c r="N562" s="393">
        <f t="shared" si="199"/>
        <v>0</v>
      </c>
      <c r="O562" s="228">
        <f t="shared" si="200"/>
        <v>0</v>
      </c>
      <c r="P562" s="228">
        <f t="shared" si="201"/>
        <v>0</v>
      </c>
      <c r="Q562" s="228">
        <f t="shared" si="202"/>
        <v>0</v>
      </c>
      <c r="R562" s="230">
        <f t="shared" si="203"/>
        <v>0</v>
      </c>
    </row>
    <row r="563" spans="1:18" s="780" customFormat="1" ht="13.5" thickBot="1">
      <c r="A563" s="400" t="s">
        <v>110</v>
      </c>
      <c r="B563" s="607"/>
      <c r="C563" s="607"/>
      <c r="D563" s="798">
        <f>SUM(D552:D562)</f>
        <v>0</v>
      </c>
      <c r="E563" s="799">
        <f>SUM(E552:E562)</f>
        <v>0</v>
      </c>
      <c r="F563" s="799"/>
      <c r="G563" s="799">
        <f>SUM(G552:G562)</f>
        <v>0</v>
      </c>
      <c r="H563" s="800">
        <f>SUM(H552:H562)</f>
        <v>0</v>
      </c>
      <c r="I563" s="773">
        <f>SUM(I552:I562)</f>
        <v>0</v>
      </c>
      <c r="J563" s="773">
        <f>SUM(J552:J562)</f>
        <v>0</v>
      </c>
      <c r="K563" s="773"/>
      <c r="L563" s="773">
        <f>SUM(L552:L562)</f>
        <v>0</v>
      </c>
      <c r="M563" s="783">
        <f>SUM(M552:M562)</f>
        <v>0</v>
      </c>
      <c r="N563" s="772">
        <f>SUM(N552:N562)</f>
        <v>0</v>
      </c>
      <c r="O563" s="773">
        <f>SUM(O552:O562)</f>
        <v>0</v>
      </c>
      <c r="P563" s="773"/>
      <c r="Q563" s="773">
        <f>SUM(Q552:Q562)</f>
        <v>0</v>
      </c>
      <c r="R563" s="783">
        <f>SUM(R552:R562)</f>
        <v>0</v>
      </c>
    </row>
    <row r="564" spans="1:18" ht="13.5" thickTop="1">
      <c r="A564" s="1053" t="s">
        <v>127</v>
      </c>
      <c r="B564" s="1054"/>
      <c r="C564" s="1054"/>
      <c r="D564" s="996" t="s">
        <v>76</v>
      </c>
      <c r="E564" s="997"/>
      <c r="F564" s="997"/>
      <c r="G564" s="997"/>
      <c r="H564" s="998"/>
      <c r="I564" s="996" t="s">
        <v>0</v>
      </c>
      <c r="J564" s="997"/>
      <c r="K564" s="997"/>
      <c r="L564" s="997"/>
      <c r="M564" s="998"/>
      <c r="N564" s="996" t="s">
        <v>77</v>
      </c>
      <c r="O564" s="997"/>
      <c r="P564" s="997"/>
      <c r="Q564" s="997"/>
      <c r="R564" s="998"/>
    </row>
    <row r="565" spans="1:18" ht="22.5">
      <c r="A565" s="595" t="s">
        <v>103</v>
      </c>
      <c r="B565" s="596" t="s">
        <v>104</v>
      </c>
      <c r="C565" s="596" t="s">
        <v>105</v>
      </c>
      <c r="D565" s="128" t="s">
        <v>106</v>
      </c>
      <c r="E565" s="129" t="s">
        <v>107</v>
      </c>
      <c r="F565" s="129" t="s">
        <v>44</v>
      </c>
      <c r="G565" s="129" t="s">
        <v>108</v>
      </c>
      <c r="H565" s="375" t="s">
        <v>109</v>
      </c>
      <c r="I565" s="128" t="s">
        <v>106</v>
      </c>
      <c r="J565" s="129" t="s">
        <v>107</v>
      </c>
      <c r="K565" s="129" t="s">
        <v>44</v>
      </c>
      <c r="L565" s="129" t="s">
        <v>108</v>
      </c>
      <c r="M565" s="375" t="s">
        <v>109</v>
      </c>
      <c r="N565" s="128" t="s">
        <v>106</v>
      </c>
      <c r="O565" s="129" t="s">
        <v>107</v>
      </c>
      <c r="P565" s="129" t="s">
        <v>44</v>
      </c>
      <c r="Q565" s="129" t="s">
        <v>108</v>
      </c>
      <c r="R565" s="375" t="s">
        <v>109</v>
      </c>
    </row>
    <row r="566" spans="1:18" s="13" customFormat="1">
      <c r="A566" s="140"/>
      <c r="B566" s="141"/>
      <c r="C566" s="141"/>
      <c r="D566" s="144"/>
      <c r="E566" s="145"/>
      <c r="F566" s="145"/>
      <c r="G566" s="756">
        <f>+D566*F566</f>
        <v>0</v>
      </c>
      <c r="H566" s="239">
        <f t="shared" ref="H566:H576" si="207">+E566*F566</f>
        <v>0</v>
      </c>
      <c r="I566" s="144"/>
      <c r="J566" s="145"/>
      <c r="K566" s="145"/>
      <c r="L566" s="763">
        <f>+I566*K566</f>
        <v>0</v>
      </c>
      <c r="M566" s="239">
        <f t="shared" ref="M566:M576" si="208">+J566*K566</f>
        <v>0</v>
      </c>
      <c r="N566" s="392">
        <f>+D566-I566</f>
        <v>0</v>
      </c>
      <c r="O566" s="237">
        <f t="shared" ref="O566:O576" si="209">+E566-J566</f>
        <v>0</v>
      </c>
      <c r="P566" s="237">
        <f t="shared" ref="P566:P576" si="210">+F566-K566</f>
        <v>0</v>
      </c>
      <c r="Q566" s="237">
        <f t="shared" ref="Q566:Q576" si="211">+G566-L566</f>
        <v>0</v>
      </c>
      <c r="R566" s="239">
        <f t="shared" ref="R566:R576" si="212">+H566-M566</f>
        <v>0</v>
      </c>
    </row>
    <row r="567" spans="1:18" s="13" customFormat="1">
      <c r="A567" s="140"/>
      <c r="B567" s="142"/>
      <c r="C567" s="141"/>
      <c r="D567" s="146"/>
      <c r="E567" s="147"/>
      <c r="F567" s="147"/>
      <c r="G567" s="757">
        <f t="shared" ref="G567:G576" si="213">+D567*F567</f>
        <v>0</v>
      </c>
      <c r="H567" s="230">
        <f t="shared" si="207"/>
        <v>0</v>
      </c>
      <c r="I567" s="146"/>
      <c r="J567" s="147"/>
      <c r="K567" s="147"/>
      <c r="L567" s="760">
        <f t="shared" ref="L567:L576" si="214">+I567*K567</f>
        <v>0</v>
      </c>
      <c r="M567" s="230">
        <f t="shared" si="208"/>
        <v>0</v>
      </c>
      <c r="N567" s="393">
        <f t="shared" ref="N567:N576" si="215">+D567-I567</f>
        <v>0</v>
      </c>
      <c r="O567" s="228">
        <f t="shared" si="209"/>
        <v>0</v>
      </c>
      <c r="P567" s="228">
        <f t="shared" si="210"/>
        <v>0</v>
      </c>
      <c r="Q567" s="228">
        <f t="shared" si="211"/>
        <v>0</v>
      </c>
      <c r="R567" s="230">
        <f t="shared" si="212"/>
        <v>0</v>
      </c>
    </row>
    <row r="568" spans="1:18" s="13" customFormat="1">
      <c r="A568" s="140"/>
      <c r="B568" s="142"/>
      <c r="C568" s="141"/>
      <c r="D568" s="146"/>
      <c r="E568" s="147"/>
      <c r="F568" s="147"/>
      <c r="G568" s="757">
        <f>+D568*F568</f>
        <v>0</v>
      </c>
      <c r="H568" s="230">
        <f>+E568*F568</f>
        <v>0</v>
      </c>
      <c r="I568" s="146"/>
      <c r="J568" s="147"/>
      <c r="K568" s="147"/>
      <c r="L568" s="760">
        <f>+I568*K568</f>
        <v>0</v>
      </c>
      <c r="M568" s="230">
        <f>+J568*K568</f>
        <v>0</v>
      </c>
      <c r="N568" s="393">
        <f t="shared" ref="N568:R570" si="216">+D568-I568</f>
        <v>0</v>
      </c>
      <c r="O568" s="228">
        <f t="shared" si="216"/>
        <v>0</v>
      </c>
      <c r="P568" s="228">
        <f t="shared" si="216"/>
        <v>0</v>
      </c>
      <c r="Q568" s="228">
        <f t="shared" si="216"/>
        <v>0</v>
      </c>
      <c r="R568" s="230">
        <f t="shared" si="216"/>
        <v>0</v>
      </c>
    </row>
    <row r="569" spans="1:18" s="13" customFormat="1">
      <c r="A569" s="140"/>
      <c r="B569" s="142"/>
      <c r="C569" s="141"/>
      <c r="D569" s="146"/>
      <c r="E569" s="147"/>
      <c r="F569" s="147"/>
      <c r="G569" s="757">
        <f>+D569*F569</f>
        <v>0</v>
      </c>
      <c r="H569" s="230">
        <f>+E569*F569</f>
        <v>0</v>
      </c>
      <c r="I569" s="146"/>
      <c r="J569" s="147"/>
      <c r="K569" s="147"/>
      <c r="L569" s="760">
        <f>+I569*K569</f>
        <v>0</v>
      </c>
      <c r="M569" s="230">
        <f>+J569*K569</f>
        <v>0</v>
      </c>
      <c r="N569" s="393">
        <f t="shared" si="216"/>
        <v>0</v>
      </c>
      <c r="O569" s="228">
        <f t="shared" si="216"/>
        <v>0</v>
      </c>
      <c r="P569" s="228">
        <f t="shared" si="216"/>
        <v>0</v>
      </c>
      <c r="Q569" s="228">
        <f t="shared" si="216"/>
        <v>0</v>
      </c>
      <c r="R569" s="230">
        <f t="shared" si="216"/>
        <v>0</v>
      </c>
    </row>
    <row r="570" spans="1:18" s="13" customFormat="1">
      <c r="A570" s="140"/>
      <c r="B570" s="142"/>
      <c r="C570" s="141"/>
      <c r="D570" s="146"/>
      <c r="E570" s="147"/>
      <c r="F570" s="147"/>
      <c r="G570" s="757">
        <f>+D570*F570</f>
        <v>0</v>
      </c>
      <c r="H570" s="230">
        <f>+E570*F570</f>
        <v>0</v>
      </c>
      <c r="I570" s="146"/>
      <c r="J570" s="147"/>
      <c r="K570" s="147"/>
      <c r="L570" s="760">
        <f>+I570*K570</f>
        <v>0</v>
      </c>
      <c r="M570" s="230">
        <f>+J570*K570</f>
        <v>0</v>
      </c>
      <c r="N570" s="393">
        <f t="shared" si="216"/>
        <v>0</v>
      </c>
      <c r="O570" s="228">
        <f t="shared" si="216"/>
        <v>0</v>
      </c>
      <c r="P570" s="228">
        <f t="shared" si="216"/>
        <v>0</v>
      </c>
      <c r="Q570" s="228">
        <f t="shared" si="216"/>
        <v>0</v>
      </c>
      <c r="R570" s="230">
        <f t="shared" si="216"/>
        <v>0</v>
      </c>
    </row>
    <row r="571" spans="1:18" s="13" customFormat="1">
      <c r="A571" s="143"/>
      <c r="B571" s="142"/>
      <c r="C571" s="142"/>
      <c r="D571" s="146"/>
      <c r="E571" s="147"/>
      <c r="F571" s="147"/>
      <c r="G571" s="757">
        <f t="shared" si="213"/>
        <v>0</v>
      </c>
      <c r="H571" s="230">
        <f t="shared" si="207"/>
        <v>0</v>
      </c>
      <c r="I571" s="146"/>
      <c r="J571" s="147"/>
      <c r="K571" s="147"/>
      <c r="L571" s="760">
        <f t="shared" si="214"/>
        <v>0</v>
      </c>
      <c r="M571" s="230">
        <f t="shared" si="208"/>
        <v>0</v>
      </c>
      <c r="N571" s="393">
        <f t="shared" si="215"/>
        <v>0</v>
      </c>
      <c r="O571" s="228">
        <f t="shared" si="209"/>
        <v>0</v>
      </c>
      <c r="P571" s="228">
        <f t="shared" si="210"/>
        <v>0</v>
      </c>
      <c r="Q571" s="228">
        <f t="shared" si="211"/>
        <v>0</v>
      </c>
      <c r="R571" s="230">
        <f t="shared" si="212"/>
        <v>0</v>
      </c>
    </row>
    <row r="572" spans="1:18" s="13" customFormat="1">
      <c r="A572" s="143"/>
      <c r="B572" s="142"/>
      <c r="C572" s="142"/>
      <c r="D572" s="146"/>
      <c r="E572" s="147"/>
      <c r="F572" s="147"/>
      <c r="G572" s="757">
        <f t="shared" si="213"/>
        <v>0</v>
      </c>
      <c r="H572" s="230">
        <f t="shared" si="207"/>
        <v>0</v>
      </c>
      <c r="I572" s="146"/>
      <c r="J572" s="147"/>
      <c r="K572" s="147"/>
      <c r="L572" s="760">
        <f t="shared" si="214"/>
        <v>0</v>
      </c>
      <c r="M572" s="230">
        <f t="shared" si="208"/>
        <v>0</v>
      </c>
      <c r="N572" s="393">
        <f t="shared" si="215"/>
        <v>0</v>
      </c>
      <c r="O572" s="228">
        <f t="shared" si="209"/>
        <v>0</v>
      </c>
      <c r="P572" s="228">
        <f t="shared" si="210"/>
        <v>0</v>
      </c>
      <c r="Q572" s="228">
        <f t="shared" si="211"/>
        <v>0</v>
      </c>
      <c r="R572" s="230">
        <f t="shared" si="212"/>
        <v>0</v>
      </c>
    </row>
    <row r="573" spans="1:18" s="13" customFormat="1">
      <c r="A573" s="143"/>
      <c r="B573" s="142"/>
      <c r="C573" s="142"/>
      <c r="D573" s="146"/>
      <c r="E573" s="147"/>
      <c r="F573" s="147"/>
      <c r="G573" s="757">
        <f t="shared" si="213"/>
        <v>0</v>
      </c>
      <c r="H573" s="230">
        <f t="shared" si="207"/>
        <v>0</v>
      </c>
      <c r="I573" s="146"/>
      <c r="J573" s="147"/>
      <c r="K573" s="147"/>
      <c r="L573" s="760">
        <f t="shared" si="214"/>
        <v>0</v>
      </c>
      <c r="M573" s="230">
        <f t="shared" si="208"/>
        <v>0</v>
      </c>
      <c r="N573" s="393">
        <f t="shared" si="215"/>
        <v>0</v>
      </c>
      <c r="O573" s="228">
        <f t="shared" si="209"/>
        <v>0</v>
      </c>
      <c r="P573" s="228">
        <f t="shared" si="210"/>
        <v>0</v>
      </c>
      <c r="Q573" s="228">
        <f t="shared" si="211"/>
        <v>0</v>
      </c>
      <c r="R573" s="230">
        <f t="shared" si="212"/>
        <v>0</v>
      </c>
    </row>
    <row r="574" spans="1:18" s="13" customFormat="1" hidden="1">
      <c r="A574" s="143"/>
      <c r="B574" s="142"/>
      <c r="C574" s="142"/>
      <c r="D574" s="146"/>
      <c r="E574" s="147"/>
      <c r="F574" s="147"/>
      <c r="G574" s="757">
        <f t="shared" si="213"/>
        <v>0</v>
      </c>
      <c r="H574" s="230">
        <f t="shared" si="207"/>
        <v>0</v>
      </c>
      <c r="I574" s="146"/>
      <c r="J574" s="147"/>
      <c r="K574" s="147"/>
      <c r="L574" s="757">
        <f t="shared" si="214"/>
        <v>0</v>
      </c>
      <c r="M574" s="230">
        <f t="shared" si="208"/>
        <v>0</v>
      </c>
      <c r="N574" s="393">
        <f t="shared" si="215"/>
        <v>0</v>
      </c>
      <c r="O574" s="228">
        <f t="shared" si="209"/>
        <v>0</v>
      </c>
      <c r="P574" s="228">
        <f t="shared" si="210"/>
        <v>0</v>
      </c>
      <c r="Q574" s="228">
        <f t="shared" si="211"/>
        <v>0</v>
      </c>
      <c r="R574" s="230">
        <f t="shared" si="212"/>
        <v>0</v>
      </c>
    </row>
    <row r="575" spans="1:18" s="13" customFormat="1" hidden="1">
      <c r="A575" s="143"/>
      <c r="B575" s="142"/>
      <c r="C575" s="142"/>
      <c r="D575" s="146"/>
      <c r="E575" s="147"/>
      <c r="F575" s="147"/>
      <c r="G575" s="757">
        <f t="shared" si="213"/>
        <v>0</v>
      </c>
      <c r="H575" s="230">
        <f t="shared" si="207"/>
        <v>0</v>
      </c>
      <c r="I575" s="146"/>
      <c r="J575" s="147"/>
      <c r="K575" s="147"/>
      <c r="L575" s="757">
        <f t="shared" si="214"/>
        <v>0</v>
      </c>
      <c r="M575" s="230">
        <f t="shared" si="208"/>
        <v>0</v>
      </c>
      <c r="N575" s="393">
        <f t="shared" si="215"/>
        <v>0</v>
      </c>
      <c r="O575" s="228">
        <f t="shared" si="209"/>
        <v>0</v>
      </c>
      <c r="P575" s="228">
        <f t="shared" si="210"/>
        <v>0</v>
      </c>
      <c r="Q575" s="228">
        <f t="shared" si="211"/>
        <v>0</v>
      </c>
      <c r="R575" s="230">
        <f t="shared" si="212"/>
        <v>0</v>
      </c>
    </row>
    <row r="576" spans="1:18" s="13" customFormat="1" hidden="1">
      <c r="A576" s="143"/>
      <c r="B576" s="142"/>
      <c r="C576" s="142"/>
      <c r="D576" s="146"/>
      <c r="E576" s="147"/>
      <c r="F576" s="147"/>
      <c r="G576" s="757">
        <f t="shared" si="213"/>
        <v>0</v>
      </c>
      <c r="H576" s="230">
        <f t="shared" si="207"/>
        <v>0</v>
      </c>
      <c r="I576" s="146"/>
      <c r="J576" s="147"/>
      <c r="K576" s="147"/>
      <c r="L576" s="757">
        <f t="shared" si="214"/>
        <v>0</v>
      </c>
      <c r="M576" s="230">
        <f t="shared" si="208"/>
        <v>0</v>
      </c>
      <c r="N576" s="393">
        <f t="shared" si="215"/>
        <v>0</v>
      </c>
      <c r="O576" s="228">
        <f t="shared" si="209"/>
        <v>0</v>
      </c>
      <c r="P576" s="228">
        <f t="shared" si="210"/>
        <v>0</v>
      </c>
      <c r="Q576" s="228">
        <f t="shared" si="211"/>
        <v>0</v>
      </c>
      <c r="R576" s="230">
        <f t="shared" si="212"/>
        <v>0</v>
      </c>
    </row>
    <row r="577" spans="1:18" s="780" customFormat="1" ht="13.5" thickBot="1">
      <c r="A577" s="400" t="s">
        <v>111</v>
      </c>
      <c r="B577" s="607"/>
      <c r="C577" s="607"/>
      <c r="D577" s="798">
        <f>SUM(D566:D576)</f>
        <v>0</v>
      </c>
      <c r="E577" s="799">
        <f>SUM(E566:E576)</f>
        <v>0</v>
      </c>
      <c r="F577" s="799"/>
      <c r="G577" s="799">
        <f>SUM(G566:G576)</f>
        <v>0</v>
      </c>
      <c r="H577" s="800">
        <f>SUM(H566:H576)</f>
        <v>0</v>
      </c>
      <c r="I577" s="773">
        <f>SUM(I566:I576)</f>
        <v>0</v>
      </c>
      <c r="J577" s="773">
        <f>SUM(J566:J576)</f>
        <v>0</v>
      </c>
      <c r="K577" s="773"/>
      <c r="L577" s="773">
        <f>SUM(L566:L576)</f>
        <v>0</v>
      </c>
      <c r="M577" s="783">
        <f>SUM(M566:M576)</f>
        <v>0</v>
      </c>
      <c r="N577" s="772">
        <f>SUM(N566:N576)</f>
        <v>0</v>
      </c>
      <c r="O577" s="773">
        <f>SUM(O566:O576)</f>
        <v>0</v>
      </c>
      <c r="P577" s="773"/>
      <c r="Q577" s="773">
        <f>SUM(Q566:Q576)</f>
        <v>0</v>
      </c>
      <c r="R577" s="783">
        <f>SUM(R566:R576)</f>
        <v>0</v>
      </c>
    </row>
    <row r="578" spans="1:18" s="709" customFormat="1" ht="13.5" thickTop="1">
      <c r="A578" s="706"/>
      <c r="B578" s="706"/>
      <c r="C578" s="706"/>
      <c r="D578" s="710"/>
      <c r="E578" s="710"/>
      <c r="F578" s="710"/>
      <c r="G578" s="710"/>
      <c r="H578" s="710"/>
      <c r="I578" s="707"/>
      <c r="J578" s="707"/>
      <c r="K578" s="707"/>
      <c r="L578" s="707"/>
      <c r="M578" s="707"/>
      <c r="N578" s="707"/>
      <c r="O578" s="707"/>
      <c r="P578" s="707"/>
      <c r="Q578" s="707"/>
      <c r="R578" s="707"/>
    </row>
    <row r="579" spans="1:18" s="709" customFormat="1" ht="15">
      <c r="A579" s="1050" t="s">
        <v>468</v>
      </c>
      <c r="B579" s="1050"/>
      <c r="C579" s="1050"/>
      <c r="D579" s="1050"/>
      <c r="E579" s="1050"/>
      <c r="F579" s="1050"/>
      <c r="G579" s="1050"/>
      <c r="H579" s="1050"/>
      <c r="I579" s="1050"/>
      <c r="J579" s="1050"/>
      <c r="K579" s="1050"/>
      <c r="L579" s="1050"/>
      <c r="M579" s="1050"/>
      <c r="N579" s="1050"/>
      <c r="O579" s="707"/>
      <c r="P579" s="707"/>
      <c r="Q579" s="708"/>
      <c r="R579" s="708"/>
    </row>
    <row r="580" spans="1:18" s="709" customFormat="1">
      <c r="A580" s="1051" t="s">
        <v>416</v>
      </c>
      <c r="B580" s="1051"/>
      <c r="C580" s="1051"/>
      <c r="D580" s="1051"/>
      <c r="E580" s="1051"/>
      <c r="F580" s="1051"/>
      <c r="G580" s="1051"/>
      <c r="H580" s="1051"/>
      <c r="I580" s="1051"/>
      <c r="J580" s="1051"/>
      <c r="K580" s="1051"/>
      <c r="L580" s="1051"/>
      <c r="M580" s="1051"/>
      <c r="N580" s="1051"/>
      <c r="O580" s="707"/>
      <c r="P580" s="707"/>
      <c r="Q580" s="708"/>
      <c r="R580" s="708"/>
    </row>
    <row r="581" spans="1:18" s="709" customFormat="1">
      <c r="A581" s="1051" t="s">
        <v>417</v>
      </c>
      <c r="B581" s="1051"/>
      <c r="C581" s="1051"/>
      <c r="D581" s="1051"/>
      <c r="E581" s="1051"/>
      <c r="F581" s="1051"/>
      <c r="G581" s="1051"/>
      <c r="H581" s="1051"/>
      <c r="I581" s="1051"/>
      <c r="J581" s="1051"/>
      <c r="K581" s="1051"/>
      <c r="L581" s="1051"/>
      <c r="M581" s="1051"/>
      <c r="N581" s="1051"/>
      <c r="O581" s="707"/>
      <c r="P581" s="707"/>
      <c r="Q581" s="708"/>
      <c r="R581" s="708"/>
    </row>
    <row r="582" spans="1:18" s="709" customFormat="1">
      <c r="A582" s="878"/>
      <c r="B582" s="878"/>
      <c r="C582" s="878"/>
      <c r="D582" s="878"/>
      <c r="E582" s="879"/>
      <c r="F582" s="879"/>
      <c r="G582" s="879"/>
      <c r="H582" s="879"/>
      <c r="I582" s="880"/>
      <c r="J582" s="880"/>
      <c r="K582" s="880"/>
      <c r="L582" s="880"/>
      <c r="M582" s="880"/>
      <c r="N582" s="880"/>
      <c r="O582" s="707"/>
      <c r="P582" s="707"/>
      <c r="Q582" s="708"/>
      <c r="R582" s="708"/>
    </row>
    <row r="583" spans="1:18" s="709" customFormat="1">
      <c r="A583" s="878"/>
      <c r="B583" s="878"/>
      <c r="C583" s="878"/>
      <c r="D583" s="878"/>
      <c r="E583" s="879"/>
      <c r="F583" s="879"/>
      <c r="G583" s="879"/>
      <c r="H583" s="879"/>
      <c r="I583" s="880"/>
      <c r="J583" s="880"/>
      <c r="K583" s="880"/>
      <c r="L583" s="880"/>
      <c r="M583" s="880"/>
      <c r="N583" s="880"/>
      <c r="O583" s="707"/>
      <c r="P583" s="707"/>
      <c r="Q583" s="708"/>
      <c r="R583" s="708"/>
    </row>
    <row r="584" spans="1:18" s="709" customFormat="1">
      <c r="A584" s="878"/>
      <c r="B584" s="878"/>
      <c r="C584" s="878"/>
      <c r="D584" s="878"/>
      <c r="E584" s="879"/>
      <c r="F584" s="879"/>
      <c r="G584" s="879"/>
      <c r="H584" s="879"/>
      <c r="I584" s="880"/>
      <c r="J584" s="880"/>
      <c r="K584" s="880"/>
      <c r="L584" s="880"/>
      <c r="M584" s="880"/>
      <c r="N584" s="880"/>
      <c r="O584" s="707"/>
      <c r="P584" s="707"/>
      <c r="Q584" s="708"/>
      <c r="R584" s="708"/>
    </row>
    <row r="585" spans="1:18" s="709" customFormat="1">
      <c r="A585" s="878"/>
      <c r="B585" s="878"/>
      <c r="C585" s="878"/>
      <c r="D585" s="878"/>
      <c r="E585" s="879"/>
      <c r="F585" s="879"/>
      <c r="G585" s="879"/>
      <c r="H585" s="879"/>
      <c r="I585" s="880"/>
      <c r="J585" s="880"/>
      <c r="K585" s="880"/>
      <c r="L585" s="880"/>
      <c r="M585" s="880"/>
      <c r="N585" s="880"/>
      <c r="O585" s="707"/>
      <c r="P585" s="707"/>
      <c r="Q585" s="708"/>
      <c r="R585" s="708"/>
    </row>
    <row r="586" spans="1:18" s="709" customFormat="1">
      <c r="A586" s="878"/>
      <c r="B586" s="878"/>
      <c r="C586" s="878"/>
      <c r="D586" s="878"/>
      <c r="E586" s="879"/>
      <c r="F586" s="879"/>
      <c r="G586" s="879"/>
      <c r="H586" s="879"/>
      <c r="I586" s="880"/>
      <c r="J586" s="880"/>
      <c r="K586" s="880"/>
      <c r="L586" s="880"/>
      <c r="M586" s="880"/>
      <c r="N586" s="880"/>
      <c r="O586" s="707"/>
      <c r="P586" s="707"/>
      <c r="Q586" s="708"/>
      <c r="R586" s="708"/>
    </row>
    <row r="587" spans="1:18" s="709" customFormat="1">
      <c r="A587" s="878"/>
      <c r="B587" s="878"/>
      <c r="C587" s="878"/>
      <c r="D587" s="878"/>
      <c r="E587" s="881"/>
      <c r="F587" s="878"/>
      <c r="G587" s="878"/>
      <c r="H587" s="878"/>
      <c r="I587" s="882"/>
      <c r="J587" s="882"/>
      <c r="K587" s="882"/>
      <c r="L587" s="882"/>
      <c r="M587" s="882"/>
      <c r="N587" s="882"/>
      <c r="O587" s="707"/>
      <c r="P587" s="707"/>
      <c r="Q587" s="708"/>
      <c r="R587" s="708"/>
    </row>
    <row r="588" spans="1:18" s="709" customFormat="1">
      <c r="A588" s="883" t="s">
        <v>418</v>
      </c>
      <c r="B588" s="883"/>
      <c r="C588" s="883"/>
      <c r="D588" s="884" t="s">
        <v>233</v>
      </c>
      <c r="E588" s="885"/>
      <c r="F588" s="882"/>
      <c r="G588" s="882"/>
      <c r="H588" s="882"/>
      <c r="I588" s="882"/>
      <c r="J588" s="882"/>
      <c r="K588" s="882"/>
      <c r="L588" s="882"/>
      <c r="M588" s="882"/>
      <c r="N588" s="882"/>
      <c r="O588" s="707"/>
      <c r="P588" s="707"/>
      <c r="Q588" s="708"/>
      <c r="R588" s="708"/>
    </row>
    <row r="589" spans="1:18" s="709" customFormat="1">
      <c r="A589" s="882"/>
      <c r="B589" s="882"/>
      <c r="C589" s="882"/>
      <c r="D589" s="882"/>
      <c r="E589" s="885"/>
      <c r="F589" s="882"/>
      <c r="G589" s="882"/>
      <c r="H589" s="882"/>
      <c r="I589" s="882"/>
      <c r="J589" s="882"/>
      <c r="K589" s="882"/>
      <c r="L589" s="882"/>
      <c r="M589" s="882"/>
      <c r="N589" s="882"/>
      <c r="O589" s="707"/>
      <c r="P589" s="707"/>
      <c r="Q589" s="708"/>
      <c r="R589" s="708"/>
    </row>
    <row r="590" spans="1:18" s="709" customFormat="1">
      <c r="A590" s="883" t="s">
        <v>419</v>
      </c>
      <c r="B590" s="883"/>
      <c r="C590" s="886"/>
      <c r="D590" s="883"/>
      <c r="E590" s="885"/>
      <c r="F590" s="882"/>
      <c r="G590" s="882"/>
      <c r="H590" s="882"/>
      <c r="I590" s="882"/>
      <c r="J590" s="882"/>
      <c r="K590" s="882"/>
      <c r="L590" s="882"/>
      <c r="M590" s="882"/>
      <c r="N590" s="882"/>
      <c r="O590" s="707"/>
      <c r="P590" s="707"/>
      <c r="Q590" s="708"/>
      <c r="R590" s="708"/>
    </row>
    <row r="591" spans="1:18" s="709" customFormat="1">
      <c r="A591" s="882"/>
      <c r="B591" s="882"/>
      <c r="C591" s="882"/>
      <c r="D591" s="882"/>
      <c r="E591" s="885"/>
      <c r="F591" s="882"/>
      <c r="G591" s="882"/>
      <c r="H591" s="882"/>
      <c r="I591" s="882"/>
      <c r="J591" s="882"/>
      <c r="K591" s="882"/>
      <c r="L591" s="882"/>
      <c r="M591" s="882"/>
      <c r="N591" s="882"/>
      <c r="O591" s="707"/>
      <c r="P591" s="707"/>
      <c r="Q591" s="708"/>
      <c r="R591" s="708"/>
    </row>
    <row r="592" spans="1:18" s="709" customFormat="1">
      <c r="A592" s="882"/>
      <c r="B592" s="882"/>
      <c r="C592" s="882"/>
      <c r="D592" s="882"/>
      <c r="E592" s="885"/>
      <c r="F592" s="882"/>
      <c r="G592" s="882"/>
      <c r="H592" s="882"/>
      <c r="I592" s="882"/>
      <c r="J592" s="882"/>
      <c r="K592" s="882"/>
      <c r="L592" s="882"/>
      <c r="M592" s="882"/>
      <c r="N592" s="882"/>
      <c r="O592" s="707"/>
      <c r="P592" s="707"/>
      <c r="Q592" s="708"/>
      <c r="R592" s="708"/>
    </row>
    <row r="593" spans="1:18" s="709" customFormat="1">
      <c r="A593" s="883" t="s">
        <v>420</v>
      </c>
      <c r="B593" s="883"/>
      <c r="C593" s="883"/>
      <c r="D593" s="884" t="s">
        <v>233</v>
      </c>
      <c r="E593" s="885"/>
      <c r="F593" s="882"/>
      <c r="G593" s="882"/>
      <c r="H593" s="882"/>
      <c r="I593" s="882"/>
      <c r="J593" s="882"/>
      <c r="K593" s="882"/>
      <c r="L593" s="882"/>
      <c r="M593" s="882"/>
      <c r="N593" s="882"/>
      <c r="O593" s="707"/>
      <c r="P593" s="707"/>
      <c r="Q593" s="708"/>
      <c r="R593" s="708"/>
    </row>
    <row r="594" spans="1:18" s="709" customFormat="1">
      <c r="A594" s="706"/>
      <c r="B594" s="706"/>
      <c r="C594" s="706"/>
      <c r="D594" s="710"/>
      <c r="E594" s="710"/>
      <c r="F594" s="710"/>
      <c r="G594" s="710"/>
      <c r="H594" s="710"/>
      <c r="I594" s="707"/>
      <c r="J594" s="707"/>
      <c r="K594" s="707"/>
      <c r="L594" s="707"/>
      <c r="M594" s="707"/>
      <c r="N594" s="707"/>
      <c r="O594" s="707"/>
      <c r="P594" s="707"/>
      <c r="Q594" s="707"/>
      <c r="R594" s="707"/>
    </row>
    <row r="595" spans="1:18">
      <c r="A595" s="153" t="s">
        <v>37</v>
      </c>
      <c r="B595" s="466"/>
      <c r="C595" s="466"/>
      <c r="D595" s="180"/>
      <c r="E595" s="180"/>
      <c r="F595" s="180"/>
      <c r="G595" s="180"/>
      <c r="H595" s="180"/>
      <c r="I595" s="365"/>
      <c r="J595" s="365"/>
      <c r="K595" s="365"/>
      <c r="L595" s="365"/>
      <c r="M595" s="184"/>
    </row>
    <row r="596" spans="1:18">
      <c r="A596" s="154" t="s">
        <v>102</v>
      </c>
      <c r="B596" s="181"/>
      <c r="C596" s="181"/>
      <c r="D596" s="180"/>
      <c r="E596" s="180"/>
      <c r="F596" s="180"/>
      <c r="G596" s="180"/>
      <c r="H596" s="180"/>
      <c r="I596" s="365"/>
      <c r="J596" s="365"/>
      <c r="K596" s="365"/>
      <c r="L596" s="365"/>
      <c r="M596" s="366"/>
    </row>
    <row r="597" spans="1:18" ht="1.5" customHeight="1">
      <c r="A597" s="154"/>
      <c r="B597" s="181"/>
      <c r="C597" s="181"/>
      <c r="D597" s="63"/>
      <c r="E597" s="284"/>
      <c r="F597" s="284"/>
      <c r="G597" s="284"/>
      <c r="H597" s="367"/>
      <c r="I597" s="365"/>
      <c r="J597" s="3"/>
      <c r="K597" s="3"/>
      <c r="L597" s="184"/>
      <c r="M597" s="184"/>
    </row>
    <row r="598" spans="1:18">
      <c r="A598" s="600" t="s">
        <v>24</v>
      </c>
      <c r="B598" s="982" t="str">
        <f>'Sch I S&amp;B FINAL'!B877</f>
        <v>Contractor Name</v>
      </c>
      <c r="C598" s="982"/>
      <c r="D598" s="599"/>
      <c r="E598" s="600" t="s">
        <v>23</v>
      </c>
      <c r="F598" s="417"/>
      <c r="G598" s="1061" t="str">
        <f>'Sch I S&amp;B FINAL'!H877</f>
        <v>Contract Number</v>
      </c>
      <c r="H598" s="1059"/>
      <c r="I598" s="1059"/>
      <c r="J598" s="1059"/>
      <c r="K598" s="604" t="s">
        <v>324</v>
      </c>
      <c r="L598" s="602"/>
      <c r="M598" s="599"/>
      <c r="N598" s="983">
        <f>'Sch I S&amp;B FINAL'!O877</f>
        <v>0</v>
      </c>
      <c r="O598" s="983"/>
    </row>
    <row r="599" spans="1:18" ht="13.5">
      <c r="A599" s="600" t="s">
        <v>25</v>
      </c>
      <c r="B599" s="1055" t="str">
        <f>'Sch I S&amp;B FINAL'!B878</f>
        <v xml:space="preserve">PROGRAM NAME </v>
      </c>
      <c r="C599" s="1056"/>
      <c r="D599" s="599"/>
      <c r="E599" s="601" t="s">
        <v>113</v>
      </c>
      <c r="F599" s="599"/>
      <c r="G599" s="1055" t="str">
        <f>'Sch I S&amp;B FINAL'!H878</f>
        <v>FUNDING SOURCE 12</v>
      </c>
      <c r="H599" s="1056"/>
      <c r="I599" s="1056"/>
      <c r="J599" s="1056"/>
      <c r="K599" s="603" t="s">
        <v>28</v>
      </c>
      <c r="L599" s="602"/>
      <c r="M599" s="602"/>
      <c r="N599" s="1058">
        <f>'Sch I S&amp;B FINAL'!O878</f>
        <v>0</v>
      </c>
      <c r="O599" s="1058"/>
    </row>
    <row r="600" spans="1:18" ht="13.5">
      <c r="A600" s="600" t="s">
        <v>27</v>
      </c>
      <c r="B600" s="1057">
        <f>'Sch I S&amp;B FINAL'!B879</f>
        <v>0</v>
      </c>
      <c r="C600" s="1057"/>
      <c r="D600" s="599"/>
      <c r="E600" s="600" t="s">
        <v>26</v>
      </c>
      <c r="F600"/>
      <c r="G600" s="1052">
        <f>+'Sch I S&amp;B FINAL'!G879</f>
        <v>0</v>
      </c>
      <c r="H600" s="1052"/>
      <c r="I600" s="1052"/>
      <c r="J600" s="1052"/>
      <c r="K600" s="605" t="s">
        <v>29</v>
      </c>
      <c r="L600" s="602"/>
      <c r="M600" s="599"/>
      <c r="N600" s="983">
        <f>'Sch I S&amp;B FINAL'!O879</f>
        <v>0</v>
      </c>
      <c r="O600" s="983"/>
    </row>
    <row r="601" spans="1:18" ht="4.5" customHeight="1">
      <c r="A601" s="60"/>
      <c r="B601" s="60"/>
      <c r="C601" s="60"/>
      <c r="I601" s="372"/>
      <c r="J601" s="3"/>
      <c r="K601" s="3"/>
      <c r="L601" s="184"/>
      <c r="M601" s="184"/>
    </row>
    <row r="602" spans="1:18" ht="2.25" customHeight="1">
      <c r="I602" s="365"/>
      <c r="J602" s="3"/>
      <c r="K602" s="3"/>
      <c r="L602" s="184"/>
      <c r="M602" s="184"/>
    </row>
    <row r="603" spans="1:18" ht="21" customHeight="1" thickBot="1">
      <c r="A603" s="606"/>
      <c r="I603" s="365"/>
      <c r="J603" s="3"/>
      <c r="K603" s="3"/>
      <c r="L603" s="184"/>
      <c r="M603" s="184"/>
    </row>
    <row r="604" spans="1:18" ht="13.5" thickTop="1">
      <c r="A604" s="1053" t="s">
        <v>128</v>
      </c>
      <c r="B604" s="1054"/>
      <c r="C604" s="1054"/>
      <c r="D604" s="996" t="s">
        <v>76</v>
      </c>
      <c r="E604" s="997"/>
      <c r="F604" s="997"/>
      <c r="G604" s="997"/>
      <c r="H604" s="998"/>
      <c r="I604" s="996" t="s">
        <v>0</v>
      </c>
      <c r="J604" s="997"/>
      <c r="K604" s="997"/>
      <c r="L604" s="997"/>
      <c r="M604" s="998"/>
      <c r="N604" s="996" t="s">
        <v>77</v>
      </c>
      <c r="O604" s="997"/>
      <c r="P604" s="997"/>
      <c r="Q604" s="997"/>
      <c r="R604" s="998"/>
    </row>
    <row r="605" spans="1:18" ht="22.5">
      <c r="A605" s="598" t="s">
        <v>103</v>
      </c>
      <c r="B605" s="597" t="s">
        <v>104</v>
      </c>
      <c r="C605" s="597" t="s">
        <v>105</v>
      </c>
      <c r="D605" s="128" t="s">
        <v>106</v>
      </c>
      <c r="E605" s="129" t="s">
        <v>107</v>
      </c>
      <c r="F605" s="129" t="s">
        <v>44</v>
      </c>
      <c r="G605" s="129" t="s">
        <v>108</v>
      </c>
      <c r="H605" s="375" t="s">
        <v>109</v>
      </c>
      <c r="I605" s="128" t="s">
        <v>106</v>
      </c>
      <c r="J605" s="129" t="s">
        <v>107</v>
      </c>
      <c r="K605" s="129" t="s">
        <v>44</v>
      </c>
      <c r="L605" s="129" t="s">
        <v>108</v>
      </c>
      <c r="M605" s="375" t="s">
        <v>109</v>
      </c>
      <c r="N605" s="128" t="s">
        <v>106</v>
      </c>
      <c r="O605" s="129" t="s">
        <v>107</v>
      </c>
      <c r="P605" s="129" t="s">
        <v>44</v>
      </c>
      <c r="Q605" s="129" t="s">
        <v>108</v>
      </c>
      <c r="R605" s="375" t="s">
        <v>109</v>
      </c>
    </row>
    <row r="606" spans="1:18" s="13" customFormat="1" ht="15" customHeight="1">
      <c r="A606" s="140"/>
      <c r="B606" s="141"/>
      <c r="C606" s="141"/>
      <c r="D606" s="144"/>
      <c r="E606" s="145"/>
      <c r="F606" s="145"/>
      <c r="G606" s="756">
        <f>+D606*F606</f>
        <v>0</v>
      </c>
      <c r="H606" s="239">
        <f t="shared" ref="H606:H616" si="217">+E606*F606</f>
        <v>0</v>
      </c>
      <c r="I606" s="144"/>
      <c r="J606" s="145"/>
      <c r="K606" s="145"/>
      <c r="L606" s="763">
        <f>+I606*K606</f>
        <v>0</v>
      </c>
      <c r="M606" s="239">
        <f t="shared" ref="M606:M616" si="218">+J606*K606</f>
        <v>0</v>
      </c>
      <c r="N606" s="392">
        <f t="shared" ref="N606:N616" si="219">+D606-I606</f>
        <v>0</v>
      </c>
      <c r="O606" s="237">
        <f t="shared" ref="O606:O616" si="220">+E606-J606</f>
        <v>0</v>
      </c>
      <c r="P606" s="237">
        <f t="shared" ref="P606:P616" si="221">+F606-K606</f>
        <v>0</v>
      </c>
      <c r="Q606" s="237">
        <f t="shared" ref="Q606:Q616" si="222">+G606-L606</f>
        <v>0</v>
      </c>
      <c r="R606" s="239">
        <f t="shared" ref="R606:R616" si="223">+H606-M606</f>
        <v>0</v>
      </c>
    </row>
    <row r="607" spans="1:18" s="13" customFormat="1" ht="15" customHeight="1">
      <c r="A607" s="140"/>
      <c r="B607" s="142"/>
      <c r="C607" s="141"/>
      <c r="D607" s="146"/>
      <c r="E607" s="147"/>
      <c r="F607" s="147"/>
      <c r="G607" s="757">
        <f t="shared" ref="G607:G616" si="224">+D607*F607</f>
        <v>0</v>
      </c>
      <c r="H607" s="230">
        <f t="shared" si="217"/>
        <v>0</v>
      </c>
      <c r="I607" s="146"/>
      <c r="J607" s="147"/>
      <c r="K607" s="147"/>
      <c r="L607" s="760">
        <f t="shared" ref="L607:L616" si="225">+I607*K607</f>
        <v>0</v>
      </c>
      <c r="M607" s="230">
        <f t="shared" si="218"/>
        <v>0</v>
      </c>
      <c r="N607" s="393">
        <f t="shared" si="219"/>
        <v>0</v>
      </c>
      <c r="O607" s="228">
        <f t="shared" si="220"/>
        <v>0</v>
      </c>
      <c r="P607" s="228">
        <f t="shared" si="221"/>
        <v>0</v>
      </c>
      <c r="Q607" s="228">
        <f t="shared" si="222"/>
        <v>0</v>
      </c>
      <c r="R607" s="230">
        <f t="shared" si="223"/>
        <v>0</v>
      </c>
    </row>
    <row r="608" spans="1:18" s="13" customFormat="1" ht="15" customHeight="1">
      <c r="A608" s="140"/>
      <c r="B608" s="142"/>
      <c r="C608" s="141"/>
      <c r="D608" s="146"/>
      <c r="E608" s="147"/>
      <c r="F608" s="147"/>
      <c r="G608" s="757">
        <f>+D608*F608</f>
        <v>0</v>
      </c>
      <c r="H608" s="230">
        <f>+E608*F608</f>
        <v>0</v>
      </c>
      <c r="I608" s="146"/>
      <c r="J608" s="147"/>
      <c r="K608" s="147"/>
      <c r="L608" s="760">
        <f>+I608*K608</f>
        <v>0</v>
      </c>
      <c r="M608" s="230">
        <f>+J608*K608</f>
        <v>0</v>
      </c>
      <c r="N608" s="393">
        <f t="shared" ref="N608:R610" si="226">+D608-I608</f>
        <v>0</v>
      </c>
      <c r="O608" s="228">
        <f t="shared" si="226"/>
        <v>0</v>
      </c>
      <c r="P608" s="228">
        <f t="shared" si="226"/>
        <v>0</v>
      </c>
      <c r="Q608" s="228">
        <f t="shared" si="226"/>
        <v>0</v>
      </c>
      <c r="R608" s="230">
        <f t="shared" si="226"/>
        <v>0</v>
      </c>
    </row>
    <row r="609" spans="1:18" s="13" customFormat="1" ht="15" customHeight="1">
      <c r="A609" s="140"/>
      <c r="B609" s="142"/>
      <c r="C609" s="141"/>
      <c r="D609" s="146"/>
      <c r="E609" s="147"/>
      <c r="F609" s="147"/>
      <c r="G609" s="757">
        <f>+D609*F609</f>
        <v>0</v>
      </c>
      <c r="H609" s="230">
        <f>+E609*F609</f>
        <v>0</v>
      </c>
      <c r="I609" s="146"/>
      <c r="J609" s="147"/>
      <c r="K609" s="147"/>
      <c r="L609" s="760">
        <f>+I609*K609</f>
        <v>0</v>
      </c>
      <c r="M609" s="230">
        <f>+J609*K609</f>
        <v>0</v>
      </c>
      <c r="N609" s="393">
        <f t="shared" si="226"/>
        <v>0</v>
      </c>
      <c r="O609" s="228">
        <f t="shared" si="226"/>
        <v>0</v>
      </c>
      <c r="P609" s="228">
        <f t="shared" si="226"/>
        <v>0</v>
      </c>
      <c r="Q609" s="228">
        <f t="shared" si="226"/>
        <v>0</v>
      </c>
      <c r="R609" s="230">
        <f t="shared" si="226"/>
        <v>0</v>
      </c>
    </row>
    <row r="610" spans="1:18" s="13" customFormat="1" ht="15" customHeight="1">
      <c r="A610" s="140"/>
      <c r="B610" s="142"/>
      <c r="C610" s="141"/>
      <c r="D610" s="146"/>
      <c r="E610" s="147"/>
      <c r="F610" s="147"/>
      <c r="G610" s="757">
        <f>+D610*F610</f>
        <v>0</v>
      </c>
      <c r="H610" s="230">
        <f>+E610*F610</f>
        <v>0</v>
      </c>
      <c r="I610" s="146"/>
      <c r="J610" s="147"/>
      <c r="K610" s="147"/>
      <c r="L610" s="760">
        <f>+I610*K610</f>
        <v>0</v>
      </c>
      <c r="M610" s="230">
        <f>+J610*K610</f>
        <v>0</v>
      </c>
      <c r="N610" s="393">
        <f t="shared" si="226"/>
        <v>0</v>
      </c>
      <c r="O610" s="228">
        <f t="shared" si="226"/>
        <v>0</v>
      </c>
      <c r="P610" s="228">
        <f t="shared" si="226"/>
        <v>0</v>
      </c>
      <c r="Q610" s="228">
        <f t="shared" si="226"/>
        <v>0</v>
      </c>
      <c r="R610" s="230">
        <f t="shared" si="226"/>
        <v>0</v>
      </c>
    </row>
    <row r="611" spans="1:18" s="13" customFormat="1" ht="15" customHeight="1">
      <c r="A611" s="143"/>
      <c r="B611" s="142"/>
      <c r="C611" s="142"/>
      <c r="D611" s="146"/>
      <c r="E611" s="147"/>
      <c r="F611" s="147"/>
      <c r="G611" s="757">
        <f t="shared" si="224"/>
        <v>0</v>
      </c>
      <c r="H611" s="230">
        <f t="shared" si="217"/>
        <v>0</v>
      </c>
      <c r="I611" s="146"/>
      <c r="J611" s="147"/>
      <c r="K611" s="147"/>
      <c r="L611" s="760">
        <f t="shared" si="225"/>
        <v>0</v>
      </c>
      <c r="M611" s="230">
        <f t="shared" si="218"/>
        <v>0</v>
      </c>
      <c r="N611" s="393">
        <f t="shared" si="219"/>
        <v>0</v>
      </c>
      <c r="O611" s="228">
        <f t="shared" si="220"/>
        <v>0</v>
      </c>
      <c r="P611" s="228">
        <f t="shared" si="221"/>
        <v>0</v>
      </c>
      <c r="Q611" s="228">
        <f t="shared" si="222"/>
        <v>0</v>
      </c>
      <c r="R611" s="230">
        <f t="shared" si="223"/>
        <v>0</v>
      </c>
    </row>
    <row r="612" spans="1:18" s="13" customFormat="1" ht="15" customHeight="1">
      <c r="A612" s="143"/>
      <c r="B612" s="142"/>
      <c r="C612" s="142"/>
      <c r="D612" s="146"/>
      <c r="E612" s="147"/>
      <c r="F612" s="147"/>
      <c r="G612" s="757">
        <f t="shared" si="224"/>
        <v>0</v>
      </c>
      <c r="H612" s="230">
        <f t="shared" si="217"/>
        <v>0</v>
      </c>
      <c r="I612" s="146"/>
      <c r="J612" s="147"/>
      <c r="K612" s="147"/>
      <c r="L612" s="760">
        <f t="shared" si="225"/>
        <v>0</v>
      </c>
      <c r="M612" s="230">
        <f t="shared" si="218"/>
        <v>0</v>
      </c>
      <c r="N612" s="393">
        <f t="shared" si="219"/>
        <v>0</v>
      </c>
      <c r="O612" s="228">
        <f t="shared" si="220"/>
        <v>0</v>
      </c>
      <c r="P612" s="228">
        <f t="shared" si="221"/>
        <v>0</v>
      </c>
      <c r="Q612" s="228">
        <f t="shared" si="222"/>
        <v>0</v>
      </c>
      <c r="R612" s="230">
        <f t="shared" si="223"/>
        <v>0</v>
      </c>
    </row>
    <row r="613" spans="1:18" s="13" customFormat="1" ht="15" customHeight="1">
      <c r="A613" s="143"/>
      <c r="B613" s="142"/>
      <c r="C613" s="142"/>
      <c r="D613" s="146"/>
      <c r="E613" s="147"/>
      <c r="F613" s="147"/>
      <c r="G613" s="757">
        <f t="shared" si="224"/>
        <v>0</v>
      </c>
      <c r="H613" s="230">
        <f t="shared" si="217"/>
        <v>0</v>
      </c>
      <c r="I613" s="146"/>
      <c r="J613" s="147"/>
      <c r="K613" s="147"/>
      <c r="L613" s="760">
        <f t="shared" si="225"/>
        <v>0</v>
      </c>
      <c r="M613" s="230">
        <f t="shared" si="218"/>
        <v>0</v>
      </c>
      <c r="N613" s="393">
        <f t="shared" si="219"/>
        <v>0</v>
      </c>
      <c r="O613" s="228">
        <f t="shared" si="220"/>
        <v>0</v>
      </c>
      <c r="P613" s="228">
        <f t="shared" si="221"/>
        <v>0</v>
      </c>
      <c r="Q613" s="228">
        <f t="shared" si="222"/>
        <v>0</v>
      </c>
      <c r="R613" s="230">
        <f t="shared" si="223"/>
        <v>0</v>
      </c>
    </row>
    <row r="614" spans="1:18" s="13" customFormat="1" ht="15" hidden="1" customHeight="1">
      <c r="A614" s="143"/>
      <c r="B614" s="142"/>
      <c r="C614" s="142"/>
      <c r="D614" s="146"/>
      <c r="E614" s="147"/>
      <c r="F614" s="147"/>
      <c r="G614" s="757">
        <f t="shared" si="224"/>
        <v>0</v>
      </c>
      <c r="H614" s="230">
        <f t="shared" si="217"/>
        <v>0</v>
      </c>
      <c r="I614" s="146"/>
      <c r="J614" s="147"/>
      <c r="K614" s="147"/>
      <c r="L614" s="757">
        <f t="shared" si="225"/>
        <v>0</v>
      </c>
      <c r="M614" s="230">
        <f t="shared" si="218"/>
        <v>0</v>
      </c>
      <c r="N614" s="393">
        <f t="shared" si="219"/>
        <v>0</v>
      </c>
      <c r="O614" s="228">
        <f t="shared" si="220"/>
        <v>0</v>
      </c>
      <c r="P614" s="228">
        <f t="shared" si="221"/>
        <v>0</v>
      </c>
      <c r="Q614" s="228">
        <f t="shared" si="222"/>
        <v>0</v>
      </c>
      <c r="R614" s="230">
        <f t="shared" si="223"/>
        <v>0</v>
      </c>
    </row>
    <row r="615" spans="1:18" s="13" customFormat="1" ht="15" hidden="1" customHeight="1">
      <c r="A615" s="143"/>
      <c r="B615" s="142"/>
      <c r="C615" s="142"/>
      <c r="D615" s="146"/>
      <c r="E615" s="147"/>
      <c r="F615" s="147"/>
      <c r="G615" s="757">
        <f t="shared" si="224"/>
        <v>0</v>
      </c>
      <c r="H615" s="230">
        <f t="shared" si="217"/>
        <v>0</v>
      </c>
      <c r="I615" s="146"/>
      <c r="J615" s="147"/>
      <c r="K615" s="147"/>
      <c r="L615" s="757">
        <f t="shared" si="225"/>
        <v>0</v>
      </c>
      <c r="M615" s="230">
        <f t="shared" si="218"/>
        <v>0</v>
      </c>
      <c r="N615" s="393">
        <f t="shared" si="219"/>
        <v>0</v>
      </c>
      <c r="O615" s="228">
        <f t="shared" si="220"/>
        <v>0</v>
      </c>
      <c r="P615" s="228">
        <f t="shared" si="221"/>
        <v>0</v>
      </c>
      <c r="Q615" s="228">
        <f t="shared" si="222"/>
        <v>0</v>
      </c>
      <c r="R615" s="230">
        <f t="shared" si="223"/>
        <v>0</v>
      </c>
    </row>
    <row r="616" spans="1:18" s="13" customFormat="1" ht="15" hidden="1" customHeight="1">
      <c r="A616" s="143"/>
      <c r="B616" s="142"/>
      <c r="C616" s="142"/>
      <c r="D616" s="146"/>
      <c r="E616" s="147"/>
      <c r="F616" s="147"/>
      <c r="G616" s="757">
        <f t="shared" si="224"/>
        <v>0</v>
      </c>
      <c r="H616" s="230">
        <f t="shared" si="217"/>
        <v>0</v>
      </c>
      <c r="I616" s="146"/>
      <c r="J616" s="147"/>
      <c r="K616" s="147"/>
      <c r="L616" s="757">
        <f t="shared" si="225"/>
        <v>0</v>
      </c>
      <c r="M616" s="230">
        <f t="shared" si="218"/>
        <v>0</v>
      </c>
      <c r="N616" s="393">
        <f t="shared" si="219"/>
        <v>0</v>
      </c>
      <c r="O616" s="228">
        <f t="shared" si="220"/>
        <v>0</v>
      </c>
      <c r="P616" s="228">
        <f t="shared" si="221"/>
        <v>0</v>
      </c>
      <c r="Q616" s="228">
        <f t="shared" si="222"/>
        <v>0</v>
      </c>
      <c r="R616" s="230">
        <f t="shared" si="223"/>
        <v>0</v>
      </c>
    </row>
    <row r="617" spans="1:18" s="780" customFormat="1" ht="13.5" thickBot="1">
      <c r="A617" s="400" t="s">
        <v>110</v>
      </c>
      <c r="B617" s="607"/>
      <c r="C617" s="607"/>
      <c r="D617" s="798">
        <f>SUM(D606:D616)</f>
        <v>0</v>
      </c>
      <c r="E617" s="799">
        <f>SUM(E606:E616)</f>
        <v>0</v>
      </c>
      <c r="F617" s="799"/>
      <c r="G617" s="799">
        <f>SUM(G606:G616)</f>
        <v>0</v>
      </c>
      <c r="H617" s="800">
        <f>SUM(H606:H616)</f>
        <v>0</v>
      </c>
      <c r="I617" s="773">
        <f>SUM(I606:I616)</f>
        <v>0</v>
      </c>
      <c r="J617" s="773">
        <f>SUM(J606:J616)</f>
        <v>0</v>
      </c>
      <c r="K617" s="773"/>
      <c r="L617" s="773">
        <f>SUM(L606:L616)</f>
        <v>0</v>
      </c>
      <c r="M617" s="783">
        <f>SUM(M606:M616)</f>
        <v>0</v>
      </c>
      <c r="N617" s="772">
        <f>SUM(N606:N616)</f>
        <v>0</v>
      </c>
      <c r="O617" s="773">
        <f>SUM(O606:O616)</f>
        <v>0</v>
      </c>
      <c r="P617" s="773"/>
      <c r="Q617" s="773">
        <f>SUM(Q606:Q616)</f>
        <v>0</v>
      </c>
      <c r="R617" s="783">
        <f>SUM(R606:R616)</f>
        <v>0</v>
      </c>
    </row>
    <row r="618" spans="1:18" ht="13.5" thickTop="1">
      <c r="A618" s="1053" t="s">
        <v>127</v>
      </c>
      <c r="B618" s="1054"/>
      <c r="C618" s="1054"/>
      <c r="D618" s="996" t="s">
        <v>76</v>
      </c>
      <c r="E618" s="997"/>
      <c r="F618" s="997"/>
      <c r="G618" s="997"/>
      <c r="H618" s="998"/>
      <c r="I618" s="996" t="s">
        <v>0</v>
      </c>
      <c r="J618" s="997"/>
      <c r="K618" s="997"/>
      <c r="L618" s="997"/>
      <c r="M618" s="998"/>
      <c r="N618" s="996" t="s">
        <v>77</v>
      </c>
      <c r="O618" s="997"/>
      <c r="P618" s="997"/>
      <c r="Q618" s="997"/>
      <c r="R618" s="998"/>
    </row>
    <row r="619" spans="1:18" ht="22.5">
      <c r="A619" s="598" t="s">
        <v>103</v>
      </c>
      <c r="B619" s="597" t="s">
        <v>104</v>
      </c>
      <c r="C619" s="597" t="s">
        <v>105</v>
      </c>
      <c r="D619" s="128" t="s">
        <v>106</v>
      </c>
      <c r="E619" s="129" t="s">
        <v>107</v>
      </c>
      <c r="F619" s="129" t="s">
        <v>44</v>
      </c>
      <c r="G619" s="129" t="s">
        <v>108</v>
      </c>
      <c r="H619" s="375" t="s">
        <v>109</v>
      </c>
      <c r="I619" s="128" t="s">
        <v>106</v>
      </c>
      <c r="J619" s="129" t="s">
        <v>107</v>
      </c>
      <c r="K619" s="129" t="s">
        <v>44</v>
      </c>
      <c r="L619" s="129" t="s">
        <v>108</v>
      </c>
      <c r="M619" s="375" t="s">
        <v>109</v>
      </c>
      <c r="N619" s="128" t="s">
        <v>106</v>
      </c>
      <c r="O619" s="129" t="s">
        <v>107</v>
      </c>
      <c r="P619" s="129" t="s">
        <v>44</v>
      </c>
      <c r="Q619" s="129" t="s">
        <v>108</v>
      </c>
      <c r="R619" s="375" t="s">
        <v>109</v>
      </c>
    </row>
    <row r="620" spans="1:18" s="13" customFormat="1">
      <c r="A620" s="140"/>
      <c r="B620" s="141"/>
      <c r="C620" s="141"/>
      <c r="D620" s="144"/>
      <c r="E620" s="145"/>
      <c r="F620" s="145"/>
      <c r="G620" s="756">
        <f>+D620*F620</f>
        <v>0</v>
      </c>
      <c r="H620" s="239">
        <f t="shared" ref="H620:H630" si="227">+E620*F620</f>
        <v>0</v>
      </c>
      <c r="I620" s="144"/>
      <c r="J620" s="145"/>
      <c r="K620" s="145"/>
      <c r="L620" s="763">
        <f>+I620*K620</f>
        <v>0</v>
      </c>
      <c r="M620" s="239">
        <f t="shared" ref="M620:M630" si="228">+J620*K620</f>
        <v>0</v>
      </c>
      <c r="N620" s="392">
        <f>+D620-I620</f>
        <v>0</v>
      </c>
      <c r="O620" s="237">
        <f t="shared" ref="O620:O630" si="229">+E620-J620</f>
        <v>0</v>
      </c>
      <c r="P620" s="237">
        <f t="shared" ref="P620:P630" si="230">+F620-K620</f>
        <v>0</v>
      </c>
      <c r="Q620" s="237">
        <f t="shared" ref="Q620:Q630" si="231">+G620-L620</f>
        <v>0</v>
      </c>
      <c r="R620" s="239">
        <f t="shared" ref="R620:R630" si="232">+H620-M620</f>
        <v>0</v>
      </c>
    </row>
    <row r="621" spans="1:18" s="13" customFormat="1">
      <c r="A621" s="140"/>
      <c r="B621" s="142"/>
      <c r="C621" s="141"/>
      <c r="D621" s="146"/>
      <c r="E621" s="147"/>
      <c r="F621" s="147"/>
      <c r="G621" s="757">
        <f t="shared" ref="G621:G630" si="233">+D621*F621</f>
        <v>0</v>
      </c>
      <c r="H621" s="230">
        <f t="shared" si="227"/>
        <v>0</v>
      </c>
      <c r="I621" s="146"/>
      <c r="J621" s="147"/>
      <c r="K621" s="147"/>
      <c r="L621" s="760">
        <f t="shared" ref="L621:L630" si="234">+I621*K621</f>
        <v>0</v>
      </c>
      <c r="M621" s="230">
        <f t="shared" si="228"/>
        <v>0</v>
      </c>
      <c r="N621" s="393">
        <f t="shared" ref="N621:N630" si="235">+D621-I621</f>
        <v>0</v>
      </c>
      <c r="O621" s="228">
        <f t="shared" si="229"/>
        <v>0</v>
      </c>
      <c r="P621" s="228">
        <f t="shared" si="230"/>
        <v>0</v>
      </c>
      <c r="Q621" s="228">
        <f t="shared" si="231"/>
        <v>0</v>
      </c>
      <c r="R621" s="230">
        <f t="shared" si="232"/>
        <v>0</v>
      </c>
    </row>
    <row r="622" spans="1:18" s="13" customFormat="1">
      <c r="A622" s="140"/>
      <c r="B622" s="142"/>
      <c r="C622" s="141"/>
      <c r="D622" s="146"/>
      <c r="E622" s="147"/>
      <c r="F622" s="147"/>
      <c r="G622" s="757">
        <f>+D622*F622</f>
        <v>0</v>
      </c>
      <c r="H622" s="230">
        <f>+E622*F622</f>
        <v>0</v>
      </c>
      <c r="I622" s="146"/>
      <c r="J622" s="147"/>
      <c r="K622" s="147"/>
      <c r="L622" s="760">
        <f>+I622*K622</f>
        <v>0</v>
      </c>
      <c r="M622" s="230">
        <f>+J622*K622</f>
        <v>0</v>
      </c>
      <c r="N622" s="393">
        <f t="shared" ref="N622:R624" si="236">+D622-I622</f>
        <v>0</v>
      </c>
      <c r="O622" s="228">
        <f t="shared" si="236"/>
        <v>0</v>
      </c>
      <c r="P622" s="228">
        <f t="shared" si="236"/>
        <v>0</v>
      </c>
      <c r="Q622" s="228">
        <f t="shared" si="236"/>
        <v>0</v>
      </c>
      <c r="R622" s="230">
        <f t="shared" si="236"/>
        <v>0</v>
      </c>
    </row>
    <row r="623" spans="1:18" s="13" customFormat="1">
      <c r="A623" s="140"/>
      <c r="B623" s="142"/>
      <c r="C623" s="141"/>
      <c r="D623" s="146"/>
      <c r="E623" s="147"/>
      <c r="F623" s="147"/>
      <c r="G623" s="757">
        <f>+D623*F623</f>
        <v>0</v>
      </c>
      <c r="H623" s="230">
        <f>+E623*F623</f>
        <v>0</v>
      </c>
      <c r="I623" s="146"/>
      <c r="J623" s="147"/>
      <c r="K623" s="147"/>
      <c r="L623" s="760">
        <f>+I623*K623</f>
        <v>0</v>
      </c>
      <c r="M623" s="230">
        <f>+J623*K623</f>
        <v>0</v>
      </c>
      <c r="N623" s="393">
        <f t="shared" si="236"/>
        <v>0</v>
      </c>
      <c r="O623" s="228">
        <f t="shared" si="236"/>
        <v>0</v>
      </c>
      <c r="P623" s="228">
        <f t="shared" si="236"/>
        <v>0</v>
      </c>
      <c r="Q623" s="228">
        <f t="shared" si="236"/>
        <v>0</v>
      </c>
      <c r="R623" s="230">
        <f t="shared" si="236"/>
        <v>0</v>
      </c>
    </row>
    <row r="624" spans="1:18" s="13" customFormat="1">
      <c r="A624" s="140"/>
      <c r="B624" s="142"/>
      <c r="C624" s="141"/>
      <c r="D624" s="146"/>
      <c r="E624" s="147"/>
      <c r="F624" s="147"/>
      <c r="G624" s="757">
        <f>+D624*F624</f>
        <v>0</v>
      </c>
      <c r="H624" s="230">
        <f>+E624*F624</f>
        <v>0</v>
      </c>
      <c r="I624" s="146"/>
      <c r="J624" s="147"/>
      <c r="K624" s="147"/>
      <c r="L624" s="760">
        <f>+I624*K624</f>
        <v>0</v>
      </c>
      <c r="M624" s="230">
        <f>+J624*K624</f>
        <v>0</v>
      </c>
      <c r="N624" s="393">
        <f t="shared" si="236"/>
        <v>0</v>
      </c>
      <c r="O624" s="228">
        <f t="shared" si="236"/>
        <v>0</v>
      </c>
      <c r="P624" s="228">
        <f t="shared" si="236"/>
        <v>0</v>
      </c>
      <c r="Q624" s="228">
        <f t="shared" si="236"/>
        <v>0</v>
      </c>
      <c r="R624" s="230">
        <f t="shared" si="236"/>
        <v>0</v>
      </c>
    </row>
    <row r="625" spans="1:18" s="13" customFormat="1">
      <c r="A625" s="143"/>
      <c r="B625" s="142"/>
      <c r="C625" s="142"/>
      <c r="D625" s="146"/>
      <c r="E625" s="147"/>
      <c r="F625" s="147"/>
      <c r="G625" s="757">
        <f t="shared" si="233"/>
        <v>0</v>
      </c>
      <c r="H625" s="230">
        <f t="shared" si="227"/>
        <v>0</v>
      </c>
      <c r="I625" s="146"/>
      <c r="J625" s="147"/>
      <c r="K625" s="147"/>
      <c r="L625" s="760">
        <f t="shared" si="234"/>
        <v>0</v>
      </c>
      <c r="M625" s="230">
        <f t="shared" si="228"/>
        <v>0</v>
      </c>
      <c r="N625" s="393">
        <f t="shared" si="235"/>
        <v>0</v>
      </c>
      <c r="O625" s="228">
        <f t="shared" si="229"/>
        <v>0</v>
      </c>
      <c r="P625" s="228">
        <f t="shared" si="230"/>
        <v>0</v>
      </c>
      <c r="Q625" s="228">
        <f t="shared" si="231"/>
        <v>0</v>
      </c>
      <c r="R625" s="230">
        <f t="shared" si="232"/>
        <v>0</v>
      </c>
    </row>
    <row r="626" spans="1:18" s="13" customFormat="1">
      <c r="A626" s="143"/>
      <c r="B626" s="142"/>
      <c r="C626" s="142"/>
      <c r="D626" s="146"/>
      <c r="E626" s="147"/>
      <c r="F626" s="147"/>
      <c r="G626" s="757">
        <f t="shared" si="233"/>
        <v>0</v>
      </c>
      <c r="H626" s="230">
        <f t="shared" si="227"/>
        <v>0</v>
      </c>
      <c r="I626" s="146"/>
      <c r="J626" s="147"/>
      <c r="K626" s="147"/>
      <c r="L626" s="760">
        <f t="shared" si="234"/>
        <v>0</v>
      </c>
      <c r="M626" s="230">
        <f t="shared" si="228"/>
        <v>0</v>
      </c>
      <c r="N626" s="393">
        <f t="shared" si="235"/>
        <v>0</v>
      </c>
      <c r="O626" s="228">
        <f t="shared" si="229"/>
        <v>0</v>
      </c>
      <c r="P626" s="228">
        <f t="shared" si="230"/>
        <v>0</v>
      </c>
      <c r="Q626" s="228">
        <f t="shared" si="231"/>
        <v>0</v>
      </c>
      <c r="R626" s="230">
        <f t="shared" si="232"/>
        <v>0</v>
      </c>
    </row>
    <row r="627" spans="1:18" s="13" customFormat="1">
      <c r="A627" s="143"/>
      <c r="B627" s="142"/>
      <c r="C627" s="142"/>
      <c r="D627" s="146"/>
      <c r="E627" s="147"/>
      <c r="F627" s="147"/>
      <c r="G627" s="757">
        <f t="shared" si="233"/>
        <v>0</v>
      </c>
      <c r="H627" s="230">
        <f t="shared" si="227"/>
        <v>0</v>
      </c>
      <c r="I627" s="146"/>
      <c r="J627" s="147"/>
      <c r="K627" s="147"/>
      <c r="L627" s="760">
        <f t="shared" si="234"/>
        <v>0</v>
      </c>
      <c r="M627" s="230">
        <f t="shared" si="228"/>
        <v>0</v>
      </c>
      <c r="N627" s="393">
        <f t="shared" si="235"/>
        <v>0</v>
      </c>
      <c r="O627" s="228">
        <f t="shared" si="229"/>
        <v>0</v>
      </c>
      <c r="P627" s="228">
        <f t="shared" si="230"/>
        <v>0</v>
      </c>
      <c r="Q627" s="228">
        <f t="shared" si="231"/>
        <v>0</v>
      </c>
      <c r="R627" s="230">
        <f t="shared" si="232"/>
        <v>0</v>
      </c>
    </row>
    <row r="628" spans="1:18" s="13" customFormat="1" hidden="1">
      <c r="A628" s="143"/>
      <c r="B628" s="142"/>
      <c r="C628" s="142"/>
      <c r="D628" s="146"/>
      <c r="E628" s="147"/>
      <c r="F628" s="147"/>
      <c r="G628" s="757">
        <f t="shared" si="233"/>
        <v>0</v>
      </c>
      <c r="H628" s="230">
        <f t="shared" si="227"/>
        <v>0</v>
      </c>
      <c r="I628" s="146"/>
      <c r="J628" s="147"/>
      <c r="K628" s="147"/>
      <c r="L628" s="757">
        <f t="shared" si="234"/>
        <v>0</v>
      </c>
      <c r="M628" s="230">
        <f t="shared" si="228"/>
        <v>0</v>
      </c>
      <c r="N628" s="393">
        <f t="shared" si="235"/>
        <v>0</v>
      </c>
      <c r="O628" s="228">
        <f t="shared" si="229"/>
        <v>0</v>
      </c>
      <c r="P628" s="228">
        <f t="shared" si="230"/>
        <v>0</v>
      </c>
      <c r="Q628" s="228">
        <f t="shared" si="231"/>
        <v>0</v>
      </c>
      <c r="R628" s="230">
        <f t="shared" si="232"/>
        <v>0</v>
      </c>
    </row>
    <row r="629" spans="1:18" s="13" customFormat="1" hidden="1">
      <c r="A629" s="143"/>
      <c r="B629" s="142"/>
      <c r="C629" s="142"/>
      <c r="D629" s="146"/>
      <c r="E629" s="147"/>
      <c r="F629" s="147"/>
      <c r="G629" s="757">
        <f t="shared" si="233"/>
        <v>0</v>
      </c>
      <c r="H629" s="230">
        <f t="shared" si="227"/>
        <v>0</v>
      </c>
      <c r="I629" s="146"/>
      <c r="J629" s="147"/>
      <c r="K629" s="147"/>
      <c r="L629" s="757">
        <f t="shared" si="234"/>
        <v>0</v>
      </c>
      <c r="M629" s="230">
        <f t="shared" si="228"/>
        <v>0</v>
      </c>
      <c r="N629" s="393">
        <f t="shared" si="235"/>
        <v>0</v>
      </c>
      <c r="O629" s="228">
        <f t="shared" si="229"/>
        <v>0</v>
      </c>
      <c r="P629" s="228">
        <f t="shared" si="230"/>
        <v>0</v>
      </c>
      <c r="Q629" s="228">
        <f t="shared" si="231"/>
        <v>0</v>
      </c>
      <c r="R629" s="230">
        <f t="shared" si="232"/>
        <v>0</v>
      </c>
    </row>
    <row r="630" spans="1:18" s="13" customFormat="1" hidden="1">
      <c r="A630" s="143"/>
      <c r="B630" s="142"/>
      <c r="C630" s="142"/>
      <c r="D630" s="146"/>
      <c r="E630" s="147"/>
      <c r="F630" s="147"/>
      <c r="G630" s="757">
        <f t="shared" si="233"/>
        <v>0</v>
      </c>
      <c r="H630" s="230">
        <f t="shared" si="227"/>
        <v>0</v>
      </c>
      <c r="I630" s="146"/>
      <c r="J630" s="147"/>
      <c r="K630" s="147"/>
      <c r="L630" s="757">
        <f t="shared" si="234"/>
        <v>0</v>
      </c>
      <c r="M630" s="230">
        <f t="shared" si="228"/>
        <v>0</v>
      </c>
      <c r="N630" s="393">
        <f t="shared" si="235"/>
        <v>0</v>
      </c>
      <c r="O630" s="228">
        <f t="shared" si="229"/>
        <v>0</v>
      </c>
      <c r="P630" s="228">
        <f t="shared" si="230"/>
        <v>0</v>
      </c>
      <c r="Q630" s="228">
        <f t="shared" si="231"/>
        <v>0</v>
      </c>
      <c r="R630" s="230">
        <f t="shared" si="232"/>
        <v>0</v>
      </c>
    </row>
    <row r="631" spans="1:18" s="780" customFormat="1" ht="13.5" thickBot="1">
      <c r="A631" s="400" t="s">
        <v>111</v>
      </c>
      <c r="B631" s="607"/>
      <c r="C631" s="607"/>
      <c r="D631" s="798">
        <f>SUM(D620:D630)</f>
        <v>0</v>
      </c>
      <c r="E631" s="799">
        <f>SUM(E620:E630)</f>
        <v>0</v>
      </c>
      <c r="F631" s="799"/>
      <c r="G631" s="799">
        <f>SUM(G620:G630)</f>
        <v>0</v>
      </c>
      <c r="H631" s="800">
        <f>SUM(H620:H630)</f>
        <v>0</v>
      </c>
      <c r="I631" s="773">
        <f>SUM(I620:I630)</f>
        <v>0</v>
      </c>
      <c r="J631" s="773">
        <f>SUM(J620:J630)</f>
        <v>0</v>
      </c>
      <c r="K631" s="773"/>
      <c r="L631" s="773">
        <f>SUM(L620:L630)</f>
        <v>0</v>
      </c>
      <c r="M631" s="783">
        <f>SUM(M620:M630)</f>
        <v>0</v>
      </c>
      <c r="N631" s="772">
        <f>SUM(N620:N630)</f>
        <v>0</v>
      </c>
      <c r="O631" s="773">
        <f>SUM(O620:O630)</f>
        <v>0</v>
      </c>
      <c r="P631" s="773"/>
      <c r="Q631" s="773">
        <f>SUM(Q620:Q630)</f>
        <v>0</v>
      </c>
      <c r="R631" s="783">
        <f>SUM(R620:R630)</f>
        <v>0</v>
      </c>
    </row>
    <row r="632" spans="1:18" ht="14.25" thickTop="1" thickBot="1">
      <c r="D632" s="761"/>
      <c r="E632" s="761"/>
      <c r="F632" s="761"/>
      <c r="G632" s="761"/>
      <c r="H632" s="761"/>
      <c r="I632" s="761"/>
      <c r="J632" s="761"/>
      <c r="K632" s="761"/>
      <c r="L632" s="761"/>
      <c r="M632" s="761"/>
      <c r="N632" s="761"/>
      <c r="O632" s="761"/>
      <c r="P632" s="761"/>
      <c r="Q632" s="761"/>
      <c r="R632" s="761"/>
    </row>
    <row r="633" spans="1:18" ht="13.5" customHeight="1" thickTop="1" thickBot="1">
      <c r="A633" s="608" t="s">
        <v>57</v>
      </c>
      <c r="B633" s="240"/>
      <c r="C633" s="240"/>
      <c r="D633" s="792">
        <f>+D23+D37+D77+D91+D131+D145+D185+D199+D239+D253+D293+D307+D347+D361+D401+D415+D455+D469+D509+D523+D563+D577+D617+D631</f>
        <v>0</v>
      </c>
      <c r="E633" s="609">
        <f>+E23+E37+E77+E91+E131+E145+E185+E199+E239+E253+E293+E307+E347+E361+E401+E415+E455+E469+E509+E523+E563+E577+E617+E631</f>
        <v>0</v>
      </c>
      <c r="F633" s="609"/>
      <c r="G633" s="609">
        <f>+G23+G37+G77+G91+G131+G145+G185+G199+G239+G253+G293+G307+G347+G361+G401+G415+G455+G469+G509+G523+G563+G577+G617+G631</f>
        <v>0</v>
      </c>
      <c r="H633" s="610">
        <f>+H23+H37+H77+H91+H131+H145+H185+H199+H239+H253+H293+H307+H347+H361+H401+H415+H455+H469+H509+H523+H563+H577+H617+H631</f>
        <v>0</v>
      </c>
      <c r="I633" s="609">
        <f>+I23+I37+I77+I91+I131+I145+I185+I199+I239+I253+I293+I307+I347+I361+I401+I415+I455+I469+I509+I523+I563+I577+I617+I631</f>
        <v>0</v>
      </c>
      <c r="J633" s="609">
        <f>+J23+J37+J77+J91+J131+J145+J185+J199+J239+J253+J293+J307+J347+J361+J401+J415+J455+J469+J509+J523+J563+J577+J617+J631</f>
        <v>0</v>
      </c>
      <c r="K633" s="609"/>
      <c r="L633" s="609">
        <f>+L23+L37+L77+L91+L131+L145+L185+L199+L239+L253+L293+L307+L347+L361+L401+L415+L455+L469+L509+L523+L563+L577+L617+L631</f>
        <v>0</v>
      </c>
      <c r="M633" s="610">
        <f>+M23+M37+M77+M91+M131+M145+M185+M199+M239+M253+M293+M307+M347+M361+M401+M415+M455+M469+M509+M523+M563+M577+M617+M631</f>
        <v>0</v>
      </c>
      <c r="N633" s="609">
        <f>+N23+N37+N77+N91+N131+N145+N185+N199+N239+N253+N293+N307+N347+N361+N401+N415+N455+N469+N509+N523+N563+N577+N617+N631</f>
        <v>0</v>
      </c>
      <c r="O633" s="609">
        <f>+O23+O37+O77+O91+O131+O145+O185+O199+O239+O253+O293+O307+O347+O361+O401+O415+O455+O469+O509+O523+O563+O577+O617+O631</f>
        <v>0</v>
      </c>
      <c r="P633" s="609"/>
      <c r="Q633" s="609">
        <f>+Q23+Q37+Q77+Q91+Q131+Q145+Q185+Q199+Q239+Q253+Q293+Q307+Q347+Q361+Q401+Q415+Q455+Q469+Q509+Q523+Q563+Q577+Q617+Q631</f>
        <v>0</v>
      </c>
      <c r="R633" s="610">
        <f>+R23+R37+R77+R91+R131+R145+R185+R199+R239+R253+R293+R307+R347+R361+R401+R415+R455+R469+R509+R523+R563+R577+R617+R631</f>
        <v>0</v>
      </c>
    </row>
    <row r="634" spans="1:18" ht="13.5" thickTop="1"/>
    <row r="635" spans="1:18" s="709" customFormat="1" ht="15">
      <c r="A635" s="1050" t="s">
        <v>468</v>
      </c>
      <c r="B635" s="1050"/>
      <c r="C635" s="1050"/>
      <c r="D635" s="1050"/>
      <c r="E635" s="1050"/>
      <c r="F635" s="1050"/>
      <c r="G635" s="1050"/>
      <c r="H635" s="1050"/>
      <c r="I635" s="1050"/>
      <c r="J635" s="1050"/>
      <c r="K635" s="1050"/>
      <c r="L635" s="1050"/>
      <c r="M635" s="1050"/>
      <c r="N635" s="1050"/>
      <c r="O635" s="707"/>
      <c r="P635" s="707"/>
      <c r="Q635" s="708"/>
      <c r="R635" s="708"/>
    </row>
    <row r="636" spans="1:18" s="709" customFormat="1">
      <c r="A636" s="1051" t="s">
        <v>416</v>
      </c>
      <c r="B636" s="1051"/>
      <c r="C636" s="1051"/>
      <c r="D636" s="1051"/>
      <c r="E636" s="1051"/>
      <c r="F636" s="1051"/>
      <c r="G636" s="1051"/>
      <c r="H636" s="1051"/>
      <c r="I636" s="1051"/>
      <c r="J636" s="1051"/>
      <c r="K636" s="1051"/>
      <c r="L636" s="1051"/>
      <c r="M636" s="1051"/>
      <c r="N636" s="1051"/>
      <c r="O636" s="707"/>
      <c r="P636" s="707"/>
      <c r="Q636" s="708"/>
      <c r="R636" s="708"/>
    </row>
    <row r="637" spans="1:18" s="709" customFormat="1">
      <c r="A637" s="1051" t="s">
        <v>417</v>
      </c>
      <c r="B637" s="1051"/>
      <c r="C637" s="1051"/>
      <c r="D637" s="1051"/>
      <c r="E637" s="1051"/>
      <c r="F637" s="1051"/>
      <c r="G637" s="1051"/>
      <c r="H637" s="1051"/>
      <c r="I637" s="1051"/>
      <c r="J637" s="1051"/>
      <c r="K637" s="1051"/>
      <c r="L637" s="1051"/>
      <c r="M637" s="1051"/>
      <c r="N637" s="1051"/>
      <c r="O637" s="707"/>
      <c r="P637" s="707"/>
      <c r="Q637" s="708"/>
      <c r="R637" s="708"/>
    </row>
    <row r="638" spans="1:18" s="709" customFormat="1">
      <c r="A638" s="878"/>
      <c r="B638" s="878"/>
      <c r="C638" s="878"/>
      <c r="D638" s="878"/>
      <c r="E638" s="879"/>
      <c r="F638" s="879"/>
      <c r="G638" s="879"/>
      <c r="H638" s="879"/>
      <c r="I638" s="880"/>
      <c r="J638" s="880"/>
      <c r="K638" s="880"/>
      <c r="L638" s="880"/>
      <c r="M638" s="880"/>
      <c r="N638" s="880"/>
      <c r="O638" s="707"/>
      <c r="P638" s="707"/>
      <c r="Q638" s="708"/>
      <c r="R638" s="708"/>
    </row>
    <row r="639" spans="1:18" s="709" customFormat="1">
      <c r="A639" s="878"/>
      <c r="B639" s="878"/>
      <c r="C639" s="878"/>
      <c r="D639" s="878"/>
      <c r="E639" s="879"/>
      <c r="F639" s="879"/>
      <c r="G639" s="879"/>
      <c r="H639" s="879"/>
      <c r="I639" s="880"/>
      <c r="J639" s="880"/>
      <c r="K639" s="880"/>
      <c r="L639" s="880"/>
      <c r="M639" s="880"/>
      <c r="N639" s="880"/>
      <c r="O639" s="707"/>
      <c r="P639" s="707"/>
      <c r="Q639" s="708"/>
      <c r="R639" s="708"/>
    </row>
    <row r="640" spans="1:18" s="709" customFormat="1">
      <c r="A640" s="878"/>
      <c r="B640" s="878"/>
      <c r="C640" s="878"/>
      <c r="D640" s="878"/>
      <c r="E640" s="879"/>
      <c r="F640" s="879"/>
      <c r="G640" s="879"/>
      <c r="H640" s="879"/>
      <c r="I640" s="880"/>
      <c r="J640" s="880"/>
      <c r="K640" s="880"/>
      <c r="L640" s="880"/>
      <c r="M640" s="880"/>
      <c r="N640" s="880"/>
      <c r="O640" s="707"/>
      <c r="P640" s="707"/>
      <c r="Q640" s="708"/>
      <c r="R640" s="708"/>
    </row>
    <row r="641" spans="1:18" s="709" customFormat="1">
      <c r="A641" s="878"/>
      <c r="B641" s="878"/>
      <c r="C641" s="878"/>
      <c r="D641" s="878"/>
      <c r="E641" s="879"/>
      <c r="F641" s="879"/>
      <c r="G641" s="879"/>
      <c r="H641" s="879"/>
      <c r="I641" s="880"/>
      <c r="J641" s="880"/>
      <c r="K641" s="880"/>
      <c r="L641" s="880"/>
      <c r="M641" s="880"/>
      <c r="N641" s="880"/>
      <c r="O641" s="707"/>
      <c r="P641" s="707"/>
      <c r="Q641" s="708"/>
      <c r="R641" s="708"/>
    </row>
    <row r="642" spans="1:18" s="709" customFormat="1">
      <c r="A642" s="878"/>
      <c r="B642" s="878"/>
      <c r="C642" s="878"/>
      <c r="D642" s="878"/>
      <c r="E642" s="879"/>
      <c r="F642" s="879"/>
      <c r="G642" s="879"/>
      <c r="H642" s="879"/>
      <c r="I642" s="880"/>
      <c r="J642" s="880"/>
      <c r="K642" s="880"/>
      <c r="L642" s="880"/>
      <c r="M642" s="880"/>
      <c r="N642" s="880"/>
      <c r="O642" s="707"/>
      <c r="P642" s="707"/>
      <c r="Q642" s="708"/>
      <c r="R642" s="708"/>
    </row>
    <row r="643" spans="1:18" s="709" customFormat="1">
      <c r="A643" s="878"/>
      <c r="B643" s="878"/>
      <c r="C643" s="878"/>
      <c r="D643" s="878"/>
      <c r="E643" s="881"/>
      <c r="F643" s="878"/>
      <c r="G643" s="878"/>
      <c r="H643" s="878"/>
      <c r="I643" s="882"/>
      <c r="J643" s="882"/>
      <c r="K643" s="882"/>
      <c r="L643" s="882"/>
      <c r="M643" s="882"/>
      <c r="N643" s="882"/>
      <c r="O643" s="707"/>
      <c r="P643" s="707"/>
      <c r="Q643" s="708"/>
      <c r="R643" s="708"/>
    </row>
    <row r="644" spans="1:18" s="709" customFormat="1">
      <c r="A644" s="883" t="s">
        <v>418</v>
      </c>
      <c r="B644" s="883"/>
      <c r="C644" s="883"/>
      <c r="D644" s="884" t="s">
        <v>233</v>
      </c>
      <c r="E644" s="885"/>
      <c r="F644" s="882"/>
      <c r="G644" s="882"/>
      <c r="H644" s="882"/>
      <c r="I644" s="882"/>
      <c r="J644" s="882"/>
      <c r="K644" s="882"/>
      <c r="L644" s="882"/>
      <c r="M644" s="882"/>
      <c r="N644" s="882"/>
      <c r="O644" s="707"/>
      <c r="P644" s="707"/>
      <c r="Q644" s="708"/>
      <c r="R644" s="708"/>
    </row>
    <row r="645" spans="1:18" s="709" customFormat="1">
      <c r="A645" s="882"/>
      <c r="B645" s="882"/>
      <c r="C645" s="882"/>
      <c r="D645" s="882"/>
      <c r="E645" s="885"/>
      <c r="F645" s="882"/>
      <c r="G645" s="882"/>
      <c r="H645" s="882"/>
      <c r="I645" s="882"/>
      <c r="J645" s="882"/>
      <c r="K645" s="882"/>
      <c r="L645" s="882"/>
      <c r="M645" s="882"/>
      <c r="N645" s="882"/>
      <c r="O645" s="707"/>
      <c r="P645" s="707"/>
      <c r="Q645" s="708"/>
      <c r="R645" s="708"/>
    </row>
    <row r="646" spans="1:18" s="709" customFormat="1">
      <c r="A646" s="883" t="s">
        <v>419</v>
      </c>
      <c r="B646" s="883"/>
      <c r="C646" s="886"/>
      <c r="D646" s="883"/>
      <c r="E646" s="885"/>
      <c r="F646" s="882"/>
      <c r="G646" s="882"/>
      <c r="H646" s="882"/>
      <c r="I646" s="882"/>
      <c r="J646" s="882"/>
      <c r="K646" s="882"/>
      <c r="L646" s="882"/>
      <c r="M646" s="882"/>
      <c r="N646" s="882"/>
      <c r="O646" s="707"/>
      <c r="P646" s="707"/>
      <c r="Q646" s="708"/>
      <c r="R646" s="708"/>
    </row>
    <row r="647" spans="1:18" s="709" customFormat="1">
      <c r="A647" s="882"/>
      <c r="B647" s="882"/>
      <c r="C647" s="882"/>
      <c r="D647" s="882"/>
      <c r="E647" s="885"/>
      <c r="F647" s="882"/>
      <c r="G647" s="882"/>
      <c r="H647" s="882"/>
      <c r="I647" s="882"/>
      <c r="J647" s="882"/>
      <c r="K647" s="882"/>
      <c r="L647" s="882"/>
      <c r="M647" s="882"/>
      <c r="N647" s="882"/>
      <c r="O647" s="707"/>
      <c r="P647" s="707"/>
      <c r="Q647" s="708"/>
      <c r="R647" s="708"/>
    </row>
    <row r="648" spans="1:18" s="709" customFormat="1">
      <c r="A648" s="882"/>
      <c r="B648" s="882"/>
      <c r="C648" s="882"/>
      <c r="D648" s="882"/>
      <c r="E648" s="885"/>
      <c r="F648" s="882"/>
      <c r="G648" s="882"/>
      <c r="H648" s="882"/>
      <c r="I648" s="882"/>
      <c r="J648" s="882"/>
      <c r="K648" s="882"/>
      <c r="L648" s="882"/>
      <c r="M648" s="882"/>
      <c r="N648" s="882"/>
      <c r="O648" s="707"/>
      <c r="P648" s="707"/>
      <c r="Q648" s="708"/>
      <c r="R648" s="708"/>
    </row>
    <row r="649" spans="1:18" s="709" customFormat="1">
      <c r="A649" s="883" t="s">
        <v>420</v>
      </c>
      <c r="B649" s="883"/>
      <c r="C649" s="883"/>
      <c r="D649" s="884" t="s">
        <v>233</v>
      </c>
      <c r="E649" s="885"/>
      <c r="F649" s="882"/>
      <c r="G649" s="882"/>
      <c r="H649" s="882"/>
      <c r="I649" s="882"/>
      <c r="J649" s="882"/>
      <c r="K649" s="882"/>
      <c r="L649" s="882"/>
      <c r="M649" s="882"/>
      <c r="N649" s="882"/>
      <c r="O649" s="707"/>
      <c r="P649" s="707"/>
      <c r="Q649" s="708"/>
      <c r="R649" s="708"/>
    </row>
  </sheetData>
  <sheetProtection algorithmName="SHA-512" hashValue="AqKjJQjRtXL3bjKJz5eE5YFkozsZrNuNER8X4/+Qp8LayIDNb8pjWtjGYhDZEBVlUytNAriudaXebZl1V+ndIw==" saltValue="+IkgOTSFubbS6o3VAl6Bfg==" spinCount="100000" sheet="1" formatCells="0" formatColumns="0" formatRows="0" insertColumns="0" insertRows="0"/>
  <mergeCells count="240">
    <mergeCell ref="G545:J545"/>
    <mergeCell ref="N545:O545"/>
    <mergeCell ref="G598:J598"/>
    <mergeCell ref="G599:J599"/>
    <mergeCell ref="N599:O599"/>
    <mergeCell ref="G167:J167"/>
    <mergeCell ref="N167:O167"/>
    <mergeCell ref="G220:J220"/>
    <mergeCell ref="G221:J221"/>
    <mergeCell ref="N221:O221"/>
    <mergeCell ref="G274:J274"/>
    <mergeCell ref="G275:J275"/>
    <mergeCell ref="N275:O275"/>
    <mergeCell ref="G546:J546"/>
    <mergeCell ref="N436:O436"/>
    <mergeCell ref="N510:R510"/>
    <mergeCell ref="G328:J328"/>
    <mergeCell ref="G329:J329"/>
    <mergeCell ref="N329:O329"/>
    <mergeCell ref="G330:J330"/>
    <mergeCell ref="N388:R388"/>
    <mergeCell ref="A255:N255"/>
    <mergeCell ref="A256:N256"/>
    <mergeCell ref="A257:N257"/>
    <mergeCell ref="N59:O59"/>
    <mergeCell ref="G112:J112"/>
    <mergeCell ref="N113:O113"/>
    <mergeCell ref="G113:J113"/>
    <mergeCell ref="G166:J166"/>
    <mergeCell ref="D10:H10"/>
    <mergeCell ref="I10:M10"/>
    <mergeCell ref="N10:R10"/>
    <mergeCell ref="D64:H64"/>
    <mergeCell ref="I64:M64"/>
    <mergeCell ref="N64:R64"/>
    <mergeCell ref="A39:N39"/>
    <mergeCell ref="A40:N40"/>
    <mergeCell ref="A41:N41"/>
    <mergeCell ref="A147:N147"/>
    <mergeCell ref="A148:N148"/>
    <mergeCell ref="A149:N149"/>
    <mergeCell ref="N78:R78"/>
    <mergeCell ref="A118:C118"/>
    <mergeCell ref="D118:H118"/>
    <mergeCell ref="I118:M118"/>
    <mergeCell ref="N118:R118"/>
    <mergeCell ref="N112:O112"/>
    <mergeCell ref="B113:C113"/>
    <mergeCell ref="N4:O4"/>
    <mergeCell ref="B6:C6"/>
    <mergeCell ref="N6:O6"/>
    <mergeCell ref="A294:C294"/>
    <mergeCell ref="D294:H294"/>
    <mergeCell ref="I294:M294"/>
    <mergeCell ref="N294:R294"/>
    <mergeCell ref="B221:C221"/>
    <mergeCell ref="B222:C222"/>
    <mergeCell ref="N222:O222"/>
    <mergeCell ref="A132:C132"/>
    <mergeCell ref="D132:H132"/>
    <mergeCell ref="I132:M132"/>
    <mergeCell ref="N132:R132"/>
    <mergeCell ref="A10:C10"/>
    <mergeCell ref="A24:C24"/>
    <mergeCell ref="B58:C58"/>
    <mergeCell ref="N58:O58"/>
    <mergeCell ref="D24:H24"/>
    <mergeCell ref="I24:M24"/>
    <mergeCell ref="N24:R24"/>
    <mergeCell ref="B60:C60"/>
    <mergeCell ref="N60:O60"/>
    <mergeCell ref="N5:O5"/>
    <mergeCell ref="A618:C618"/>
    <mergeCell ref="D618:H618"/>
    <mergeCell ref="I618:M618"/>
    <mergeCell ref="N618:R618"/>
    <mergeCell ref="D550:H550"/>
    <mergeCell ref="I550:M550"/>
    <mergeCell ref="N550:R550"/>
    <mergeCell ref="B545:C545"/>
    <mergeCell ref="B546:C546"/>
    <mergeCell ref="N546:O546"/>
    <mergeCell ref="B599:C599"/>
    <mergeCell ref="B600:C600"/>
    <mergeCell ref="N600:O600"/>
    <mergeCell ref="A604:C604"/>
    <mergeCell ref="D604:H604"/>
    <mergeCell ref="I604:M604"/>
    <mergeCell ref="N604:R604"/>
    <mergeCell ref="A550:C550"/>
    <mergeCell ref="A564:C564"/>
    <mergeCell ref="D564:H564"/>
    <mergeCell ref="I564:M564"/>
    <mergeCell ref="N564:R564"/>
    <mergeCell ref="B598:C598"/>
    <mergeCell ref="N598:O598"/>
    <mergeCell ref="N114:O114"/>
    <mergeCell ref="A93:N93"/>
    <mergeCell ref="A94:N94"/>
    <mergeCell ref="A95:N95"/>
    <mergeCell ref="N274:O274"/>
    <mergeCell ref="B275:C275"/>
    <mergeCell ref="B276:C276"/>
    <mergeCell ref="N276:O276"/>
    <mergeCell ref="N172:R172"/>
    <mergeCell ref="A201:N201"/>
    <mergeCell ref="A202:N202"/>
    <mergeCell ref="A203:N203"/>
    <mergeCell ref="A280:C280"/>
    <mergeCell ref="D280:H280"/>
    <mergeCell ref="I280:M280"/>
    <mergeCell ref="N280:R280"/>
    <mergeCell ref="G276:J276"/>
    <mergeCell ref="N166:O166"/>
    <mergeCell ref="B167:C167"/>
    <mergeCell ref="B168:C168"/>
    <mergeCell ref="N168:O168"/>
    <mergeCell ref="N226:R226"/>
    <mergeCell ref="A240:C240"/>
    <mergeCell ref="D240:H240"/>
    <mergeCell ref="I240:M240"/>
    <mergeCell ref="N240:R240"/>
    <mergeCell ref="A186:C186"/>
    <mergeCell ref="D186:H186"/>
    <mergeCell ref="I186:M186"/>
    <mergeCell ref="N186:R186"/>
    <mergeCell ref="B220:C220"/>
    <mergeCell ref="N220:O220"/>
    <mergeCell ref="G222:J222"/>
    <mergeCell ref="A172:C172"/>
    <mergeCell ref="D172:H172"/>
    <mergeCell ref="I172:M172"/>
    <mergeCell ref="D496:H496"/>
    <mergeCell ref="I496:M496"/>
    <mergeCell ref="N496:R496"/>
    <mergeCell ref="G490:J490"/>
    <mergeCell ref="G491:J491"/>
    <mergeCell ref="N491:O491"/>
    <mergeCell ref="G544:J544"/>
    <mergeCell ref="G492:J492"/>
    <mergeCell ref="B437:C437"/>
    <mergeCell ref="B438:C438"/>
    <mergeCell ref="N438:O438"/>
    <mergeCell ref="A442:C442"/>
    <mergeCell ref="D442:H442"/>
    <mergeCell ref="I442:M442"/>
    <mergeCell ref="N442:R442"/>
    <mergeCell ref="G437:J437"/>
    <mergeCell ref="N437:O437"/>
    <mergeCell ref="G438:J438"/>
    <mergeCell ref="A456:C456"/>
    <mergeCell ref="D456:H456"/>
    <mergeCell ref="I456:M456"/>
    <mergeCell ref="N456:R456"/>
    <mergeCell ref="B436:C436"/>
    <mergeCell ref="A388:C388"/>
    <mergeCell ref="D388:H388"/>
    <mergeCell ref="I388:M388"/>
    <mergeCell ref="B328:C328"/>
    <mergeCell ref="B274:C274"/>
    <mergeCell ref="A226:C226"/>
    <mergeCell ref="D226:H226"/>
    <mergeCell ref="I226:M226"/>
    <mergeCell ref="G436:J436"/>
    <mergeCell ref="A402:C402"/>
    <mergeCell ref="D402:H402"/>
    <mergeCell ref="I402:M402"/>
    <mergeCell ref="A348:C348"/>
    <mergeCell ref="D348:H348"/>
    <mergeCell ref="I348:M348"/>
    <mergeCell ref="B382:C382"/>
    <mergeCell ref="G382:J382"/>
    <mergeCell ref="G383:J383"/>
    <mergeCell ref="G384:J384"/>
    <mergeCell ref="B383:C383"/>
    <mergeCell ref="B384:C384"/>
    <mergeCell ref="B329:C329"/>
    <mergeCell ref="B330:C330"/>
    <mergeCell ref="B5:C5"/>
    <mergeCell ref="G4:J4"/>
    <mergeCell ref="G5:J5"/>
    <mergeCell ref="G6:J6"/>
    <mergeCell ref="B59:C59"/>
    <mergeCell ref="G59:J59"/>
    <mergeCell ref="G60:J60"/>
    <mergeCell ref="G114:J114"/>
    <mergeCell ref="G168:J168"/>
    <mergeCell ref="B112:C112"/>
    <mergeCell ref="A64:C64"/>
    <mergeCell ref="B166:C166"/>
    <mergeCell ref="A78:C78"/>
    <mergeCell ref="D78:H78"/>
    <mergeCell ref="I78:M78"/>
    <mergeCell ref="B4:C4"/>
    <mergeCell ref="G58:J58"/>
    <mergeCell ref="B114:C114"/>
    <mergeCell ref="A309:N309"/>
    <mergeCell ref="A310:N310"/>
    <mergeCell ref="A311:N311"/>
    <mergeCell ref="A363:N363"/>
    <mergeCell ref="A364:N364"/>
    <mergeCell ref="A365:N365"/>
    <mergeCell ref="A417:N417"/>
    <mergeCell ref="A418:N418"/>
    <mergeCell ref="A419:N419"/>
    <mergeCell ref="N402:R402"/>
    <mergeCell ref="N348:R348"/>
    <mergeCell ref="N382:O382"/>
    <mergeCell ref="N383:O383"/>
    <mergeCell ref="N384:O384"/>
    <mergeCell ref="N328:O328"/>
    <mergeCell ref="N330:O330"/>
    <mergeCell ref="A334:C334"/>
    <mergeCell ref="D334:H334"/>
    <mergeCell ref="I334:M334"/>
    <mergeCell ref="N334:R334"/>
    <mergeCell ref="A635:N635"/>
    <mergeCell ref="A636:N636"/>
    <mergeCell ref="A637:N637"/>
    <mergeCell ref="A471:N471"/>
    <mergeCell ref="A472:N472"/>
    <mergeCell ref="A473:N473"/>
    <mergeCell ref="A525:N525"/>
    <mergeCell ref="A526:N526"/>
    <mergeCell ref="A527:N527"/>
    <mergeCell ref="A579:N579"/>
    <mergeCell ref="A580:N580"/>
    <mergeCell ref="A581:N581"/>
    <mergeCell ref="G600:J600"/>
    <mergeCell ref="A510:C510"/>
    <mergeCell ref="D510:H510"/>
    <mergeCell ref="I510:M510"/>
    <mergeCell ref="B544:C544"/>
    <mergeCell ref="N544:O544"/>
    <mergeCell ref="B490:C490"/>
    <mergeCell ref="N490:O490"/>
    <mergeCell ref="B491:C491"/>
    <mergeCell ref="B492:C492"/>
    <mergeCell ref="N492:O492"/>
    <mergeCell ref="A496:C496"/>
  </mergeCells>
  <pageMargins left="0" right="0" top="0" bottom="0" header="0" footer="0"/>
  <pageSetup scale="74" fitToHeight="12" orientation="landscape" blackAndWhite="1" r:id="rId1"/>
  <rowBreaks count="11" manualBreakCount="11">
    <brk id="54" max="16383" man="1"/>
    <brk id="107" max="16383" man="1"/>
    <brk id="162" max="16383" man="1"/>
    <brk id="216" max="16383" man="1"/>
    <brk id="269" max="16383" man="1"/>
    <brk id="324" max="16383" man="1"/>
    <brk id="378" max="16383" man="1"/>
    <brk id="431" max="16383" man="1"/>
    <brk id="486" max="16383" man="1"/>
    <brk id="540" max="16383" man="1"/>
    <brk id="59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0</xdr:col>
                    <xdr:colOff>238125</xdr:colOff>
                    <xdr:row>41</xdr:row>
                    <xdr:rowOff>95250</xdr:rowOff>
                  </from>
                  <to>
                    <xdr:col>12</xdr:col>
                    <xdr:colOff>504825</xdr:colOff>
                    <xdr:row>43</xdr:row>
                    <xdr:rowOff>114300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0</xdr:col>
                    <xdr:colOff>247650</xdr:colOff>
                    <xdr:row>43</xdr:row>
                    <xdr:rowOff>85725</xdr:rowOff>
                  </from>
                  <to>
                    <xdr:col>10</xdr:col>
                    <xdr:colOff>323850</xdr:colOff>
                    <xdr:row>44</xdr:row>
                    <xdr:rowOff>161925</xdr:rowOff>
                  </to>
                </anchor>
              </controlPr>
            </control>
          </mc:Choice>
        </mc:AlternateContent>
        <mc:AlternateContent xmlns:mc="http://schemas.openxmlformats.org/markup-compatibility/2006">
          <mc:Choice Requires="x14">
            <control shapeId="54277" r:id="rId6" name="Check Box 5">
              <controlPr defaultSize="0" autoFill="0" autoLine="0" autoPict="0">
                <anchor moveWithCells="1">
                  <from>
                    <xdr:col>0</xdr:col>
                    <xdr:colOff>238125</xdr:colOff>
                    <xdr:row>95</xdr:row>
                    <xdr:rowOff>95250</xdr:rowOff>
                  </from>
                  <to>
                    <xdr:col>12</xdr:col>
                    <xdr:colOff>504825</xdr:colOff>
                    <xdr:row>97</xdr:row>
                    <xdr:rowOff>114300</xdr:rowOff>
                  </to>
                </anchor>
              </controlPr>
            </control>
          </mc:Choice>
        </mc:AlternateContent>
        <mc:AlternateContent xmlns:mc="http://schemas.openxmlformats.org/markup-compatibility/2006">
          <mc:Choice Requires="x14">
            <control shapeId="54278" r:id="rId7" name="Check Box 6">
              <controlPr defaultSize="0" autoFill="0" autoLine="0" autoPict="0">
                <anchor moveWithCells="1">
                  <from>
                    <xdr:col>0</xdr:col>
                    <xdr:colOff>247650</xdr:colOff>
                    <xdr:row>97</xdr:row>
                    <xdr:rowOff>85725</xdr:rowOff>
                  </from>
                  <to>
                    <xdr:col>10</xdr:col>
                    <xdr:colOff>323850</xdr:colOff>
                    <xdr:row>98</xdr:row>
                    <xdr:rowOff>161925</xdr:rowOff>
                  </to>
                </anchor>
              </controlPr>
            </control>
          </mc:Choice>
        </mc:AlternateContent>
        <mc:AlternateContent xmlns:mc="http://schemas.openxmlformats.org/markup-compatibility/2006">
          <mc:Choice Requires="x14">
            <control shapeId="54279" r:id="rId8" name="Check Box 7">
              <controlPr defaultSize="0" autoFill="0" autoLine="0" autoPict="0">
                <anchor moveWithCells="1">
                  <from>
                    <xdr:col>0</xdr:col>
                    <xdr:colOff>238125</xdr:colOff>
                    <xdr:row>149</xdr:row>
                    <xdr:rowOff>95250</xdr:rowOff>
                  </from>
                  <to>
                    <xdr:col>12</xdr:col>
                    <xdr:colOff>504825</xdr:colOff>
                    <xdr:row>151</xdr:row>
                    <xdr:rowOff>114300</xdr:rowOff>
                  </to>
                </anchor>
              </controlPr>
            </control>
          </mc:Choice>
        </mc:AlternateContent>
        <mc:AlternateContent xmlns:mc="http://schemas.openxmlformats.org/markup-compatibility/2006">
          <mc:Choice Requires="x14">
            <control shapeId="54280" r:id="rId9" name="Check Box 8">
              <controlPr defaultSize="0" autoFill="0" autoLine="0" autoPict="0">
                <anchor moveWithCells="1">
                  <from>
                    <xdr:col>0</xdr:col>
                    <xdr:colOff>247650</xdr:colOff>
                    <xdr:row>151</xdr:row>
                    <xdr:rowOff>85725</xdr:rowOff>
                  </from>
                  <to>
                    <xdr:col>10</xdr:col>
                    <xdr:colOff>323850</xdr:colOff>
                    <xdr:row>152</xdr:row>
                    <xdr:rowOff>161925</xdr:rowOff>
                  </to>
                </anchor>
              </controlPr>
            </control>
          </mc:Choice>
        </mc:AlternateContent>
        <mc:AlternateContent xmlns:mc="http://schemas.openxmlformats.org/markup-compatibility/2006">
          <mc:Choice Requires="x14">
            <control shapeId="54281" r:id="rId10" name="Check Box 9">
              <controlPr defaultSize="0" autoFill="0" autoLine="0" autoPict="0">
                <anchor moveWithCells="1">
                  <from>
                    <xdr:col>0</xdr:col>
                    <xdr:colOff>238125</xdr:colOff>
                    <xdr:row>203</xdr:row>
                    <xdr:rowOff>95250</xdr:rowOff>
                  </from>
                  <to>
                    <xdr:col>12</xdr:col>
                    <xdr:colOff>504825</xdr:colOff>
                    <xdr:row>205</xdr:row>
                    <xdr:rowOff>114300</xdr:rowOff>
                  </to>
                </anchor>
              </controlPr>
            </control>
          </mc:Choice>
        </mc:AlternateContent>
        <mc:AlternateContent xmlns:mc="http://schemas.openxmlformats.org/markup-compatibility/2006">
          <mc:Choice Requires="x14">
            <control shapeId="54282" r:id="rId11" name="Check Box 10">
              <controlPr defaultSize="0" autoFill="0" autoLine="0" autoPict="0">
                <anchor moveWithCells="1">
                  <from>
                    <xdr:col>0</xdr:col>
                    <xdr:colOff>247650</xdr:colOff>
                    <xdr:row>205</xdr:row>
                    <xdr:rowOff>85725</xdr:rowOff>
                  </from>
                  <to>
                    <xdr:col>10</xdr:col>
                    <xdr:colOff>323850</xdr:colOff>
                    <xdr:row>206</xdr:row>
                    <xdr:rowOff>161925</xdr:rowOff>
                  </to>
                </anchor>
              </controlPr>
            </control>
          </mc:Choice>
        </mc:AlternateContent>
        <mc:AlternateContent xmlns:mc="http://schemas.openxmlformats.org/markup-compatibility/2006">
          <mc:Choice Requires="x14">
            <control shapeId="54283" r:id="rId12" name="Check Box 11">
              <controlPr defaultSize="0" autoFill="0" autoLine="0" autoPict="0">
                <anchor moveWithCells="1">
                  <from>
                    <xdr:col>0</xdr:col>
                    <xdr:colOff>238125</xdr:colOff>
                    <xdr:row>257</xdr:row>
                    <xdr:rowOff>95250</xdr:rowOff>
                  </from>
                  <to>
                    <xdr:col>12</xdr:col>
                    <xdr:colOff>504825</xdr:colOff>
                    <xdr:row>259</xdr:row>
                    <xdr:rowOff>114300</xdr:rowOff>
                  </to>
                </anchor>
              </controlPr>
            </control>
          </mc:Choice>
        </mc:AlternateContent>
        <mc:AlternateContent xmlns:mc="http://schemas.openxmlformats.org/markup-compatibility/2006">
          <mc:Choice Requires="x14">
            <control shapeId="54284" r:id="rId13" name="Check Box 12">
              <controlPr defaultSize="0" autoFill="0" autoLine="0" autoPict="0">
                <anchor moveWithCells="1">
                  <from>
                    <xdr:col>0</xdr:col>
                    <xdr:colOff>247650</xdr:colOff>
                    <xdr:row>259</xdr:row>
                    <xdr:rowOff>85725</xdr:rowOff>
                  </from>
                  <to>
                    <xdr:col>10</xdr:col>
                    <xdr:colOff>323850</xdr:colOff>
                    <xdr:row>260</xdr:row>
                    <xdr:rowOff>161925</xdr:rowOff>
                  </to>
                </anchor>
              </controlPr>
            </control>
          </mc:Choice>
        </mc:AlternateContent>
        <mc:AlternateContent xmlns:mc="http://schemas.openxmlformats.org/markup-compatibility/2006">
          <mc:Choice Requires="x14">
            <control shapeId="54285" r:id="rId14" name="Check Box 13">
              <controlPr defaultSize="0" autoFill="0" autoLine="0" autoPict="0">
                <anchor moveWithCells="1">
                  <from>
                    <xdr:col>0</xdr:col>
                    <xdr:colOff>238125</xdr:colOff>
                    <xdr:row>311</xdr:row>
                    <xdr:rowOff>95250</xdr:rowOff>
                  </from>
                  <to>
                    <xdr:col>12</xdr:col>
                    <xdr:colOff>504825</xdr:colOff>
                    <xdr:row>313</xdr:row>
                    <xdr:rowOff>114300</xdr:rowOff>
                  </to>
                </anchor>
              </controlPr>
            </control>
          </mc:Choice>
        </mc:AlternateContent>
        <mc:AlternateContent xmlns:mc="http://schemas.openxmlformats.org/markup-compatibility/2006">
          <mc:Choice Requires="x14">
            <control shapeId="54286" r:id="rId15" name="Check Box 14">
              <controlPr defaultSize="0" autoFill="0" autoLine="0" autoPict="0">
                <anchor moveWithCells="1">
                  <from>
                    <xdr:col>0</xdr:col>
                    <xdr:colOff>247650</xdr:colOff>
                    <xdr:row>313</xdr:row>
                    <xdr:rowOff>85725</xdr:rowOff>
                  </from>
                  <to>
                    <xdr:col>10</xdr:col>
                    <xdr:colOff>323850</xdr:colOff>
                    <xdr:row>314</xdr:row>
                    <xdr:rowOff>161925</xdr:rowOff>
                  </to>
                </anchor>
              </controlPr>
            </control>
          </mc:Choice>
        </mc:AlternateContent>
        <mc:AlternateContent xmlns:mc="http://schemas.openxmlformats.org/markup-compatibility/2006">
          <mc:Choice Requires="x14">
            <control shapeId="54287" r:id="rId16" name="Check Box 15">
              <controlPr defaultSize="0" autoFill="0" autoLine="0" autoPict="0">
                <anchor moveWithCells="1">
                  <from>
                    <xdr:col>0</xdr:col>
                    <xdr:colOff>238125</xdr:colOff>
                    <xdr:row>365</xdr:row>
                    <xdr:rowOff>95250</xdr:rowOff>
                  </from>
                  <to>
                    <xdr:col>12</xdr:col>
                    <xdr:colOff>504825</xdr:colOff>
                    <xdr:row>367</xdr:row>
                    <xdr:rowOff>114300</xdr:rowOff>
                  </to>
                </anchor>
              </controlPr>
            </control>
          </mc:Choice>
        </mc:AlternateContent>
        <mc:AlternateContent xmlns:mc="http://schemas.openxmlformats.org/markup-compatibility/2006">
          <mc:Choice Requires="x14">
            <control shapeId="54288" r:id="rId17" name="Check Box 16">
              <controlPr defaultSize="0" autoFill="0" autoLine="0" autoPict="0">
                <anchor moveWithCells="1">
                  <from>
                    <xdr:col>0</xdr:col>
                    <xdr:colOff>247650</xdr:colOff>
                    <xdr:row>367</xdr:row>
                    <xdr:rowOff>85725</xdr:rowOff>
                  </from>
                  <to>
                    <xdr:col>10</xdr:col>
                    <xdr:colOff>323850</xdr:colOff>
                    <xdr:row>368</xdr:row>
                    <xdr:rowOff>161925</xdr:rowOff>
                  </to>
                </anchor>
              </controlPr>
            </control>
          </mc:Choice>
        </mc:AlternateContent>
        <mc:AlternateContent xmlns:mc="http://schemas.openxmlformats.org/markup-compatibility/2006">
          <mc:Choice Requires="x14">
            <control shapeId="54289" r:id="rId18" name="Check Box 17">
              <controlPr defaultSize="0" autoFill="0" autoLine="0" autoPict="0">
                <anchor moveWithCells="1">
                  <from>
                    <xdr:col>0</xdr:col>
                    <xdr:colOff>238125</xdr:colOff>
                    <xdr:row>419</xdr:row>
                    <xdr:rowOff>95250</xdr:rowOff>
                  </from>
                  <to>
                    <xdr:col>12</xdr:col>
                    <xdr:colOff>504825</xdr:colOff>
                    <xdr:row>421</xdr:row>
                    <xdr:rowOff>114300</xdr:rowOff>
                  </to>
                </anchor>
              </controlPr>
            </control>
          </mc:Choice>
        </mc:AlternateContent>
        <mc:AlternateContent xmlns:mc="http://schemas.openxmlformats.org/markup-compatibility/2006">
          <mc:Choice Requires="x14">
            <control shapeId="54290" r:id="rId19" name="Check Box 18">
              <controlPr defaultSize="0" autoFill="0" autoLine="0" autoPict="0">
                <anchor moveWithCells="1">
                  <from>
                    <xdr:col>0</xdr:col>
                    <xdr:colOff>247650</xdr:colOff>
                    <xdr:row>421</xdr:row>
                    <xdr:rowOff>85725</xdr:rowOff>
                  </from>
                  <to>
                    <xdr:col>10</xdr:col>
                    <xdr:colOff>323850</xdr:colOff>
                    <xdr:row>422</xdr:row>
                    <xdr:rowOff>161925</xdr:rowOff>
                  </to>
                </anchor>
              </controlPr>
            </control>
          </mc:Choice>
        </mc:AlternateContent>
        <mc:AlternateContent xmlns:mc="http://schemas.openxmlformats.org/markup-compatibility/2006">
          <mc:Choice Requires="x14">
            <control shapeId="54291" r:id="rId20" name="Check Box 19">
              <controlPr defaultSize="0" autoFill="0" autoLine="0" autoPict="0">
                <anchor moveWithCells="1">
                  <from>
                    <xdr:col>0</xdr:col>
                    <xdr:colOff>238125</xdr:colOff>
                    <xdr:row>473</xdr:row>
                    <xdr:rowOff>95250</xdr:rowOff>
                  </from>
                  <to>
                    <xdr:col>12</xdr:col>
                    <xdr:colOff>504825</xdr:colOff>
                    <xdr:row>475</xdr:row>
                    <xdr:rowOff>114300</xdr:rowOff>
                  </to>
                </anchor>
              </controlPr>
            </control>
          </mc:Choice>
        </mc:AlternateContent>
        <mc:AlternateContent xmlns:mc="http://schemas.openxmlformats.org/markup-compatibility/2006">
          <mc:Choice Requires="x14">
            <control shapeId="54292" r:id="rId21" name="Check Box 20">
              <controlPr defaultSize="0" autoFill="0" autoLine="0" autoPict="0">
                <anchor moveWithCells="1">
                  <from>
                    <xdr:col>0</xdr:col>
                    <xdr:colOff>247650</xdr:colOff>
                    <xdr:row>475</xdr:row>
                    <xdr:rowOff>85725</xdr:rowOff>
                  </from>
                  <to>
                    <xdr:col>10</xdr:col>
                    <xdr:colOff>323850</xdr:colOff>
                    <xdr:row>476</xdr:row>
                    <xdr:rowOff>161925</xdr:rowOff>
                  </to>
                </anchor>
              </controlPr>
            </control>
          </mc:Choice>
        </mc:AlternateContent>
        <mc:AlternateContent xmlns:mc="http://schemas.openxmlformats.org/markup-compatibility/2006">
          <mc:Choice Requires="x14">
            <control shapeId="54293" r:id="rId22" name="Check Box 21">
              <controlPr defaultSize="0" autoFill="0" autoLine="0" autoPict="0">
                <anchor moveWithCells="1">
                  <from>
                    <xdr:col>0</xdr:col>
                    <xdr:colOff>238125</xdr:colOff>
                    <xdr:row>527</xdr:row>
                    <xdr:rowOff>95250</xdr:rowOff>
                  </from>
                  <to>
                    <xdr:col>12</xdr:col>
                    <xdr:colOff>504825</xdr:colOff>
                    <xdr:row>529</xdr:row>
                    <xdr:rowOff>114300</xdr:rowOff>
                  </to>
                </anchor>
              </controlPr>
            </control>
          </mc:Choice>
        </mc:AlternateContent>
        <mc:AlternateContent xmlns:mc="http://schemas.openxmlformats.org/markup-compatibility/2006">
          <mc:Choice Requires="x14">
            <control shapeId="54294" r:id="rId23" name="Check Box 22">
              <controlPr defaultSize="0" autoFill="0" autoLine="0" autoPict="0">
                <anchor moveWithCells="1">
                  <from>
                    <xdr:col>0</xdr:col>
                    <xdr:colOff>247650</xdr:colOff>
                    <xdr:row>529</xdr:row>
                    <xdr:rowOff>85725</xdr:rowOff>
                  </from>
                  <to>
                    <xdr:col>10</xdr:col>
                    <xdr:colOff>323850</xdr:colOff>
                    <xdr:row>530</xdr:row>
                    <xdr:rowOff>161925</xdr:rowOff>
                  </to>
                </anchor>
              </controlPr>
            </control>
          </mc:Choice>
        </mc:AlternateContent>
        <mc:AlternateContent xmlns:mc="http://schemas.openxmlformats.org/markup-compatibility/2006">
          <mc:Choice Requires="x14">
            <control shapeId="54295" r:id="rId24" name="Check Box 23">
              <controlPr defaultSize="0" autoFill="0" autoLine="0" autoPict="0">
                <anchor moveWithCells="1">
                  <from>
                    <xdr:col>0</xdr:col>
                    <xdr:colOff>238125</xdr:colOff>
                    <xdr:row>581</xdr:row>
                    <xdr:rowOff>95250</xdr:rowOff>
                  </from>
                  <to>
                    <xdr:col>12</xdr:col>
                    <xdr:colOff>504825</xdr:colOff>
                    <xdr:row>583</xdr:row>
                    <xdr:rowOff>114300</xdr:rowOff>
                  </to>
                </anchor>
              </controlPr>
            </control>
          </mc:Choice>
        </mc:AlternateContent>
        <mc:AlternateContent xmlns:mc="http://schemas.openxmlformats.org/markup-compatibility/2006">
          <mc:Choice Requires="x14">
            <control shapeId="54296" r:id="rId25" name="Check Box 24">
              <controlPr defaultSize="0" autoFill="0" autoLine="0" autoPict="0">
                <anchor moveWithCells="1">
                  <from>
                    <xdr:col>0</xdr:col>
                    <xdr:colOff>247650</xdr:colOff>
                    <xdr:row>583</xdr:row>
                    <xdr:rowOff>85725</xdr:rowOff>
                  </from>
                  <to>
                    <xdr:col>10</xdr:col>
                    <xdr:colOff>323850</xdr:colOff>
                    <xdr:row>584</xdr:row>
                    <xdr:rowOff>161925</xdr:rowOff>
                  </to>
                </anchor>
              </controlPr>
            </control>
          </mc:Choice>
        </mc:AlternateContent>
        <mc:AlternateContent xmlns:mc="http://schemas.openxmlformats.org/markup-compatibility/2006">
          <mc:Choice Requires="x14">
            <control shapeId="54297" r:id="rId26" name="Check Box 25">
              <controlPr defaultSize="0" autoFill="0" autoLine="0" autoPict="0">
                <anchor moveWithCells="1">
                  <from>
                    <xdr:col>0</xdr:col>
                    <xdr:colOff>238125</xdr:colOff>
                    <xdr:row>637</xdr:row>
                    <xdr:rowOff>95250</xdr:rowOff>
                  </from>
                  <to>
                    <xdr:col>12</xdr:col>
                    <xdr:colOff>504825</xdr:colOff>
                    <xdr:row>639</xdr:row>
                    <xdr:rowOff>114300</xdr:rowOff>
                  </to>
                </anchor>
              </controlPr>
            </control>
          </mc:Choice>
        </mc:AlternateContent>
        <mc:AlternateContent xmlns:mc="http://schemas.openxmlformats.org/markup-compatibility/2006">
          <mc:Choice Requires="x14">
            <control shapeId="54298" r:id="rId27" name="Check Box 26">
              <controlPr defaultSize="0" autoFill="0" autoLine="0" autoPict="0">
                <anchor moveWithCells="1">
                  <from>
                    <xdr:col>0</xdr:col>
                    <xdr:colOff>247650</xdr:colOff>
                    <xdr:row>639</xdr:row>
                    <xdr:rowOff>85725</xdr:rowOff>
                  </from>
                  <to>
                    <xdr:col>10</xdr:col>
                    <xdr:colOff>323850</xdr:colOff>
                    <xdr:row>640</xdr:row>
                    <xdr:rowOff>161925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AE51"/>
  <sheetViews>
    <sheetView showGridLines="0" topLeftCell="A17" workbookViewId="0">
      <selection activeCell="I41" sqref="I41"/>
    </sheetView>
  </sheetViews>
  <sheetFormatPr defaultColWidth="9.140625" defaultRowHeight="12.75"/>
  <cols>
    <col min="1" max="1" width="3" style="1" customWidth="1"/>
    <col min="2" max="2" width="9.140625" style="1" customWidth="1"/>
    <col min="3" max="3" width="34" style="1" customWidth="1"/>
    <col min="4" max="4" width="13.7109375" style="1" customWidth="1"/>
    <col min="5" max="5" width="18.28515625" style="1" customWidth="1"/>
    <col min="6" max="7" width="8.7109375" style="2" customWidth="1"/>
    <col min="8" max="31" width="8.7109375" style="1" customWidth="1"/>
    <col min="32" max="16384" width="9.140625" style="1"/>
  </cols>
  <sheetData>
    <row r="1" spans="1:31">
      <c r="A1" s="153" t="s">
        <v>37</v>
      </c>
      <c r="B1" s="159"/>
      <c r="C1" s="159"/>
      <c r="D1" s="159"/>
      <c r="E1" s="159"/>
      <c r="F1" s="180"/>
      <c r="G1" s="180"/>
    </row>
    <row r="2" spans="1:31">
      <c r="A2" s="154" t="s">
        <v>101</v>
      </c>
      <c r="B2" s="292"/>
      <c r="C2" s="62"/>
      <c r="D2" s="62"/>
      <c r="E2" s="62"/>
      <c r="F2" s="63"/>
      <c r="G2" s="63"/>
    </row>
    <row r="3" spans="1:31" ht="4.5" customHeight="1">
      <c r="A3" s="62"/>
      <c r="B3" s="62"/>
      <c r="C3" s="62"/>
      <c r="D3" s="62"/>
      <c r="E3" s="62"/>
      <c r="F3" s="63"/>
      <c r="G3" s="63"/>
    </row>
    <row r="4" spans="1:31">
      <c r="A4" s="715" t="s">
        <v>24</v>
      </c>
      <c r="B4" s="677"/>
      <c r="C4" s="676" t="str">
        <f>+'Sch I S&amp;B FINAL'!B4</f>
        <v>Contractor Name</v>
      </c>
      <c r="D4" s="209" t="s">
        <v>247</v>
      </c>
      <c r="E4" s="711">
        <f>+'Sch II OE FINAL'!L4</f>
        <v>0</v>
      </c>
      <c r="F4" s="713"/>
    </row>
    <row r="5" spans="1:31" s="301" customFormat="1" ht="15.75" customHeight="1">
      <c r="A5" s="715" t="s">
        <v>23</v>
      </c>
      <c r="B5" s="716"/>
      <c r="C5" s="717" t="str">
        <f>+'Sch I S&amp;B FINAL'!H4</f>
        <v>Contract Number</v>
      </c>
      <c r="D5" s="718" t="s">
        <v>324</v>
      </c>
      <c r="E5" s="719">
        <f>+'Sch I S&amp;B FINAL'!O4</f>
        <v>0</v>
      </c>
      <c r="F5" s="714"/>
    </row>
    <row r="6" spans="1:31" s="301" customFormat="1" ht="8.25" customHeight="1" thickBot="1">
      <c r="A6" s="422"/>
      <c r="B6" s="423"/>
      <c r="C6" s="424"/>
      <c r="D6" s="185"/>
      <c r="E6" s="1"/>
      <c r="F6" s="303"/>
      <c r="G6" s="303"/>
    </row>
    <row r="7" spans="1:31" ht="13.5" customHeight="1" thickTop="1">
      <c r="A7" s="425"/>
      <c r="B7" s="1077" t="s">
        <v>112</v>
      </c>
      <c r="C7" s="1078"/>
      <c r="D7" s="1078"/>
      <c r="E7" s="1079"/>
      <c r="F7" s="1023" t="s">
        <v>57</v>
      </c>
      <c r="G7" s="1092"/>
      <c r="H7" s="1086" t="str">
        <f>'Budget Summ Amt'!E8</f>
        <v>Program Name</v>
      </c>
      <c r="I7" s="1063"/>
      <c r="J7" s="1088" t="str">
        <f>'Budget Summ Amt'!F8</f>
        <v>Program Name</v>
      </c>
      <c r="K7" s="1089"/>
      <c r="L7" s="1023" t="str">
        <f>'Budget Summ Amt'!G8</f>
        <v>Program Name</v>
      </c>
      <c r="M7" s="1063"/>
      <c r="N7" s="1075" t="str">
        <f>'Budget Summ Amt'!H8</f>
        <v>Program Name</v>
      </c>
      <c r="O7" s="1072"/>
      <c r="P7" s="1023" t="str">
        <f>'Budget Summ Amt'!I8</f>
        <v>Program Name</v>
      </c>
      <c r="Q7" s="1063"/>
      <c r="R7" s="1024" t="str">
        <f>'Budget Summ Amt'!J8</f>
        <v>Program Name</v>
      </c>
      <c r="S7" s="1072"/>
      <c r="T7" s="1023" t="str">
        <f>'Budget Summ Amt'!K8</f>
        <v>Program Name</v>
      </c>
      <c r="U7" s="1063"/>
      <c r="V7" s="1023" t="str">
        <f>'Budget Summ Amt'!L8</f>
        <v>Program Name</v>
      </c>
      <c r="W7" s="1063"/>
      <c r="X7" s="1024" t="str">
        <f>'Budget Summ Amt'!M8</f>
        <v>Program Name</v>
      </c>
      <c r="Y7" s="1072"/>
      <c r="Z7" s="1023" t="str">
        <f>'Budget Summ Amt'!N8</f>
        <v>Program Name</v>
      </c>
      <c r="AA7" s="1063"/>
      <c r="AB7" s="1023" t="str">
        <f>'Budget Summ Amt'!O8</f>
        <v>Program Name</v>
      </c>
      <c r="AC7" s="1063"/>
      <c r="AD7" s="1023" t="str">
        <f>'Budget Summ Amt'!P8</f>
        <v>Program Name</v>
      </c>
      <c r="AE7" s="1063"/>
    </row>
    <row r="8" spans="1:31">
      <c r="A8" s="291"/>
      <c r="B8" s="1080"/>
      <c r="C8" s="1081"/>
      <c r="D8" s="1081"/>
      <c r="E8" s="1082"/>
      <c r="F8" s="1064" t="s">
        <v>52</v>
      </c>
      <c r="G8" s="1093"/>
      <c r="H8" s="1087" t="str">
        <f>'Budget Summ Amt'!E9</f>
        <v>Funding Source</v>
      </c>
      <c r="I8" s="1065"/>
      <c r="J8" s="1090" t="str">
        <f>'Budget Summ Amt'!F9</f>
        <v>Funding Source</v>
      </c>
      <c r="K8" s="1091"/>
      <c r="L8" s="1064" t="str">
        <f>'Budget Summ Amt'!G9</f>
        <v>Funding Source</v>
      </c>
      <c r="M8" s="1065"/>
      <c r="N8" s="1076" t="str">
        <f>'Budget Summ Amt'!H9</f>
        <v>Funding Source</v>
      </c>
      <c r="O8" s="1074"/>
      <c r="P8" s="1064" t="str">
        <f>'Budget Summ Amt'!I9</f>
        <v>Funding Source</v>
      </c>
      <c r="Q8" s="1065"/>
      <c r="R8" s="1073" t="str">
        <f>'Budget Summ Amt'!J9</f>
        <v>Funding Source</v>
      </c>
      <c r="S8" s="1074"/>
      <c r="T8" s="1064" t="str">
        <f>'Budget Summ Amt'!K9</f>
        <v>Funding Source</v>
      </c>
      <c r="U8" s="1065"/>
      <c r="V8" s="1064" t="str">
        <f>'Budget Summ Amt'!L9</f>
        <v>Funding Source</v>
      </c>
      <c r="W8" s="1065"/>
      <c r="X8" s="1073" t="str">
        <f>'Budget Summ Amt'!M9</f>
        <v>Funding Source</v>
      </c>
      <c r="Y8" s="1074"/>
      <c r="Z8" s="1064" t="str">
        <f>'Budget Summ Amt'!N9</f>
        <v>Funding Source</v>
      </c>
      <c r="AA8" s="1065"/>
      <c r="AB8" s="1064" t="str">
        <f>'Budget Summ Amt'!O9</f>
        <v>Funding Source</v>
      </c>
      <c r="AC8" s="1065"/>
      <c r="AD8" s="1064" t="str">
        <f>'Budget Summ Amt'!P9</f>
        <v>Funding Source</v>
      </c>
      <c r="AE8" s="1065"/>
    </row>
    <row r="9" spans="1:31" ht="21" customHeight="1">
      <c r="A9" s="291"/>
      <c r="B9" s="1083"/>
      <c r="C9" s="1084"/>
      <c r="D9" s="1084"/>
      <c r="E9" s="1085"/>
      <c r="F9" s="450" t="s">
        <v>100</v>
      </c>
      <c r="G9" s="451" t="s">
        <v>45</v>
      </c>
      <c r="H9" s="16" t="s">
        <v>100</v>
      </c>
      <c r="I9" s="19" t="s">
        <v>45</v>
      </c>
      <c r="J9" s="17" t="s">
        <v>100</v>
      </c>
      <c r="K9" s="17" t="s">
        <v>45</v>
      </c>
      <c r="L9" s="16" t="s">
        <v>100</v>
      </c>
      <c r="M9" s="19" t="s">
        <v>45</v>
      </c>
      <c r="N9" s="17" t="s">
        <v>100</v>
      </c>
      <c r="O9" s="18" t="s">
        <v>45</v>
      </c>
      <c r="P9" s="16" t="s">
        <v>100</v>
      </c>
      <c r="Q9" s="19" t="s">
        <v>45</v>
      </c>
      <c r="R9" s="20" t="s">
        <v>100</v>
      </c>
      <c r="S9" s="18" t="s">
        <v>45</v>
      </c>
      <c r="T9" s="16" t="s">
        <v>100</v>
      </c>
      <c r="U9" s="19" t="s">
        <v>45</v>
      </c>
      <c r="V9" s="16" t="s">
        <v>100</v>
      </c>
      <c r="W9" s="19" t="s">
        <v>45</v>
      </c>
      <c r="X9" s="20" t="s">
        <v>100</v>
      </c>
      <c r="Y9" s="18" t="s">
        <v>45</v>
      </c>
      <c r="Z9" s="16" t="s">
        <v>100</v>
      </c>
      <c r="AA9" s="19" t="s">
        <v>45</v>
      </c>
      <c r="AB9" s="16" t="s">
        <v>100</v>
      </c>
      <c r="AC9" s="19" t="s">
        <v>45</v>
      </c>
      <c r="AD9" s="16" t="s">
        <v>100</v>
      </c>
      <c r="AE9" s="19" t="s">
        <v>45</v>
      </c>
    </row>
    <row r="10" spans="1:31" ht="20.100000000000001" customHeight="1">
      <c r="A10" s="50">
        <v>1</v>
      </c>
      <c r="B10" s="1069" t="s">
        <v>244</v>
      </c>
      <c r="C10" s="1070"/>
      <c r="D10" s="1070"/>
      <c r="E10" s="1071"/>
      <c r="F10" s="452">
        <f>+H10+J10+L10+N10+P10+R10+T10+V10+X10+Z10+AB10+AD10</f>
        <v>0</v>
      </c>
      <c r="G10" s="453">
        <f>+I10+K10+M10+O10+Q10+S10+U10+W10+Y10+AA10+AC10+AE10</f>
        <v>0</v>
      </c>
      <c r="H10" s="122"/>
      <c r="I10" s="116"/>
      <c r="J10" s="124"/>
      <c r="K10" s="117"/>
      <c r="L10" s="122"/>
      <c r="M10" s="116"/>
      <c r="N10" s="124"/>
      <c r="O10" s="118"/>
      <c r="P10" s="122"/>
      <c r="Q10" s="116"/>
      <c r="R10" s="126"/>
      <c r="S10" s="118"/>
      <c r="T10" s="122"/>
      <c r="U10" s="116"/>
      <c r="V10" s="122"/>
      <c r="W10" s="116"/>
      <c r="X10" s="126"/>
      <c r="Y10" s="118"/>
      <c r="Z10" s="122"/>
      <c r="AA10" s="116"/>
      <c r="AB10" s="122"/>
      <c r="AC10" s="116"/>
      <c r="AD10" s="122"/>
      <c r="AE10" s="116"/>
    </row>
    <row r="11" spans="1:31" ht="20.100000000000001" customHeight="1">
      <c r="A11" s="50">
        <v>2</v>
      </c>
      <c r="B11" s="1066"/>
      <c r="C11" s="1067"/>
      <c r="D11" s="1067"/>
      <c r="E11" s="1068"/>
      <c r="F11" s="454">
        <f t="shared" ref="F11:F17" si="0">+H11+J11+L11+N11+P11+R11+T11+V11+X11+Z11+AB11+AD11</f>
        <v>0</v>
      </c>
      <c r="G11" s="455">
        <f t="shared" ref="G11:G17" si="1">+I11+K11+M11+O11+Q11+S11+U11+W11+Y11+AA11+AC11+AE11</f>
        <v>0</v>
      </c>
      <c r="H11" s="123"/>
      <c r="I11" s="119"/>
      <c r="J11" s="125"/>
      <c r="K11" s="120"/>
      <c r="L11" s="123"/>
      <c r="M11" s="119"/>
      <c r="N11" s="125"/>
      <c r="O11" s="121"/>
      <c r="P11" s="123"/>
      <c r="Q11" s="119"/>
      <c r="R11" s="127"/>
      <c r="S11" s="121"/>
      <c r="T11" s="123"/>
      <c r="U11" s="119"/>
      <c r="V11" s="123"/>
      <c r="W11" s="119"/>
      <c r="X11" s="127"/>
      <c r="Y11" s="121"/>
      <c r="Z11" s="123"/>
      <c r="AA11" s="119"/>
      <c r="AB11" s="123"/>
      <c r="AC11" s="119"/>
      <c r="AD11" s="123"/>
      <c r="AE11" s="119"/>
    </row>
    <row r="12" spans="1:31" ht="20.100000000000001" customHeight="1">
      <c r="A12" s="50">
        <v>3</v>
      </c>
      <c r="B12" s="1066"/>
      <c r="C12" s="1067"/>
      <c r="D12" s="1067"/>
      <c r="E12" s="1068"/>
      <c r="F12" s="454">
        <f t="shared" si="0"/>
        <v>0</v>
      </c>
      <c r="G12" s="455">
        <f t="shared" si="1"/>
        <v>0</v>
      </c>
      <c r="H12" s="123"/>
      <c r="I12" s="119"/>
      <c r="J12" s="125"/>
      <c r="K12" s="120"/>
      <c r="L12" s="123"/>
      <c r="M12" s="119"/>
      <c r="N12" s="125"/>
      <c r="O12" s="121"/>
      <c r="P12" s="123"/>
      <c r="Q12" s="119"/>
      <c r="R12" s="127"/>
      <c r="S12" s="121"/>
      <c r="T12" s="123"/>
      <c r="U12" s="119"/>
      <c r="V12" s="123"/>
      <c r="W12" s="119"/>
      <c r="X12" s="127"/>
      <c r="Y12" s="121"/>
      <c r="Z12" s="123"/>
      <c r="AA12" s="119"/>
      <c r="AB12" s="123"/>
      <c r="AC12" s="119"/>
      <c r="AD12" s="123"/>
      <c r="AE12" s="119"/>
    </row>
    <row r="13" spans="1:31" ht="20.100000000000001" customHeight="1">
      <c r="A13" s="50">
        <v>4</v>
      </c>
      <c r="B13" s="1066"/>
      <c r="C13" s="1067"/>
      <c r="D13" s="1067"/>
      <c r="E13" s="1068"/>
      <c r="F13" s="454">
        <f t="shared" si="0"/>
        <v>0</v>
      </c>
      <c r="G13" s="455">
        <f t="shared" si="1"/>
        <v>0</v>
      </c>
      <c r="H13" s="123"/>
      <c r="I13" s="119"/>
      <c r="J13" s="125"/>
      <c r="K13" s="120"/>
      <c r="L13" s="123"/>
      <c r="M13" s="119"/>
      <c r="N13" s="125"/>
      <c r="O13" s="121"/>
      <c r="P13" s="123"/>
      <c r="Q13" s="119"/>
      <c r="R13" s="127"/>
      <c r="S13" s="121"/>
      <c r="T13" s="123"/>
      <c r="U13" s="119"/>
      <c r="V13" s="123"/>
      <c r="W13" s="119"/>
      <c r="X13" s="127"/>
      <c r="Y13" s="121"/>
      <c r="Z13" s="123"/>
      <c r="AA13" s="119"/>
      <c r="AB13" s="123"/>
      <c r="AC13" s="119"/>
      <c r="AD13" s="123"/>
      <c r="AE13" s="119"/>
    </row>
    <row r="14" spans="1:31" ht="20.100000000000001" customHeight="1">
      <c r="A14" s="50">
        <v>5</v>
      </c>
      <c r="B14" s="1066"/>
      <c r="C14" s="1067"/>
      <c r="D14" s="1067"/>
      <c r="E14" s="1068"/>
      <c r="F14" s="454">
        <f t="shared" si="0"/>
        <v>0</v>
      </c>
      <c r="G14" s="455">
        <f t="shared" si="1"/>
        <v>0</v>
      </c>
      <c r="H14" s="123"/>
      <c r="I14" s="119"/>
      <c r="J14" s="125"/>
      <c r="K14" s="120"/>
      <c r="L14" s="123"/>
      <c r="M14" s="119"/>
      <c r="N14" s="125"/>
      <c r="O14" s="121"/>
      <c r="P14" s="123"/>
      <c r="Q14" s="119"/>
      <c r="R14" s="127"/>
      <c r="S14" s="121"/>
      <c r="T14" s="123"/>
      <c r="U14" s="119"/>
      <c r="V14" s="123"/>
      <c r="W14" s="119"/>
      <c r="X14" s="127"/>
      <c r="Y14" s="121"/>
      <c r="Z14" s="123"/>
      <c r="AA14" s="119"/>
      <c r="AB14" s="123"/>
      <c r="AC14" s="119"/>
      <c r="AD14" s="123"/>
      <c r="AE14" s="119"/>
    </row>
    <row r="15" spans="1:31" ht="20.100000000000001" customHeight="1">
      <c r="A15" s="50">
        <v>6</v>
      </c>
      <c r="B15" s="1066"/>
      <c r="C15" s="1067"/>
      <c r="D15" s="1067"/>
      <c r="E15" s="1068"/>
      <c r="F15" s="454">
        <f t="shared" si="0"/>
        <v>0</v>
      </c>
      <c r="G15" s="455">
        <f t="shared" si="1"/>
        <v>0</v>
      </c>
      <c r="H15" s="123"/>
      <c r="I15" s="119"/>
      <c r="J15" s="125"/>
      <c r="K15" s="120"/>
      <c r="L15" s="123"/>
      <c r="M15" s="119"/>
      <c r="N15" s="125"/>
      <c r="O15" s="121"/>
      <c r="P15" s="123"/>
      <c r="Q15" s="119"/>
      <c r="R15" s="127"/>
      <c r="S15" s="121"/>
      <c r="T15" s="123"/>
      <c r="U15" s="119"/>
      <c r="V15" s="123"/>
      <c r="W15" s="119"/>
      <c r="X15" s="127"/>
      <c r="Y15" s="121"/>
      <c r="Z15" s="123"/>
      <c r="AA15" s="119"/>
      <c r="AB15" s="123"/>
      <c r="AC15" s="119"/>
      <c r="AD15" s="123"/>
      <c r="AE15" s="119"/>
    </row>
    <row r="16" spans="1:31" ht="20.100000000000001" customHeight="1">
      <c r="A16" s="50">
        <v>7</v>
      </c>
      <c r="B16" s="1066"/>
      <c r="C16" s="1067"/>
      <c r="D16" s="1067"/>
      <c r="E16" s="1068"/>
      <c r="F16" s="454">
        <f t="shared" si="0"/>
        <v>0</v>
      </c>
      <c r="G16" s="455">
        <f t="shared" si="1"/>
        <v>0</v>
      </c>
      <c r="H16" s="123"/>
      <c r="I16" s="119"/>
      <c r="J16" s="125"/>
      <c r="K16" s="120"/>
      <c r="L16" s="123"/>
      <c r="M16" s="119"/>
      <c r="N16" s="125"/>
      <c r="O16" s="121"/>
      <c r="P16" s="123"/>
      <c r="Q16" s="119"/>
      <c r="R16" s="127"/>
      <c r="S16" s="121"/>
      <c r="T16" s="123"/>
      <c r="U16" s="119"/>
      <c r="V16" s="123"/>
      <c r="W16" s="119"/>
      <c r="X16" s="127"/>
      <c r="Y16" s="121"/>
      <c r="Z16" s="123"/>
      <c r="AA16" s="119"/>
      <c r="AB16" s="123"/>
      <c r="AC16" s="119"/>
      <c r="AD16" s="123"/>
      <c r="AE16" s="119"/>
    </row>
    <row r="17" spans="1:31" ht="20.100000000000001" customHeight="1">
      <c r="A17" s="51">
        <v>8</v>
      </c>
      <c r="B17" s="1066"/>
      <c r="C17" s="1067"/>
      <c r="D17" s="1067"/>
      <c r="E17" s="1068"/>
      <c r="F17" s="454">
        <f t="shared" si="0"/>
        <v>0</v>
      </c>
      <c r="G17" s="455">
        <f t="shared" si="1"/>
        <v>0</v>
      </c>
      <c r="H17" s="123"/>
      <c r="I17" s="119"/>
      <c r="J17" s="125"/>
      <c r="K17" s="120"/>
      <c r="L17" s="123"/>
      <c r="M17" s="119"/>
      <c r="N17" s="125"/>
      <c r="O17" s="121"/>
      <c r="P17" s="123"/>
      <c r="Q17" s="119"/>
      <c r="R17" s="127"/>
      <c r="S17" s="121"/>
      <c r="T17" s="123"/>
      <c r="U17" s="119"/>
      <c r="V17" s="123"/>
      <c r="W17" s="119"/>
      <c r="X17" s="127"/>
      <c r="Y17" s="121"/>
      <c r="Z17" s="123"/>
      <c r="AA17" s="119"/>
      <c r="AB17" s="123"/>
      <c r="AC17" s="119"/>
      <c r="AD17" s="123"/>
      <c r="AE17" s="119"/>
    </row>
    <row r="18" spans="1:31" ht="12.75" hidden="1" customHeight="1">
      <c r="A18" s="50">
        <v>9</v>
      </c>
      <c r="B18" s="38"/>
      <c r="C18" s="39"/>
      <c r="D18" s="39"/>
      <c r="E18" s="40"/>
      <c r="F18" s="720"/>
      <c r="G18" s="721"/>
      <c r="H18" s="426"/>
      <c r="I18" s="427"/>
      <c r="J18" s="428"/>
      <c r="K18" s="429"/>
      <c r="L18" s="426"/>
      <c r="M18" s="427"/>
      <c r="N18" s="428"/>
      <c r="O18" s="430"/>
      <c r="P18" s="426"/>
      <c r="Q18" s="427"/>
      <c r="R18" s="431"/>
      <c r="S18" s="430"/>
      <c r="T18" s="426"/>
      <c r="U18" s="427"/>
      <c r="V18" s="426"/>
      <c r="W18" s="427"/>
      <c r="X18" s="431"/>
      <c r="Y18" s="430"/>
      <c r="Z18" s="426"/>
      <c r="AA18" s="427"/>
      <c r="AB18" s="426"/>
      <c r="AC18" s="427"/>
      <c r="AD18" s="426"/>
      <c r="AE18" s="427"/>
    </row>
    <row r="19" spans="1:31" ht="12.75" hidden="1" customHeight="1">
      <c r="A19" s="51">
        <v>10</v>
      </c>
      <c r="B19" s="21"/>
      <c r="C19" s="22"/>
      <c r="D19" s="22"/>
      <c r="E19" s="23"/>
      <c r="F19" s="722"/>
      <c r="G19" s="723"/>
      <c r="H19" s="432"/>
      <c r="I19" s="433"/>
      <c r="J19" s="434"/>
      <c r="K19" s="435"/>
      <c r="L19" s="432"/>
      <c r="M19" s="433"/>
      <c r="N19" s="434"/>
      <c r="O19" s="436"/>
      <c r="P19" s="432"/>
      <c r="Q19" s="433"/>
      <c r="R19" s="437"/>
      <c r="S19" s="436"/>
      <c r="T19" s="432"/>
      <c r="U19" s="433"/>
      <c r="V19" s="432"/>
      <c r="W19" s="433"/>
      <c r="X19" s="437"/>
      <c r="Y19" s="436"/>
      <c r="Z19" s="432"/>
      <c r="AA19" s="433"/>
      <c r="AB19" s="432"/>
      <c r="AC19" s="433"/>
      <c r="AD19" s="432"/>
      <c r="AE19" s="433"/>
    </row>
    <row r="20" spans="1:31" ht="12.75" hidden="1" customHeight="1">
      <c r="A20" s="50">
        <v>11</v>
      </c>
      <c r="B20" s="21"/>
      <c r="C20" s="22"/>
      <c r="D20" s="22"/>
      <c r="E20" s="23"/>
      <c r="F20" s="722"/>
      <c r="G20" s="723"/>
      <c r="H20" s="432"/>
      <c r="I20" s="433"/>
      <c r="J20" s="434"/>
      <c r="K20" s="435"/>
      <c r="L20" s="432"/>
      <c r="M20" s="433"/>
      <c r="N20" s="434"/>
      <c r="O20" s="436"/>
      <c r="P20" s="432"/>
      <c r="Q20" s="433"/>
      <c r="R20" s="437"/>
      <c r="S20" s="436"/>
      <c r="T20" s="432"/>
      <c r="U20" s="433"/>
      <c r="V20" s="432"/>
      <c r="W20" s="433"/>
      <c r="X20" s="437"/>
      <c r="Y20" s="436"/>
      <c r="Z20" s="432"/>
      <c r="AA20" s="433"/>
      <c r="AB20" s="432"/>
      <c r="AC20" s="433"/>
      <c r="AD20" s="432"/>
      <c r="AE20" s="433"/>
    </row>
    <row r="21" spans="1:31" ht="12.75" hidden="1" customHeight="1">
      <c r="A21" s="51">
        <v>12</v>
      </c>
      <c r="B21" s="35"/>
      <c r="C21" s="36"/>
      <c r="D21" s="36"/>
      <c r="E21" s="37"/>
      <c r="F21" s="724"/>
      <c r="G21" s="725"/>
      <c r="H21" s="438"/>
      <c r="I21" s="439"/>
      <c r="J21" s="440"/>
      <c r="K21" s="441"/>
      <c r="L21" s="438"/>
      <c r="M21" s="439"/>
      <c r="N21" s="440"/>
      <c r="O21" s="442"/>
      <c r="P21" s="438"/>
      <c r="Q21" s="439"/>
      <c r="R21" s="443"/>
      <c r="S21" s="442"/>
      <c r="T21" s="438"/>
      <c r="U21" s="439"/>
      <c r="V21" s="438"/>
      <c r="W21" s="439"/>
      <c r="X21" s="443"/>
      <c r="Y21" s="442"/>
      <c r="Z21" s="438"/>
      <c r="AA21" s="439"/>
      <c r="AB21" s="438"/>
      <c r="AC21" s="439"/>
      <c r="AD21" s="438"/>
      <c r="AE21" s="439"/>
    </row>
    <row r="22" spans="1:31" s="448" customFormat="1" ht="16.5" customHeight="1" thickBot="1">
      <c r="A22" s="444"/>
      <c r="B22" s="445" t="s">
        <v>57</v>
      </c>
      <c r="C22" s="446"/>
      <c r="D22" s="446"/>
      <c r="E22" s="447"/>
      <c r="F22" s="456">
        <f>SUM(F10:F21)</f>
        <v>0</v>
      </c>
      <c r="G22" s="457">
        <f t="shared" ref="G22:AC22" si="2">SUM(G10:G21)</f>
        <v>0</v>
      </c>
      <c r="H22" s="458">
        <f t="shared" si="2"/>
        <v>0</v>
      </c>
      <c r="I22" s="459">
        <f t="shared" si="2"/>
        <v>0</v>
      </c>
      <c r="J22" s="460">
        <f t="shared" si="2"/>
        <v>0</v>
      </c>
      <c r="K22" s="461">
        <f t="shared" si="2"/>
        <v>0</v>
      </c>
      <c r="L22" s="458">
        <f t="shared" si="2"/>
        <v>0</v>
      </c>
      <c r="M22" s="459">
        <f t="shared" si="2"/>
        <v>0</v>
      </c>
      <c r="N22" s="460">
        <f t="shared" si="2"/>
        <v>0</v>
      </c>
      <c r="O22" s="462">
        <f t="shared" si="2"/>
        <v>0</v>
      </c>
      <c r="P22" s="458">
        <f t="shared" si="2"/>
        <v>0</v>
      </c>
      <c r="Q22" s="459">
        <f t="shared" si="2"/>
        <v>0</v>
      </c>
      <c r="R22" s="463">
        <f t="shared" si="2"/>
        <v>0</v>
      </c>
      <c r="S22" s="462">
        <f t="shared" si="2"/>
        <v>0</v>
      </c>
      <c r="T22" s="458">
        <f t="shared" si="2"/>
        <v>0</v>
      </c>
      <c r="U22" s="459">
        <f t="shared" si="2"/>
        <v>0</v>
      </c>
      <c r="V22" s="458">
        <f t="shared" si="2"/>
        <v>0</v>
      </c>
      <c r="W22" s="459">
        <f t="shared" si="2"/>
        <v>0</v>
      </c>
      <c r="X22" s="463">
        <f t="shared" si="2"/>
        <v>0</v>
      </c>
      <c r="Y22" s="462">
        <f t="shared" si="2"/>
        <v>0</v>
      </c>
      <c r="Z22" s="458">
        <f t="shared" si="2"/>
        <v>0</v>
      </c>
      <c r="AA22" s="459">
        <f t="shared" si="2"/>
        <v>0</v>
      </c>
      <c r="AB22" s="458">
        <f t="shared" si="2"/>
        <v>0</v>
      </c>
      <c r="AC22" s="459">
        <f t="shared" si="2"/>
        <v>0</v>
      </c>
      <c r="AD22" s="829">
        <f>SUM(AD10:AD21)</f>
        <v>0</v>
      </c>
      <c r="AE22" s="830">
        <f>SUM(AE10:AE21)</f>
        <v>0</v>
      </c>
    </row>
    <row r="23" spans="1:31" ht="9.75" customHeight="1" thickTop="1">
      <c r="A23" s="449"/>
    </row>
    <row r="24" spans="1:31" ht="13.5" customHeight="1">
      <c r="A24" s="449" t="s">
        <v>345</v>
      </c>
    </row>
    <row r="25" spans="1:31" ht="8.25" customHeight="1">
      <c r="A25" s="307"/>
    </row>
    <row r="26" spans="1:31" ht="8.25" customHeight="1">
      <c r="A26" s="307"/>
      <c r="G26" s="1"/>
    </row>
    <row r="27" spans="1:31" ht="28.5" customHeight="1">
      <c r="A27" s="307"/>
    </row>
    <row r="28" spans="1:31" ht="8.25" customHeight="1">
      <c r="A28" s="307"/>
    </row>
    <row r="29" spans="1:31" ht="8.25" customHeight="1">
      <c r="A29" s="307"/>
    </row>
    <row r="30" spans="1:31" ht="8.25" customHeight="1">
      <c r="A30" s="307"/>
    </row>
    <row r="31" spans="1:31" ht="23.25" customHeight="1">
      <c r="A31" s="307"/>
    </row>
    <row r="32" spans="1:31" ht="6" customHeight="1">
      <c r="A32" s="307"/>
    </row>
    <row r="33" spans="1:6" ht="8.25" customHeight="1">
      <c r="A33" s="307"/>
    </row>
    <row r="34" spans="1:6" ht="8.25" customHeight="1">
      <c r="A34" s="307"/>
    </row>
    <row r="35" spans="1:6" ht="8.25" customHeight="1">
      <c r="A35" s="307"/>
    </row>
    <row r="36" spans="1:6" ht="21" customHeight="1">
      <c r="A36" s="307"/>
    </row>
    <row r="37" spans="1:6" ht="8.25" customHeight="1">
      <c r="A37" s="307"/>
    </row>
    <row r="38" spans="1:6" ht="8.25" customHeight="1">
      <c r="A38" s="307"/>
    </row>
    <row r="39" spans="1:6" ht="8.25" customHeight="1">
      <c r="A39" s="307"/>
    </row>
    <row r="40" spans="1:6" ht="8.25" customHeight="1">
      <c r="A40" s="307"/>
    </row>
    <row r="41" spans="1:6" ht="8.25" customHeight="1">
      <c r="A41" s="307"/>
    </row>
    <row r="42" spans="1:6" ht="13.5" customHeight="1">
      <c r="A42" s="307"/>
    </row>
    <row r="43" spans="1:6" ht="48" customHeight="1">
      <c r="A43" s="307"/>
    </row>
    <row r="44" spans="1:6" ht="6" customHeight="1">
      <c r="A44" s="307"/>
    </row>
    <row r="45" spans="1:6" ht="18" customHeight="1">
      <c r="A45" s="25" t="s">
        <v>351</v>
      </c>
      <c r="B45" s="24"/>
      <c r="C45" s="24"/>
      <c r="D45" s="24"/>
      <c r="E45" s="24"/>
      <c r="F45" s="1"/>
    </row>
    <row r="46" spans="1:6" ht="10.5" customHeight="1">
      <c r="A46" s="496" t="s">
        <v>132</v>
      </c>
      <c r="E46" s="712" t="s">
        <v>96</v>
      </c>
      <c r="F46" s="1"/>
    </row>
    <row r="47" spans="1:6" ht="17.25" customHeight="1">
      <c r="A47" s="25" t="s">
        <v>97</v>
      </c>
      <c r="B47" s="24"/>
      <c r="C47" s="24"/>
      <c r="D47" s="24"/>
      <c r="E47" s="24"/>
    </row>
    <row r="48" spans="1:6" ht="10.5" customHeight="1"/>
    <row r="49" spans="1:5" ht="21" customHeight="1">
      <c r="A49" s="25" t="s">
        <v>352</v>
      </c>
      <c r="B49" s="24"/>
      <c r="C49" s="24"/>
      <c r="D49" s="24"/>
      <c r="E49" s="24"/>
    </row>
    <row r="50" spans="1:5" ht="10.5" customHeight="1">
      <c r="E50" s="712" t="s">
        <v>98</v>
      </c>
    </row>
    <row r="51" spans="1:5">
      <c r="A51" s="449" t="s">
        <v>131</v>
      </c>
    </row>
  </sheetData>
  <sheetProtection algorithmName="SHA-512" hashValue="7kA5a5u3QEe0GCTahQgW28cHPrh5JQY86ATmbjzZPkh7OftwlZMdcuTj+8tE/jpxVKu8/H20jE4ouTTmWkupnA==" saltValue="JKGGwRYCT2c+0VrSgJMZPw==" spinCount="100000" sheet="1" formatCells="0" formatColumns="0" formatRows="0" insertColumns="0" insertRows="0"/>
  <mergeCells count="35">
    <mergeCell ref="B7:E9"/>
    <mergeCell ref="H7:I7"/>
    <mergeCell ref="H8:I8"/>
    <mergeCell ref="J7:K7"/>
    <mergeCell ref="J8:K8"/>
    <mergeCell ref="F7:G7"/>
    <mergeCell ref="F8:G8"/>
    <mergeCell ref="L7:M7"/>
    <mergeCell ref="L8:M8"/>
    <mergeCell ref="N7:O7"/>
    <mergeCell ref="N8:O8"/>
    <mergeCell ref="P7:Q7"/>
    <mergeCell ref="P8:Q8"/>
    <mergeCell ref="Z7:AA7"/>
    <mergeCell ref="Z8:AA8"/>
    <mergeCell ref="R7:S7"/>
    <mergeCell ref="R8:S8"/>
    <mergeCell ref="T7:U7"/>
    <mergeCell ref="T8:U8"/>
    <mergeCell ref="AD7:AE7"/>
    <mergeCell ref="AD8:AE8"/>
    <mergeCell ref="B15:E15"/>
    <mergeCell ref="B16:E16"/>
    <mergeCell ref="B17:E17"/>
    <mergeCell ref="B10:E10"/>
    <mergeCell ref="B11:E11"/>
    <mergeCell ref="B12:E12"/>
    <mergeCell ref="B13:E13"/>
    <mergeCell ref="B14:E14"/>
    <mergeCell ref="AB7:AC7"/>
    <mergeCell ref="AB8:AC8"/>
    <mergeCell ref="V7:W7"/>
    <mergeCell ref="V8:W8"/>
    <mergeCell ref="X7:Y7"/>
    <mergeCell ref="X8:Y8"/>
  </mergeCells>
  <pageMargins left="0" right="0" top="0" bottom="0" header="0" footer="0"/>
  <pageSetup scale="90" orientation="landscape" blackAndWhite="1" r:id="rId1"/>
  <colBreaks count="2" manualBreakCount="2">
    <brk id="13" max="1048575" man="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19050</xdr:colOff>
                    <xdr:row>24</xdr:row>
                    <xdr:rowOff>85725</xdr:rowOff>
                  </from>
                  <to>
                    <xdr:col>7</xdr:col>
                    <xdr:colOff>38100</xdr:colOff>
                    <xdr:row>26</xdr:row>
                    <xdr:rowOff>180975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38100</xdr:colOff>
                    <xdr:row>41</xdr:row>
                    <xdr:rowOff>133350</xdr:rowOff>
                  </from>
                  <to>
                    <xdr:col>7</xdr:col>
                    <xdr:colOff>57150</xdr:colOff>
                    <xdr:row>42</xdr:row>
                    <xdr:rowOff>161925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0</xdr:col>
                    <xdr:colOff>19050</xdr:colOff>
                    <xdr:row>26</xdr:row>
                    <xdr:rowOff>142875</xdr:rowOff>
                  </from>
                  <to>
                    <xdr:col>4</xdr:col>
                    <xdr:colOff>695325</xdr:colOff>
                    <xdr:row>27</xdr:row>
                    <xdr:rowOff>85725</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0</xdr:col>
                    <xdr:colOff>0</xdr:colOff>
                    <xdr:row>27</xdr:row>
                    <xdr:rowOff>85725</xdr:rowOff>
                  </from>
                  <to>
                    <xdr:col>4</xdr:col>
                    <xdr:colOff>800100</xdr:colOff>
                    <xdr:row>30</xdr:row>
                    <xdr:rowOff>104775</xdr:rowOff>
                  </to>
                </anchor>
              </controlPr>
            </control>
          </mc:Choice>
        </mc:AlternateContent>
        <mc:AlternateContent xmlns:mc="http://schemas.openxmlformats.org/markup-compatibility/2006">
          <mc:Choice Requires="x14">
            <control shapeId="15366" r:id="rId8" name="Check Box 6">
              <controlPr defaultSize="0" autoFill="0" autoLine="0" autoPict="0">
                <anchor moveWithCells="1">
                  <from>
                    <xdr:col>0</xdr:col>
                    <xdr:colOff>19050</xdr:colOff>
                    <xdr:row>30</xdr:row>
                    <xdr:rowOff>104775</xdr:rowOff>
                  </from>
                  <to>
                    <xdr:col>4</xdr:col>
                    <xdr:colOff>1009650</xdr:colOff>
                    <xdr:row>34</xdr:row>
                    <xdr:rowOff>0</xdr:rowOff>
                  </to>
                </anchor>
              </controlPr>
            </control>
          </mc:Choice>
        </mc:AlternateContent>
        <mc:AlternateContent xmlns:mc="http://schemas.openxmlformats.org/markup-compatibility/2006">
          <mc:Choice Requires="x14">
            <control shapeId="15368" r:id="rId9" name="Check Box 8">
              <controlPr defaultSize="0" autoFill="0" autoLine="0" autoPict="0">
                <anchor moveWithCells="1">
                  <from>
                    <xdr:col>0</xdr:col>
                    <xdr:colOff>28575</xdr:colOff>
                    <xdr:row>34</xdr:row>
                    <xdr:rowOff>0</xdr:rowOff>
                  </from>
                  <to>
                    <xdr:col>4</xdr:col>
                    <xdr:colOff>790575</xdr:colOff>
                    <xdr:row>35</xdr:row>
                    <xdr:rowOff>247650</xdr:rowOff>
                  </to>
                </anchor>
              </controlPr>
            </control>
          </mc:Choice>
        </mc:AlternateContent>
        <mc:AlternateContent xmlns:mc="http://schemas.openxmlformats.org/markup-compatibility/2006">
          <mc:Choice Requires="x14">
            <control shapeId="15369" r:id="rId10" name="Check Box 9">
              <controlPr defaultSize="0" autoFill="0" autoLine="0" autoPict="0">
                <anchor moveWithCells="1">
                  <from>
                    <xdr:col>0</xdr:col>
                    <xdr:colOff>28575</xdr:colOff>
                    <xdr:row>35</xdr:row>
                    <xdr:rowOff>228600</xdr:rowOff>
                  </from>
                  <to>
                    <xdr:col>4</xdr:col>
                    <xdr:colOff>828675</xdr:colOff>
                    <xdr:row>39</xdr:row>
                    <xdr:rowOff>9525</xdr:rowOff>
                  </to>
                </anchor>
              </controlPr>
            </control>
          </mc:Choice>
        </mc:AlternateContent>
        <mc:AlternateContent xmlns:mc="http://schemas.openxmlformats.org/markup-compatibility/2006">
          <mc:Choice Requires="x14">
            <control shapeId="15371" r:id="rId11" name="Check Box 11">
              <controlPr defaultSize="0" autoFill="0" autoLine="0" autoPict="0">
                <anchor moveWithCells="1">
                  <from>
                    <xdr:col>0</xdr:col>
                    <xdr:colOff>47625</xdr:colOff>
                    <xdr:row>38</xdr:row>
                    <xdr:rowOff>85725</xdr:rowOff>
                  </from>
                  <to>
                    <xdr:col>4</xdr:col>
                    <xdr:colOff>781050</xdr:colOff>
                    <xdr:row>41</xdr:row>
                    <xdr:rowOff>133350</xdr:rowOff>
                  </to>
                </anchor>
              </controlPr>
            </control>
          </mc:Choice>
        </mc:AlternateContent>
        <mc:AlternateContent xmlns:mc="http://schemas.openxmlformats.org/markup-compatibility/2006">
          <mc:Choice Requires="x14">
            <control shapeId="15372" r:id="rId12" name="Check Box 12">
              <controlPr defaultSize="0" autoFill="0" autoLine="0" autoPict="0">
                <anchor moveWithCells="1">
                  <from>
                    <xdr:col>0</xdr:col>
                    <xdr:colOff>47625</xdr:colOff>
                    <xdr:row>42</xdr:row>
                    <xdr:rowOff>95250</xdr:rowOff>
                  </from>
                  <to>
                    <xdr:col>4</xdr:col>
                    <xdr:colOff>762000</xdr:colOff>
                    <xdr:row>44</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J213"/>
  <sheetViews>
    <sheetView showGridLines="0" zoomScaleNormal="100" workbookViewId="0">
      <selection activeCell="N14" sqref="N14"/>
    </sheetView>
  </sheetViews>
  <sheetFormatPr defaultColWidth="9.140625" defaultRowHeight="12.75"/>
  <cols>
    <col min="1" max="1" width="11.85546875" style="470" customWidth="1"/>
    <col min="2" max="2" width="23.5703125" style="470" customWidth="1"/>
    <col min="3" max="5" width="9.140625" style="470"/>
    <col min="6" max="6" width="11.28515625" style="470" customWidth="1"/>
    <col min="7" max="7" width="6.7109375" style="470" customWidth="1"/>
    <col min="8" max="8" width="18.85546875" style="470" customWidth="1"/>
    <col min="9" max="9" width="14.5703125" style="470" customWidth="1"/>
    <col min="10" max="16384" width="9.140625" style="470"/>
  </cols>
  <sheetData>
    <row r="1" spans="1:10" s="1" customFormat="1">
      <c r="A1" s="153" t="s">
        <v>37</v>
      </c>
      <c r="B1" s="180"/>
      <c r="C1" s="180"/>
      <c r="D1" s="180"/>
      <c r="E1" s="180"/>
      <c r="F1" s="180"/>
      <c r="G1" s="464"/>
      <c r="H1" s="465"/>
      <c r="I1" s="180"/>
      <c r="J1" s="180"/>
    </row>
    <row r="2" spans="1:10" s="1" customFormat="1">
      <c r="A2" s="154" t="s">
        <v>129</v>
      </c>
      <c r="B2" s="420"/>
      <c r="C2" s="63"/>
      <c r="D2" s="63"/>
      <c r="F2" s="479"/>
      <c r="G2" s="466"/>
      <c r="H2" s="283"/>
      <c r="I2" s="63"/>
      <c r="J2" s="63"/>
    </row>
    <row r="3" spans="1:10" s="1" customFormat="1" ht="4.5" customHeight="1">
      <c r="A3" s="62"/>
      <c r="B3" s="63"/>
      <c r="C3" s="63"/>
      <c r="D3" s="63"/>
      <c r="E3" s="63"/>
      <c r="F3" s="63"/>
      <c r="G3" s="467"/>
      <c r="H3" s="283"/>
      <c r="I3" s="63"/>
      <c r="J3" s="63"/>
    </row>
    <row r="4" spans="1:10" s="1" customFormat="1">
      <c r="A4" s="575" t="s">
        <v>24</v>
      </c>
      <c r="B4" s="1154" t="str">
        <f>+'Sch I S&amp;B FINAL'!B4</f>
        <v>Contractor Name</v>
      </c>
      <c r="C4" s="1154"/>
      <c r="D4" s="24"/>
      <c r="E4" s="575" t="s">
        <v>23</v>
      </c>
      <c r="F4" s="1155" t="str">
        <f>+'Sch I S&amp;B FINAL'!H4</f>
        <v>Contract Number</v>
      </c>
      <c r="G4" s="1155"/>
      <c r="H4" s="575" t="s">
        <v>324</v>
      </c>
      <c r="I4" s="726">
        <f>'Sch I S&amp;B FINAL'!O4</f>
        <v>0</v>
      </c>
    </row>
    <row r="5" spans="1:10" s="1" customFormat="1">
      <c r="A5" s="728" t="s">
        <v>27</v>
      </c>
      <c r="B5" s="727">
        <f>+'Sch I S&amp;B FINAL'!B6:D6</f>
        <v>0</v>
      </c>
      <c r="C5" s="468"/>
      <c r="D5" s="421"/>
      <c r="E5" s="575" t="s">
        <v>28</v>
      </c>
      <c r="G5" s="726">
        <f>+'Sch I S&amp;B FINAL'!O5</f>
        <v>0</v>
      </c>
      <c r="H5" s="575" t="s">
        <v>29</v>
      </c>
      <c r="I5" s="726">
        <f>'Sch I S&amp;B FINAL'!O6</f>
        <v>0</v>
      </c>
    </row>
    <row r="6" spans="1:10" s="1" customFormat="1">
      <c r="A6" s="181"/>
      <c r="C6" s="469"/>
      <c r="E6" s="181"/>
      <c r="H6" s="181"/>
    </row>
    <row r="7" spans="1:10" s="1" customFormat="1">
      <c r="A7" s="1114" t="s">
        <v>470</v>
      </c>
      <c r="B7" s="1114"/>
      <c r="C7" s="1114"/>
      <c r="D7" s="1114"/>
      <c r="E7" s="1114"/>
      <c r="F7" s="1114"/>
      <c r="G7" s="1114"/>
      <c r="H7" s="1114"/>
      <c r="I7" s="1114"/>
    </row>
    <row r="8" spans="1:10">
      <c r="A8" s="1115"/>
      <c r="B8" s="1115"/>
      <c r="C8" s="1115"/>
      <c r="D8" s="1115"/>
      <c r="E8" s="1115"/>
      <c r="F8" s="1115"/>
      <c r="G8" s="1115"/>
      <c r="H8" s="1115"/>
      <c r="I8" s="1115"/>
    </row>
    <row r="9" spans="1:10">
      <c r="A9" s="1122" t="s">
        <v>299</v>
      </c>
      <c r="B9" s="1123"/>
      <c r="C9" s="1123"/>
      <c r="D9" s="1123"/>
      <c r="E9" s="1123"/>
      <c r="F9" s="1123"/>
      <c r="G9" s="1123"/>
      <c r="H9" s="1124"/>
      <c r="I9" s="522" t="s">
        <v>46</v>
      </c>
    </row>
    <row r="10" spans="1:10">
      <c r="A10" s="1125"/>
      <c r="B10" s="1126"/>
      <c r="C10" s="1126"/>
      <c r="D10" s="1126"/>
      <c r="E10" s="1126"/>
      <c r="F10" s="1126"/>
      <c r="G10" s="1126"/>
      <c r="H10" s="1127"/>
      <c r="I10" s="523">
        <f>'Sch II OE FINAL'!E11</f>
        <v>0</v>
      </c>
    </row>
    <row r="11" spans="1:10">
      <c r="A11" s="1094" t="s">
        <v>47</v>
      </c>
      <c r="B11" s="1095"/>
      <c r="C11" s="1095"/>
      <c r="D11" s="1095"/>
      <c r="I11" s="471"/>
    </row>
    <row r="12" spans="1:10" ht="56.25" customHeight="1">
      <c r="A12" s="1096"/>
      <c r="B12" s="1097"/>
      <c r="C12" s="1097"/>
      <c r="D12" s="1097"/>
      <c r="E12" s="1097"/>
      <c r="F12" s="1097"/>
      <c r="G12" s="1097"/>
      <c r="H12" s="1097"/>
      <c r="I12" s="1098"/>
    </row>
    <row r="13" spans="1:10" ht="10.5" customHeight="1">
      <c r="A13" s="472"/>
      <c r="B13" s="473"/>
      <c r="C13" s="473"/>
      <c r="D13" s="473"/>
      <c r="E13" s="473"/>
      <c r="F13" s="473"/>
      <c r="G13" s="473"/>
      <c r="H13" s="473"/>
      <c r="I13" s="474"/>
    </row>
    <row r="14" spans="1:10">
      <c r="A14" s="1105" t="s">
        <v>378</v>
      </c>
      <c r="B14" s="1106"/>
      <c r="C14" s="1106"/>
      <c r="D14" s="1106"/>
      <c r="E14" s="1106"/>
      <c r="F14" s="1106"/>
      <c r="G14" s="1106"/>
      <c r="H14" s="1107"/>
      <c r="I14" s="522" t="s">
        <v>46</v>
      </c>
    </row>
    <row r="15" spans="1:10">
      <c r="A15" s="1108"/>
      <c r="B15" s="1109"/>
      <c r="C15" s="1109"/>
      <c r="D15" s="1109"/>
      <c r="E15" s="1109"/>
      <c r="F15" s="1109"/>
      <c r="G15" s="1109"/>
      <c r="H15" s="1110"/>
      <c r="I15" s="523">
        <f>+'Sch II OE FINAL'!E12</f>
        <v>0</v>
      </c>
    </row>
    <row r="16" spans="1:10">
      <c r="A16" s="1094" t="s">
        <v>47</v>
      </c>
      <c r="B16" s="1095"/>
      <c r="C16" s="1095"/>
      <c r="D16" s="1095"/>
      <c r="I16" s="471"/>
    </row>
    <row r="17" spans="1:9" ht="52.5" customHeight="1">
      <c r="A17" s="1096"/>
      <c r="B17" s="1097"/>
      <c r="C17" s="1097"/>
      <c r="D17" s="1097"/>
      <c r="E17" s="1097"/>
      <c r="F17" s="1097"/>
      <c r="G17" s="1097"/>
      <c r="H17" s="1097"/>
      <c r="I17" s="1098"/>
    </row>
    <row r="18" spans="1:9">
      <c r="A18" s="472"/>
      <c r="B18" s="473"/>
      <c r="C18" s="473"/>
      <c r="D18" s="473"/>
      <c r="E18" s="473"/>
      <c r="F18" s="473"/>
      <c r="G18" s="473"/>
      <c r="H18" s="473"/>
      <c r="I18" s="474"/>
    </row>
    <row r="19" spans="1:9">
      <c r="A19" s="1128" t="s">
        <v>174</v>
      </c>
      <c r="B19" s="1129"/>
      <c r="C19" s="1129"/>
      <c r="D19" s="1129"/>
      <c r="E19" s="1129"/>
      <c r="F19" s="1129"/>
      <c r="G19" s="1129"/>
      <c r="H19" s="1130"/>
      <c r="I19" s="522" t="s">
        <v>46</v>
      </c>
    </row>
    <row r="20" spans="1:9">
      <c r="A20" s="1131"/>
      <c r="B20" s="1132"/>
      <c r="C20" s="1132"/>
      <c r="D20" s="1132"/>
      <c r="E20" s="1132"/>
      <c r="F20" s="1132"/>
      <c r="G20" s="1132"/>
      <c r="H20" s="1133"/>
      <c r="I20" s="523">
        <f>+'Sch II OE FINAL'!E13</f>
        <v>0</v>
      </c>
    </row>
    <row r="21" spans="1:9">
      <c r="A21" s="1094" t="s">
        <v>47</v>
      </c>
      <c r="B21" s="1095"/>
      <c r="C21" s="1095"/>
      <c r="D21" s="1095"/>
      <c r="I21" s="471"/>
    </row>
    <row r="22" spans="1:9" ht="52.5" customHeight="1">
      <c r="A22" s="1096"/>
      <c r="B22" s="1097"/>
      <c r="C22" s="1097"/>
      <c r="D22" s="1097"/>
      <c r="E22" s="1097"/>
      <c r="F22" s="1097"/>
      <c r="G22" s="1097"/>
      <c r="H22" s="1097"/>
      <c r="I22" s="1098"/>
    </row>
    <row r="23" spans="1:9">
      <c r="A23" s="475"/>
      <c r="B23" s="476"/>
      <c r="C23" s="476"/>
      <c r="D23" s="476"/>
      <c r="E23" s="476"/>
      <c r="F23" s="476"/>
      <c r="G23" s="476"/>
      <c r="H23" s="476"/>
      <c r="I23" s="477"/>
    </row>
    <row r="24" spans="1:9">
      <c r="A24" s="1105" t="s">
        <v>248</v>
      </c>
      <c r="B24" s="1106"/>
      <c r="C24" s="1106"/>
      <c r="D24" s="1106"/>
      <c r="E24" s="1106"/>
      <c r="F24" s="1106"/>
      <c r="G24" s="1106"/>
      <c r="H24" s="1107"/>
      <c r="I24" s="522" t="s">
        <v>46</v>
      </c>
    </row>
    <row r="25" spans="1:9">
      <c r="A25" s="1108"/>
      <c r="B25" s="1109"/>
      <c r="C25" s="1109"/>
      <c r="D25" s="1109"/>
      <c r="E25" s="1109"/>
      <c r="F25" s="1109"/>
      <c r="G25" s="1109"/>
      <c r="H25" s="1110"/>
      <c r="I25" s="523">
        <f>+'Sch II OE FINAL'!E14</f>
        <v>0</v>
      </c>
    </row>
    <row r="26" spans="1:9">
      <c r="A26" s="1094" t="s">
        <v>47</v>
      </c>
      <c r="B26" s="1095"/>
      <c r="C26" s="1095"/>
      <c r="D26" s="1095"/>
      <c r="I26" s="471"/>
    </row>
    <row r="27" spans="1:9" ht="52.5" customHeight="1">
      <c r="A27" s="1096"/>
      <c r="B27" s="1097"/>
      <c r="C27" s="1097"/>
      <c r="D27" s="1097"/>
      <c r="E27" s="1097"/>
      <c r="F27" s="1097"/>
      <c r="G27" s="1097"/>
      <c r="H27" s="1097"/>
      <c r="I27" s="1098"/>
    </row>
    <row r="28" spans="1:9">
      <c r="A28" s="1111"/>
      <c r="B28" s="1112"/>
      <c r="C28" s="1112"/>
      <c r="D28" s="1112"/>
      <c r="E28" s="1112"/>
      <c r="F28" s="1112"/>
      <c r="G28" s="1112"/>
      <c r="H28" s="1112"/>
      <c r="I28" s="1113"/>
    </row>
    <row r="29" spans="1:9">
      <c r="A29" s="1105" t="s">
        <v>175</v>
      </c>
      <c r="B29" s="1106"/>
      <c r="C29" s="1106"/>
      <c r="D29" s="1106"/>
      <c r="E29" s="1106"/>
      <c r="F29" s="1106"/>
      <c r="G29" s="1106"/>
      <c r="H29" s="1107"/>
      <c r="I29" s="522" t="s">
        <v>46</v>
      </c>
    </row>
    <row r="30" spans="1:9">
      <c r="A30" s="1108"/>
      <c r="B30" s="1109"/>
      <c r="C30" s="1109"/>
      <c r="D30" s="1109"/>
      <c r="E30" s="1109"/>
      <c r="F30" s="1109"/>
      <c r="G30" s="1109"/>
      <c r="H30" s="1110"/>
      <c r="I30" s="523">
        <f>+'Sch II OE FINAL'!E15</f>
        <v>0</v>
      </c>
    </row>
    <row r="31" spans="1:9">
      <c r="A31" s="1094" t="s">
        <v>47</v>
      </c>
      <c r="B31" s="1095"/>
      <c r="C31" s="1095"/>
      <c r="D31" s="1095"/>
      <c r="I31" s="471"/>
    </row>
    <row r="32" spans="1:9" ht="52.5" customHeight="1">
      <c r="A32" s="1096"/>
      <c r="B32" s="1097"/>
      <c r="C32" s="1097"/>
      <c r="D32" s="1097"/>
      <c r="E32" s="1097"/>
      <c r="F32" s="1097"/>
      <c r="G32" s="1097"/>
      <c r="H32" s="1097"/>
      <c r="I32" s="1098"/>
    </row>
    <row r="33" spans="1:9">
      <c r="A33" s="475"/>
      <c r="B33" s="476"/>
      <c r="C33" s="476"/>
      <c r="D33" s="476"/>
      <c r="E33" s="476"/>
      <c r="F33" s="476"/>
      <c r="G33" s="476"/>
      <c r="H33" s="476"/>
      <c r="I33" s="477"/>
    </row>
    <row r="34" spans="1:9" ht="12.75" customHeight="1">
      <c r="A34" s="1099" t="s">
        <v>300</v>
      </c>
      <c r="B34" s="1100"/>
      <c r="C34" s="1100"/>
      <c r="D34" s="1100"/>
      <c r="E34" s="1100"/>
      <c r="F34" s="1100"/>
      <c r="G34" s="1100"/>
      <c r="H34" s="1101"/>
      <c r="I34" s="522" t="s">
        <v>46</v>
      </c>
    </row>
    <row r="35" spans="1:9">
      <c r="A35" s="1102"/>
      <c r="B35" s="1103"/>
      <c r="C35" s="1103"/>
      <c r="D35" s="1103"/>
      <c r="E35" s="1103"/>
      <c r="F35" s="1103"/>
      <c r="G35" s="1103"/>
      <c r="H35" s="1104"/>
      <c r="I35" s="523">
        <f>'Sch II OE FINAL'!E16</f>
        <v>0</v>
      </c>
    </row>
    <row r="36" spans="1:9">
      <c r="A36" s="1094" t="s">
        <v>47</v>
      </c>
      <c r="B36" s="1095"/>
      <c r="C36" s="1095"/>
      <c r="D36" s="1095"/>
      <c r="I36" s="471"/>
    </row>
    <row r="37" spans="1:9" ht="52.5" customHeight="1">
      <c r="A37" s="1096"/>
      <c r="B37" s="1097"/>
      <c r="C37" s="1097"/>
      <c r="D37" s="1097"/>
      <c r="E37" s="1097"/>
      <c r="F37" s="1097"/>
      <c r="G37" s="1097"/>
      <c r="H37" s="1097"/>
      <c r="I37" s="1098"/>
    </row>
    <row r="38" spans="1:9">
      <c r="A38" s="478"/>
      <c r="I38" s="471"/>
    </row>
    <row r="39" spans="1:9">
      <c r="A39" s="1105" t="s">
        <v>173</v>
      </c>
      <c r="B39" s="1106"/>
      <c r="C39" s="1106"/>
      <c r="D39" s="1106"/>
      <c r="E39" s="1106"/>
      <c r="F39" s="1106"/>
      <c r="G39" s="1106"/>
      <c r="H39" s="1107"/>
      <c r="I39" s="522" t="s">
        <v>46</v>
      </c>
    </row>
    <row r="40" spans="1:9">
      <c r="A40" s="1108"/>
      <c r="B40" s="1109"/>
      <c r="C40" s="1109"/>
      <c r="D40" s="1109"/>
      <c r="E40" s="1109"/>
      <c r="F40" s="1109"/>
      <c r="G40" s="1109"/>
      <c r="H40" s="1110"/>
      <c r="I40" s="523">
        <f>+'Sch II OE FINAL'!E17</f>
        <v>0</v>
      </c>
    </row>
    <row r="41" spans="1:9">
      <c r="A41" s="1094" t="s">
        <v>47</v>
      </c>
      <c r="B41" s="1095"/>
      <c r="C41" s="1095"/>
      <c r="D41" s="1095"/>
      <c r="I41" s="471"/>
    </row>
    <row r="42" spans="1:9" ht="52.5" customHeight="1">
      <c r="A42" s="1096"/>
      <c r="B42" s="1097"/>
      <c r="C42" s="1097"/>
      <c r="D42" s="1097"/>
      <c r="E42" s="1097"/>
      <c r="F42" s="1097"/>
      <c r="G42" s="1097"/>
      <c r="H42" s="1097"/>
      <c r="I42" s="1098"/>
    </row>
    <row r="43" spans="1:9" ht="20.100000000000001" customHeight="1">
      <c r="A43" s="475"/>
      <c r="B43" s="476"/>
      <c r="C43" s="476"/>
      <c r="D43" s="476"/>
      <c r="E43" s="476"/>
      <c r="F43" s="476"/>
      <c r="G43" s="476"/>
      <c r="H43" s="476"/>
      <c r="I43" s="477"/>
    </row>
    <row r="44" spans="1:9">
      <c r="A44" s="1105" t="s">
        <v>99</v>
      </c>
      <c r="B44" s="1106"/>
      <c r="C44" s="1106"/>
      <c r="D44" s="1106"/>
      <c r="E44" s="1106"/>
      <c r="F44" s="1106"/>
      <c r="G44" s="1106"/>
      <c r="H44" s="1107"/>
      <c r="I44" s="522" t="s">
        <v>46</v>
      </c>
    </row>
    <row r="45" spans="1:9">
      <c r="A45" s="1108"/>
      <c r="B45" s="1109"/>
      <c r="C45" s="1109"/>
      <c r="D45" s="1109"/>
      <c r="E45" s="1109"/>
      <c r="F45" s="1109"/>
      <c r="G45" s="1109"/>
      <c r="H45" s="1110"/>
      <c r="I45" s="797">
        <f>+'Sch II OE FINAL'!E18</f>
        <v>0</v>
      </c>
    </row>
    <row r="46" spans="1:9">
      <c r="A46" s="1094" t="s">
        <v>319</v>
      </c>
      <c r="B46" s="1095"/>
      <c r="C46" s="1095"/>
      <c r="D46" s="1095"/>
      <c r="E46" s="1095"/>
      <c r="F46" s="1095"/>
      <c r="G46" s="1095"/>
      <c r="H46" s="1095"/>
      <c r="I46" s="471"/>
    </row>
    <row r="47" spans="1:9" ht="52.5" customHeight="1">
      <c r="A47" s="1096"/>
      <c r="B47" s="1097"/>
      <c r="C47" s="1097"/>
      <c r="D47" s="1097"/>
      <c r="E47" s="1097"/>
      <c r="F47" s="1097"/>
      <c r="G47" s="1097"/>
      <c r="H47" s="1097"/>
      <c r="I47" s="1098"/>
    </row>
    <row r="48" spans="1:9">
      <c r="A48" s="1111"/>
      <c r="B48" s="1112"/>
      <c r="C48" s="1112"/>
      <c r="D48" s="1112"/>
      <c r="E48" s="1112"/>
      <c r="F48" s="1112"/>
      <c r="G48" s="1112"/>
      <c r="H48" s="1112"/>
      <c r="I48" s="1113"/>
    </row>
    <row r="49" spans="1:9">
      <c r="A49" s="1116" t="s">
        <v>176</v>
      </c>
      <c r="B49" s="1117"/>
      <c r="C49" s="1117"/>
      <c r="D49" s="1117"/>
      <c r="E49" s="1117"/>
      <c r="F49" s="1117"/>
      <c r="G49" s="1117"/>
      <c r="H49" s="1118"/>
      <c r="I49" s="522" t="s">
        <v>46</v>
      </c>
    </row>
    <row r="50" spans="1:9">
      <c r="A50" s="1119"/>
      <c r="B50" s="1120"/>
      <c r="C50" s="1120"/>
      <c r="D50" s="1120"/>
      <c r="E50" s="1120"/>
      <c r="F50" s="1120"/>
      <c r="G50" s="1120"/>
      <c r="H50" s="1121"/>
      <c r="I50" s="523">
        <f>+'Sch II OE FINAL'!E19</f>
        <v>0</v>
      </c>
    </row>
    <row r="51" spans="1:9">
      <c r="A51" s="1094" t="s">
        <v>47</v>
      </c>
      <c r="B51" s="1095"/>
      <c r="C51" s="1095"/>
      <c r="D51" s="1095"/>
      <c r="I51" s="471"/>
    </row>
    <row r="52" spans="1:9" ht="52.5" customHeight="1">
      <c r="A52" s="1096"/>
      <c r="B52" s="1097"/>
      <c r="C52" s="1097"/>
      <c r="D52" s="1097"/>
      <c r="E52" s="1097"/>
      <c r="F52" s="1097"/>
      <c r="G52" s="1097"/>
      <c r="H52" s="1097"/>
      <c r="I52" s="1098"/>
    </row>
    <row r="53" spans="1:9" ht="20.100000000000001" customHeight="1">
      <c r="A53" s="475"/>
      <c r="B53" s="476"/>
      <c r="C53" s="476"/>
      <c r="D53" s="476"/>
      <c r="E53" s="476"/>
      <c r="F53" s="476"/>
      <c r="G53" s="476"/>
      <c r="H53" s="476"/>
      <c r="I53" s="477"/>
    </row>
    <row r="54" spans="1:9" ht="12.75" customHeight="1">
      <c r="A54" s="1099" t="s">
        <v>249</v>
      </c>
      <c r="B54" s="1100"/>
      <c r="C54" s="1100"/>
      <c r="D54" s="1100"/>
      <c r="E54" s="1100"/>
      <c r="F54" s="1100"/>
      <c r="G54" s="1100"/>
      <c r="H54" s="1101"/>
      <c r="I54" s="522" t="s">
        <v>46</v>
      </c>
    </row>
    <row r="55" spans="1:9">
      <c r="A55" s="1102"/>
      <c r="B55" s="1103"/>
      <c r="C55" s="1103"/>
      <c r="D55" s="1103"/>
      <c r="E55" s="1103"/>
      <c r="F55" s="1103"/>
      <c r="G55" s="1103"/>
      <c r="H55" s="1104"/>
      <c r="I55" s="523">
        <f>+'Sch II OE FINAL'!E20</f>
        <v>0</v>
      </c>
    </row>
    <row r="56" spans="1:9">
      <c r="A56" s="1094" t="s">
        <v>47</v>
      </c>
      <c r="B56" s="1095"/>
      <c r="C56" s="1095"/>
      <c r="D56" s="1095"/>
      <c r="I56" s="471"/>
    </row>
    <row r="57" spans="1:9" ht="52.5" customHeight="1">
      <c r="A57" s="1096"/>
      <c r="B57" s="1097"/>
      <c r="C57" s="1097"/>
      <c r="D57" s="1097"/>
      <c r="E57" s="1097"/>
      <c r="F57" s="1097"/>
      <c r="G57" s="1097"/>
      <c r="H57" s="1097"/>
      <c r="I57" s="1098"/>
    </row>
    <row r="58" spans="1:9">
      <c r="A58" s="475"/>
      <c r="B58" s="476"/>
      <c r="C58" s="476"/>
      <c r="D58" s="476"/>
      <c r="E58" s="476"/>
      <c r="F58" s="476"/>
      <c r="G58" s="476"/>
      <c r="H58" s="476"/>
      <c r="I58" s="477"/>
    </row>
    <row r="59" spans="1:9">
      <c r="A59" s="1105" t="s">
        <v>48</v>
      </c>
      <c r="B59" s="1106"/>
      <c r="C59" s="1106"/>
      <c r="D59" s="1106"/>
      <c r="E59" s="1106"/>
      <c r="F59" s="1106"/>
      <c r="G59" s="1106"/>
      <c r="H59" s="1107"/>
      <c r="I59" s="522" t="s">
        <v>46</v>
      </c>
    </row>
    <row r="60" spans="1:9">
      <c r="A60" s="1108"/>
      <c r="B60" s="1109"/>
      <c r="C60" s="1109"/>
      <c r="D60" s="1109"/>
      <c r="E60" s="1109"/>
      <c r="F60" s="1109"/>
      <c r="G60" s="1109"/>
      <c r="H60" s="1110"/>
      <c r="I60" s="523">
        <f>+'Sch II OE FINAL'!E21</f>
        <v>0</v>
      </c>
    </row>
    <row r="61" spans="1:9">
      <c r="A61" s="1094" t="s">
        <v>47</v>
      </c>
      <c r="B61" s="1095"/>
      <c r="C61" s="1095"/>
      <c r="D61" s="1095"/>
      <c r="I61" s="471"/>
    </row>
    <row r="62" spans="1:9" ht="52.5" customHeight="1">
      <c r="A62" s="1096"/>
      <c r="B62" s="1097"/>
      <c r="C62" s="1097"/>
      <c r="D62" s="1097"/>
      <c r="E62" s="1097"/>
      <c r="F62" s="1097"/>
      <c r="G62" s="1097"/>
      <c r="H62" s="1097"/>
      <c r="I62" s="1098"/>
    </row>
    <row r="63" spans="1:9" ht="20.100000000000001" customHeight="1">
      <c r="A63" s="475"/>
      <c r="B63" s="476"/>
      <c r="C63" s="476"/>
      <c r="D63" s="476"/>
      <c r="E63" s="476"/>
      <c r="F63" s="476"/>
      <c r="G63" s="476"/>
      <c r="H63" s="476"/>
      <c r="I63" s="477"/>
    </row>
    <row r="64" spans="1:9">
      <c r="A64" s="1099" t="s">
        <v>254</v>
      </c>
      <c r="B64" s="1100"/>
      <c r="C64" s="1100"/>
      <c r="D64" s="1100"/>
      <c r="E64" s="1100"/>
      <c r="F64" s="1100"/>
      <c r="G64" s="1100"/>
      <c r="H64" s="1101"/>
      <c r="I64" s="522" t="s">
        <v>46</v>
      </c>
    </row>
    <row r="65" spans="1:9">
      <c r="A65" s="1102"/>
      <c r="B65" s="1103"/>
      <c r="C65" s="1103"/>
      <c r="D65" s="1103"/>
      <c r="E65" s="1103"/>
      <c r="F65" s="1103"/>
      <c r="G65" s="1103"/>
      <c r="H65" s="1104"/>
      <c r="I65" s="523">
        <f>+'Sch II OE FINAL'!E22</f>
        <v>0</v>
      </c>
    </row>
    <row r="66" spans="1:9">
      <c r="A66" s="1094" t="s">
        <v>47</v>
      </c>
      <c r="B66" s="1095"/>
      <c r="C66" s="1095"/>
      <c r="D66" s="1095"/>
      <c r="I66" s="471"/>
    </row>
    <row r="67" spans="1:9" ht="52.5" customHeight="1">
      <c r="A67" s="1096"/>
      <c r="B67" s="1097"/>
      <c r="C67" s="1097"/>
      <c r="D67" s="1097"/>
      <c r="E67" s="1097"/>
      <c r="F67" s="1097"/>
      <c r="G67" s="1097"/>
      <c r="H67" s="1097"/>
      <c r="I67" s="1098"/>
    </row>
    <row r="68" spans="1:9" ht="20.100000000000001" customHeight="1">
      <c r="A68" s="475"/>
      <c r="B68" s="476"/>
      <c r="C68" s="476"/>
      <c r="D68" s="476"/>
      <c r="E68" s="476"/>
      <c r="F68" s="476"/>
      <c r="G68" s="476"/>
      <c r="H68" s="476"/>
      <c r="I68" s="477"/>
    </row>
    <row r="69" spans="1:9">
      <c r="A69" s="1105" t="s">
        <v>250</v>
      </c>
      <c r="B69" s="1106"/>
      <c r="C69" s="1106"/>
      <c r="D69" s="1106"/>
      <c r="E69" s="1106"/>
      <c r="F69" s="1106"/>
      <c r="G69" s="1106"/>
      <c r="H69" s="1107"/>
      <c r="I69" s="522" t="s">
        <v>46</v>
      </c>
    </row>
    <row r="70" spans="1:9">
      <c r="A70" s="1108"/>
      <c r="B70" s="1109"/>
      <c r="C70" s="1109"/>
      <c r="D70" s="1109"/>
      <c r="E70" s="1109"/>
      <c r="F70" s="1109"/>
      <c r="G70" s="1109"/>
      <c r="H70" s="1110"/>
      <c r="I70" s="523">
        <f>+'Sch II OE FINAL'!E23</f>
        <v>0</v>
      </c>
    </row>
    <row r="71" spans="1:9">
      <c r="A71" s="1094" t="s">
        <v>47</v>
      </c>
      <c r="B71" s="1095"/>
      <c r="C71" s="1095"/>
      <c r="D71" s="1095"/>
      <c r="I71" s="471"/>
    </row>
    <row r="72" spans="1:9" ht="52.5" customHeight="1">
      <c r="A72" s="1096"/>
      <c r="B72" s="1097"/>
      <c r="C72" s="1097"/>
      <c r="D72" s="1097"/>
      <c r="E72" s="1097"/>
      <c r="F72" s="1097"/>
      <c r="G72" s="1097"/>
      <c r="H72" s="1097"/>
      <c r="I72" s="1098"/>
    </row>
    <row r="73" spans="1:9" ht="20.100000000000001" customHeight="1">
      <c r="A73" s="475"/>
      <c r="B73" s="476"/>
      <c r="C73" s="476"/>
      <c r="D73" s="476"/>
      <c r="E73" s="476"/>
      <c r="F73" s="476"/>
      <c r="G73" s="476"/>
      <c r="H73" s="476"/>
      <c r="I73" s="477"/>
    </row>
    <row r="74" spans="1:9">
      <c r="A74" s="1105" t="s">
        <v>177</v>
      </c>
      <c r="B74" s="1106"/>
      <c r="C74" s="1106"/>
      <c r="D74" s="1106"/>
      <c r="E74" s="1106"/>
      <c r="F74" s="1106"/>
      <c r="G74" s="1106"/>
      <c r="H74" s="1107"/>
      <c r="I74" s="522" t="s">
        <v>46</v>
      </c>
    </row>
    <row r="75" spans="1:9">
      <c r="A75" s="1108"/>
      <c r="B75" s="1109"/>
      <c r="C75" s="1109"/>
      <c r="D75" s="1109"/>
      <c r="E75" s="1109"/>
      <c r="F75" s="1109"/>
      <c r="G75" s="1109"/>
      <c r="H75" s="1110"/>
      <c r="I75" s="524">
        <f>+'Sch II OE FINAL'!E24</f>
        <v>0</v>
      </c>
    </row>
    <row r="76" spans="1:9">
      <c r="A76" s="1094" t="s">
        <v>47</v>
      </c>
      <c r="B76" s="1095"/>
      <c r="C76" s="1095"/>
      <c r="D76" s="1095"/>
      <c r="I76" s="471"/>
    </row>
    <row r="77" spans="1:9" ht="52.5" customHeight="1">
      <c r="A77" s="1096"/>
      <c r="B77" s="1097"/>
      <c r="C77" s="1097"/>
      <c r="D77" s="1097"/>
      <c r="E77" s="1097"/>
      <c r="F77" s="1097"/>
      <c r="G77" s="1097"/>
      <c r="H77" s="1097"/>
      <c r="I77" s="1098"/>
    </row>
    <row r="78" spans="1:9" ht="20.100000000000001" customHeight="1">
      <c r="A78" s="475"/>
      <c r="B78" s="476"/>
      <c r="C78" s="476"/>
      <c r="D78" s="476"/>
      <c r="E78" s="476"/>
      <c r="F78" s="476"/>
      <c r="G78" s="476"/>
      <c r="H78" s="476"/>
      <c r="I78" s="477"/>
    </row>
    <row r="79" spans="1:9">
      <c r="A79" s="1105" t="s">
        <v>320</v>
      </c>
      <c r="B79" s="1106"/>
      <c r="C79" s="1106"/>
      <c r="D79" s="1106"/>
      <c r="E79" s="1106"/>
      <c r="F79" s="1106"/>
      <c r="G79" s="1106"/>
      <c r="H79" s="1107"/>
      <c r="I79" s="522" t="s">
        <v>46</v>
      </c>
    </row>
    <row r="80" spans="1:9">
      <c r="A80" s="1108"/>
      <c r="B80" s="1109"/>
      <c r="C80" s="1109"/>
      <c r="D80" s="1109"/>
      <c r="E80" s="1109"/>
      <c r="F80" s="1109"/>
      <c r="G80" s="1109"/>
      <c r="H80" s="1110"/>
      <c r="I80" s="523">
        <f>+'Sch II OE FINAL'!E25</f>
        <v>0</v>
      </c>
    </row>
    <row r="81" spans="1:9">
      <c r="A81" s="1094" t="s">
        <v>47</v>
      </c>
      <c r="B81" s="1095"/>
      <c r="C81" s="1095"/>
      <c r="D81" s="1095"/>
      <c r="I81" s="471"/>
    </row>
    <row r="82" spans="1:9" ht="52.5" customHeight="1">
      <c r="A82" s="1096"/>
      <c r="B82" s="1097"/>
      <c r="C82" s="1097"/>
      <c r="D82" s="1097"/>
      <c r="E82" s="1097"/>
      <c r="F82" s="1097"/>
      <c r="G82" s="1097"/>
      <c r="H82" s="1097"/>
      <c r="I82" s="1098"/>
    </row>
    <row r="83" spans="1:9" ht="20.100000000000001" customHeight="1">
      <c r="A83" s="475"/>
      <c r="B83" s="476"/>
      <c r="C83" s="476"/>
      <c r="D83" s="476"/>
      <c r="E83" s="476"/>
      <c r="F83" s="476"/>
      <c r="G83" s="476"/>
      <c r="H83" s="476"/>
      <c r="I83" s="477"/>
    </row>
    <row r="84" spans="1:9">
      <c r="A84" s="1105" t="s">
        <v>178</v>
      </c>
      <c r="B84" s="1106"/>
      <c r="C84" s="1106"/>
      <c r="D84" s="1106"/>
      <c r="E84" s="1106"/>
      <c r="F84" s="1106"/>
      <c r="G84" s="1106"/>
      <c r="H84" s="1107"/>
      <c r="I84" s="522" t="s">
        <v>46</v>
      </c>
    </row>
    <row r="85" spans="1:9">
      <c r="A85" s="1108"/>
      <c r="B85" s="1109"/>
      <c r="C85" s="1109"/>
      <c r="D85" s="1109"/>
      <c r="E85" s="1109"/>
      <c r="F85" s="1109"/>
      <c r="G85" s="1109"/>
      <c r="H85" s="1110"/>
      <c r="I85" s="523">
        <f>+'Sch II OE FINAL'!E26</f>
        <v>0</v>
      </c>
    </row>
    <row r="86" spans="1:9">
      <c r="A86" s="1094" t="s">
        <v>47</v>
      </c>
      <c r="B86" s="1095"/>
      <c r="C86" s="1095"/>
      <c r="D86" s="1095"/>
      <c r="I86" s="471"/>
    </row>
    <row r="87" spans="1:9" ht="52.5" customHeight="1">
      <c r="A87" s="1096"/>
      <c r="B87" s="1097"/>
      <c r="C87" s="1097"/>
      <c r="D87" s="1097"/>
      <c r="E87" s="1097"/>
      <c r="F87" s="1097"/>
      <c r="G87" s="1097"/>
      <c r="H87" s="1097"/>
      <c r="I87" s="1098"/>
    </row>
    <row r="88" spans="1:9" ht="20.100000000000001" customHeight="1">
      <c r="A88" s="475"/>
      <c r="B88" s="476"/>
      <c r="C88" s="476"/>
      <c r="D88" s="476"/>
      <c r="E88" s="476"/>
      <c r="F88" s="476"/>
      <c r="G88" s="476"/>
      <c r="H88" s="476"/>
      <c r="I88" s="477"/>
    </row>
    <row r="89" spans="1:9">
      <c r="A89" s="1105" t="s">
        <v>179</v>
      </c>
      <c r="B89" s="1106"/>
      <c r="C89" s="1106"/>
      <c r="D89" s="1106"/>
      <c r="E89" s="1106"/>
      <c r="F89" s="1106"/>
      <c r="G89" s="1106"/>
      <c r="H89" s="1107"/>
      <c r="I89" s="522" t="s">
        <v>46</v>
      </c>
    </row>
    <row r="90" spans="1:9">
      <c r="A90" s="1108"/>
      <c r="B90" s="1109"/>
      <c r="C90" s="1109"/>
      <c r="D90" s="1109"/>
      <c r="E90" s="1109"/>
      <c r="F90" s="1109"/>
      <c r="G90" s="1109"/>
      <c r="H90" s="1110"/>
      <c r="I90" s="523">
        <f>+'Sch II OE FINAL'!E27</f>
        <v>0</v>
      </c>
    </row>
    <row r="91" spans="1:9">
      <c r="A91" s="1094" t="s">
        <v>47</v>
      </c>
      <c r="B91" s="1095"/>
      <c r="C91" s="1095"/>
      <c r="D91" s="1095"/>
      <c r="I91" s="471"/>
    </row>
    <row r="92" spans="1:9" ht="52.5" customHeight="1">
      <c r="A92" s="1096"/>
      <c r="B92" s="1097"/>
      <c r="C92" s="1097"/>
      <c r="D92" s="1097"/>
      <c r="E92" s="1097"/>
      <c r="F92" s="1097"/>
      <c r="G92" s="1097"/>
      <c r="H92" s="1097"/>
      <c r="I92" s="1098"/>
    </row>
    <row r="93" spans="1:9" ht="14.25" customHeight="1">
      <c r="A93" s="475"/>
      <c r="B93" s="476"/>
      <c r="C93" s="476"/>
      <c r="D93" s="476"/>
      <c r="E93" s="476"/>
      <c r="F93" s="476"/>
      <c r="G93" s="476"/>
      <c r="H93" s="476"/>
      <c r="I93" s="477"/>
    </row>
    <row r="94" spans="1:9">
      <c r="A94" s="1105" t="s">
        <v>180</v>
      </c>
      <c r="B94" s="1106"/>
      <c r="C94" s="1106"/>
      <c r="D94" s="1106"/>
      <c r="E94" s="1106"/>
      <c r="F94" s="1106"/>
      <c r="G94" s="1106"/>
      <c r="H94" s="1107"/>
      <c r="I94" s="522" t="s">
        <v>46</v>
      </c>
    </row>
    <row r="95" spans="1:9">
      <c r="A95" s="1108"/>
      <c r="B95" s="1109"/>
      <c r="C95" s="1109"/>
      <c r="D95" s="1109"/>
      <c r="E95" s="1109"/>
      <c r="F95" s="1109"/>
      <c r="G95" s="1109"/>
      <c r="H95" s="1110"/>
      <c r="I95" s="523">
        <f>+'Sch II OE FINAL'!E28</f>
        <v>0</v>
      </c>
    </row>
    <row r="96" spans="1:9">
      <c r="A96" s="1094" t="s">
        <v>47</v>
      </c>
      <c r="B96" s="1095"/>
      <c r="C96" s="1095"/>
      <c r="D96" s="1095"/>
      <c r="I96" s="471"/>
    </row>
    <row r="97" spans="1:9" ht="52.5" customHeight="1">
      <c r="A97" s="1096"/>
      <c r="B97" s="1097"/>
      <c r="C97" s="1097"/>
      <c r="D97" s="1097"/>
      <c r="E97" s="1097"/>
      <c r="F97" s="1097"/>
      <c r="G97" s="1097"/>
      <c r="H97" s="1097"/>
      <c r="I97" s="1098"/>
    </row>
    <row r="98" spans="1:9" ht="17.25" customHeight="1">
      <c r="A98" s="475"/>
      <c r="B98" s="476"/>
      <c r="C98" s="476"/>
      <c r="D98" s="476"/>
      <c r="E98" s="476"/>
      <c r="F98" s="476"/>
      <c r="G98" s="476"/>
      <c r="H98" s="476"/>
      <c r="I98" s="477"/>
    </row>
    <row r="99" spans="1:9">
      <c r="A99" s="1105" t="s">
        <v>377</v>
      </c>
      <c r="B99" s="1106"/>
      <c r="C99" s="1106"/>
      <c r="D99" s="1106"/>
      <c r="E99" s="1106"/>
      <c r="F99" s="1106"/>
      <c r="G99" s="1106"/>
      <c r="H99" s="1107"/>
      <c r="I99" s="522" t="s">
        <v>46</v>
      </c>
    </row>
    <row r="100" spans="1:9">
      <c r="A100" s="1108"/>
      <c r="B100" s="1109"/>
      <c r="C100" s="1109"/>
      <c r="D100" s="1109"/>
      <c r="E100" s="1109"/>
      <c r="F100" s="1109"/>
      <c r="G100" s="1109"/>
      <c r="H100" s="1110"/>
      <c r="I100" s="523">
        <f>+'Sch II OE FINAL'!E29</f>
        <v>0</v>
      </c>
    </row>
    <row r="101" spans="1:9">
      <c r="A101" s="1094" t="s">
        <v>47</v>
      </c>
      <c r="B101" s="1095"/>
      <c r="C101" s="1095"/>
      <c r="D101" s="1095"/>
      <c r="I101" s="471"/>
    </row>
    <row r="102" spans="1:9" ht="52.5" customHeight="1">
      <c r="A102" s="1096"/>
      <c r="B102" s="1097"/>
      <c r="C102" s="1097"/>
      <c r="D102" s="1097"/>
      <c r="E102" s="1097"/>
      <c r="F102" s="1097"/>
      <c r="G102" s="1097"/>
      <c r="H102" s="1097"/>
      <c r="I102" s="1098"/>
    </row>
    <row r="103" spans="1:9" ht="20.100000000000001" customHeight="1">
      <c r="A103" s="475"/>
      <c r="B103" s="476"/>
      <c r="C103" s="476"/>
      <c r="D103" s="476"/>
      <c r="E103" s="476"/>
      <c r="F103" s="476"/>
      <c r="G103" s="476"/>
      <c r="H103" s="476"/>
      <c r="I103" s="477"/>
    </row>
    <row r="104" spans="1:9">
      <c r="A104" s="1105" t="s">
        <v>251</v>
      </c>
      <c r="B104" s="1106"/>
      <c r="C104" s="1106"/>
      <c r="D104" s="1106"/>
      <c r="E104" s="1106"/>
      <c r="F104" s="1106"/>
      <c r="G104" s="1106"/>
      <c r="H104" s="1107"/>
      <c r="I104" s="522" t="s">
        <v>46</v>
      </c>
    </row>
    <row r="105" spans="1:9">
      <c r="A105" s="1108"/>
      <c r="B105" s="1109"/>
      <c r="C105" s="1109"/>
      <c r="D105" s="1109"/>
      <c r="E105" s="1109"/>
      <c r="F105" s="1109"/>
      <c r="G105" s="1109"/>
      <c r="H105" s="1110"/>
      <c r="I105" s="523">
        <f>+'Sch II OE FINAL'!E30</f>
        <v>0</v>
      </c>
    </row>
    <row r="106" spans="1:9">
      <c r="A106" s="1094" t="s">
        <v>47</v>
      </c>
      <c r="B106" s="1095"/>
      <c r="C106" s="1095"/>
      <c r="D106" s="1095"/>
      <c r="I106" s="471"/>
    </row>
    <row r="107" spans="1:9" ht="52.5" customHeight="1">
      <c r="A107" s="1096"/>
      <c r="B107" s="1097"/>
      <c r="C107" s="1097"/>
      <c r="D107" s="1097"/>
      <c r="E107" s="1097"/>
      <c r="F107" s="1097"/>
      <c r="G107" s="1097"/>
      <c r="H107" s="1097"/>
      <c r="I107" s="1098"/>
    </row>
    <row r="108" spans="1:9" ht="20.100000000000001" customHeight="1">
      <c r="A108" s="475"/>
      <c r="B108" s="476"/>
      <c r="C108" s="476"/>
      <c r="D108" s="476"/>
      <c r="E108" s="476"/>
      <c r="F108" s="476"/>
      <c r="G108" s="476"/>
      <c r="H108" s="476"/>
      <c r="I108" s="477"/>
    </row>
    <row r="109" spans="1:9">
      <c r="A109" s="1105" t="s">
        <v>301</v>
      </c>
      <c r="B109" s="1106"/>
      <c r="C109" s="1106"/>
      <c r="D109" s="1106"/>
      <c r="E109" s="1106"/>
      <c r="F109" s="1106"/>
      <c r="G109" s="1106"/>
      <c r="H109" s="1107"/>
      <c r="I109" s="522" t="s">
        <v>46</v>
      </c>
    </row>
    <row r="110" spans="1:9">
      <c r="A110" s="1108"/>
      <c r="B110" s="1109"/>
      <c r="C110" s="1109"/>
      <c r="D110" s="1109"/>
      <c r="E110" s="1109"/>
      <c r="F110" s="1109"/>
      <c r="G110" s="1109"/>
      <c r="H110" s="1110"/>
      <c r="I110" s="523">
        <f>+'Sch II OE FINAL'!E31</f>
        <v>0</v>
      </c>
    </row>
    <row r="111" spans="1:9">
      <c r="A111" s="1094" t="s">
        <v>47</v>
      </c>
      <c r="B111" s="1095"/>
      <c r="C111" s="1095"/>
      <c r="D111" s="1095"/>
      <c r="I111" s="471"/>
    </row>
    <row r="112" spans="1:9" ht="52.5" customHeight="1">
      <c r="A112" s="1096"/>
      <c r="B112" s="1097"/>
      <c r="C112" s="1097"/>
      <c r="D112" s="1097"/>
      <c r="E112" s="1097"/>
      <c r="F112" s="1097"/>
      <c r="G112" s="1097"/>
      <c r="H112" s="1097"/>
      <c r="I112" s="1098"/>
    </row>
    <row r="113" spans="1:9" ht="20.100000000000001" customHeight="1">
      <c r="A113" s="475"/>
      <c r="B113" s="476"/>
      <c r="C113" s="476"/>
      <c r="D113" s="476"/>
      <c r="E113" s="476"/>
      <c r="F113" s="476"/>
      <c r="G113" s="476"/>
      <c r="H113" s="476"/>
      <c r="I113" s="477"/>
    </row>
    <row r="114" spans="1:9" ht="20.100000000000001" customHeight="1">
      <c r="A114" s="1099" t="s">
        <v>306</v>
      </c>
      <c r="B114" s="1100"/>
      <c r="C114" s="1100"/>
      <c r="D114" s="1100"/>
      <c r="E114" s="1100"/>
      <c r="F114" s="1100"/>
      <c r="G114" s="1100"/>
      <c r="H114" s="1101"/>
      <c r="I114" s="522" t="s">
        <v>46</v>
      </c>
    </row>
    <row r="115" spans="1:9" ht="20.100000000000001" customHeight="1">
      <c r="A115" s="1102"/>
      <c r="B115" s="1103"/>
      <c r="C115" s="1103"/>
      <c r="D115" s="1103"/>
      <c r="E115" s="1103"/>
      <c r="F115" s="1103"/>
      <c r="G115" s="1103"/>
      <c r="H115" s="1104"/>
      <c r="I115" s="523">
        <f>+'Sch II OE FINAL'!E32</f>
        <v>0</v>
      </c>
    </row>
    <row r="116" spans="1:9">
      <c r="A116" s="1094" t="s">
        <v>47</v>
      </c>
      <c r="B116" s="1095"/>
      <c r="C116" s="1095"/>
      <c r="D116" s="1095"/>
      <c r="I116" s="471"/>
    </row>
    <row r="117" spans="1:9" ht="52.5" customHeight="1">
      <c r="A117" s="1096"/>
      <c r="B117" s="1097"/>
      <c r="C117" s="1097"/>
      <c r="D117" s="1097"/>
      <c r="E117" s="1097"/>
      <c r="F117" s="1097"/>
      <c r="G117" s="1097"/>
      <c r="H117" s="1097"/>
      <c r="I117" s="1098"/>
    </row>
    <row r="118" spans="1:9" ht="20.100000000000001" customHeight="1">
      <c r="A118" s="475"/>
      <c r="B118" s="476"/>
      <c r="C118" s="476"/>
      <c r="D118" s="476"/>
      <c r="E118" s="476"/>
      <c r="F118" s="476"/>
      <c r="G118" s="476"/>
      <c r="H118" s="476"/>
      <c r="I118" s="477"/>
    </row>
    <row r="119" spans="1:9">
      <c r="A119" s="1105" t="s">
        <v>255</v>
      </c>
      <c r="B119" s="1106"/>
      <c r="C119" s="1106"/>
      <c r="D119" s="1106"/>
      <c r="E119" s="1106"/>
      <c r="F119" s="1106"/>
      <c r="G119" s="1106"/>
      <c r="H119" s="1107"/>
      <c r="I119" s="522" t="s">
        <v>46</v>
      </c>
    </row>
    <row r="120" spans="1:9">
      <c r="A120" s="1108"/>
      <c r="B120" s="1109"/>
      <c r="C120" s="1109"/>
      <c r="D120" s="1109"/>
      <c r="E120" s="1109"/>
      <c r="F120" s="1109"/>
      <c r="G120" s="1109"/>
      <c r="H120" s="1110"/>
      <c r="I120" s="523">
        <f>+'Sch II OE FINAL'!E33</f>
        <v>0</v>
      </c>
    </row>
    <row r="121" spans="1:9">
      <c r="A121" s="1094" t="s">
        <v>47</v>
      </c>
      <c r="B121" s="1095"/>
      <c r="C121" s="1095"/>
      <c r="D121" s="1095"/>
      <c r="I121" s="471"/>
    </row>
    <row r="122" spans="1:9" ht="52.5" customHeight="1">
      <c r="A122" s="1096"/>
      <c r="B122" s="1097"/>
      <c r="C122" s="1097"/>
      <c r="D122" s="1097"/>
      <c r="E122" s="1097"/>
      <c r="F122" s="1097"/>
      <c r="G122" s="1097"/>
      <c r="H122" s="1097"/>
      <c r="I122" s="1098"/>
    </row>
    <row r="123" spans="1:9" ht="20.100000000000001" customHeight="1">
      <c r="A123" s="475"/>
      <c r="B123" s="476"/>
      <c r="C123" s="476"/>
      <c r="D123" s="476"/>
      <c r="E123" s="476"/>
      <c r="F123" s="476"/>
      <c r="G123" s="476"/>
      <c r="H123" s="476"/>
      <c r="I123" s="477"/>
    </row>
    <row r="124" spans="1:9">
      <c r="A124" s="1105" t="s">
        <v>252</v>
      </c>
      <c r="B124" s="1106"/>
      <c r="C124" s="1106"/>
      <c r="D124" s="1106"/>
      <c r="E124" s="1106"/>
      <c r="F124" s="1106"/>
      <c r="G124" s="1106"/>
      <c r="H124" s="1107"/>
      <c r="I124" s="522" t="s">
        <v>46</v>
      </c>
    </row>
    <row r="125" spans="1:9">
      <c r="A125" s="1108"/>
      <c r="B125" s="1109"/>
      <c r="C125" s="1109"/>
      <c r="D125" s="1109"/>
      <c r="E125" s="1109"/>
      <c r="F125" s="1109"/>
      <c r="G125" s="1109"/>
      <c r="H125" s="1110"/>
      <c r="I125" s="523">
        <f>+'Sch II OE FINAL'!E34</f>
        <v>0</v>
      </c>
    </row>
    <row r="126" spans="1:9">
      <c r="A126" s="1094" t="s">
        <v>47</v>
      </c>
      <c r="B126" s="1095"/>
      <c r="C126" s="1095"/>
      <c r="D126" s="1095"/>
      <c r="I126" s="471"/>
    </row>
    <row r="127" spans="1:9" ht="52.5" customHeight="1">
      <c r="A127" s="1096"/>
      <c r="B127" s="1097"/>
      <c r="C127" s="1097"/>
      <c r="D127" s="1097"/>
      <c r="E127" s="1097"/>
      <c r="F127" s="1097"/>
      <c r="G127" s="1097"/>
      <c r="H127" s="1097"/>
      <c r="I127" s="1098"/>
    </row>
    <row r="128" spans="1:9" ht="20.100000000000001" customHeight="1">
      <c r="A128" s="475"/>
      <c r="B128" s="476"/>
      <c r="C128" s="476"/>
      <c r="D128" s="476"/>
      <c r="E128" s="476"/>
      <c r="F128" s="476"/>
      <c r="G128" s="476"/>
      <c r="H128" s="476"/>
      <c r="I128" s="477"/>
    </row>
    <row r="129" spans="1:9">
      <c r="A129" s="1105" t="s">
        <v>303</v>
      </c>
      <c r="B129" s="1106"/>
      <c r="C129" s="1106"/>
      <c r="D129" s="1106"/>
      <c r="E129" s="1106"/>
      <c r="F129" s="1106"/>
      <c r="G129" s="1106"/>
      <c r="H129" s="1107"/>
      <c r="I129" s="522" t="s">
        <v>46</v>
      </c>
    </row>
    <row r="130" spans="1:9">
      <c r="A130" s="1108"/>
      <c r="B130" s="1109"/>
      <c r="C130" s="1109"/>
      <c r="D130" s="1109"/>
      <c r="E130" s="1109"/>
      <c r="F130" s="1109"/>
      <c r="G130" s="1109"/>
      <c r="H130" s="1110"/>
      <c r="I130" s="523">
        <f>+'Sch II OE FINAL'!E35</f>
        <v>0</v>
      </c>
    </row>
    <row r="131" spans="1:9">
      <c r="A131" s="1094" t="s">
        <v>47</v>
      </c>
      <c r="B131" s="1095"/>
      <c r="C131" s="1095"/>
      <c r="D131" s="1095"/>
      <c r="I131" s="471"/>
    </row>
    <row r="132" spans="1:9" ht="52.5" customHeight="1">
      <c r="A132" s="1096"/>
      <c r="B132" s="1097"/>
      <c r="C132" s="1097"/>
      <c r="D132" s="1097"/>
      <c r="E132" s="1097"/>
      <c r="F132" s="1097"/>
      <c r="G132" s="1097"/>
      <c r="H132" s="1097"/>
      <c r="I132" s="1098"/>
    </row>
    <row r="133" spans="1:9" ht="20.100000000000001" customHeight="1">
      <c r="A133" s="475"/>
      <c r="B133" s="476"/>
      <c r="C133" s="476"/>
      <c r="D133" s="476"/>
      <c r="E133" s="476"/>
      <c r="F133" s="476"/>
      <c r="G133" s="476"/>
      <c r="H133" s="476"/>
      <c r="I133" s="477"/>
    </row>
    <row r="134" spans="1:9">
      <c r="A134" s="1105" t="s">
        <v>304</v>
      </c>
      <c r="B134" s="1106"/>
      <c r="C134" s="1106"/>
      <c r="D134" s="1106"/>
      <c r="E134" s="1106"/>
      <c r="F134" s="1106"/>
      <c r="G134" s="1106"/>
      <c r="H134" s="1107"/>
      <c r="I134" s="522" t="s">
        <v>46</v>
      </c>
    </row>
    <row r="135" spans="1:9">
      <c r="A135" s="1108"/>
      <c r="B135" s="1109"/>
      <c r="C135" s="1109"/>
      <c r="D135" s="1109"/>
      <c r="E135" s="1109"/>
      <c r="F135" s="1109"/>
      <c r="G135" s="1109"/>
      <c r="H135" s="1110"/>
      <c r="I135" s="523">
        <f>+'Sch II OE FINAL'!E36</f>
        <v>0</v>
      </c>
    </row>
    <row r="136" spans="1:9">
      <c r="A136" s="1094" t="s">
        <v>47</v>
      </c>
      <c r="B136" s="1095"/>
      <c r="C136" s="1095"/>
      <c r="D136" s="1095"/>
      <c r="I136" s="471"/>
    </row>
    <row r="137" spans="1:9" ht="52.5" customHeight="1">
      <c r="A137" s="1096"/>
      <c r="B137" s="1097"/>
      <c r="C137" s="1097"/>
      <c r="D137" s="1097"/>
      <c r="E137" s="1097"/>
      <c r="F137" s="1097"/>
      <c r="G137" s="1097"/>
      <c r="H137" s="1097"/>
      <c r="I137" s="1098"/>
    </row>
    <row r="138" spans="1:9" ht="20.100000000000001" customHeight="1">
      <c r="A138" s="475"/>
      <c r="B138" s="476"/>
      <c r="C138" s="476"/>
      <c r="D138" s="476"/>
      <c r="E138" s="476"/>
      <c r="F138" s="476"/>
      <c r="G138" s="476"/>
      <c r="H138" s="476"/>
      <c r="I138" s="477"/>
    </row>
    <row r="139" spans="1:9">
      <c r="A139" s="1099" t="s">
        <v>181</v>
      </c>
      <c r="B139" s="1100"/>
      <c r="C139" s="1100"/>
      <c r="D139" s="1100"/>
      <c r="E139" s="1100"/>
      <c r="F139" s="1100"/>
      <c r="G139" s="1100"/>
      <c r="H139" s="1101"/>
      <c r="I139" s="522" t="s">
        <v>46</v>
      </c>
    </row>
    <row r="140" spans="1:9">
      <c r="A140" s="1102"/>
      <c r="B140" s="1103"/>
      <c r="C140" s="1103"/>
      <c r="D140" s="1103"/>
      <c r="E140" s="1103"/>
      <c r="F140" s="1103"/>
      <c r="G140" s="1103"/>
      <c r="H140" s="1104"/>
      <c r="I140" s="523">
        <f>+'Sch II OE FINAL'!E37</f>
        <v>0</v>
      </c>
    </row>
    <row r="141" spans="1:9">
      <c r="A141" s="1094" t="s">
        <v>47</v>
      </c>
      <c r="B141" s="1095"/>
      <c r="C141" s="1095"/>
      <c r="D141" s="1095"/>
      <c r="I141" s="471"/>
    </row>
    <row r="142" spans="1:9" ht="52.5" customHeight="1">
      <c r="A142" s="1096"/>
      <c r="B142" s="1097"/>
      <c r="C142" s="1097"/>
      <c r="D142" s="1097"/>
      <c r="E142" s="1097"/>
      <c r="F142" s="1097"/>
      <c r="G142" s="1097"/>
      <c r="H142" s="1097"/>
      <c r="I142" s="1098"/>
    </row>
    <row r="143" spans="1:9" ht="20.100000000000001" customHeight="1">
      <c r="A143" s="475"/>
      <c r="B143" s="476"/>
      <c r="C143" s="476"/>
      <c r="D143" s="476"/>
      <c r="E143" s="476"/>
      <c r="F143" s="476"/>
      <c r="G143" s="476"/>
      <c r="H143" s="476"/>
      <c r="I143" s="477"/>
    </row>
    <row r="144" spans="1:9">
      <c r="A144" s="1105" t="s">
        <v>253</v>
      </c>
      <c r="B144" s="1106"/>
      <c r="C144" s="1106"/>
      <c r="D144" s="1106"/>
      <c r="E144" s="1106"/>
      <c r="F144" s="1106"/>
      <c r="G144" s="1106"/>
      <c r="H144" s="1107"/>
      <c r="I144" s="522" t="s">
        <v>46</v>
      </c>
    </row>
    <row r="145" spans="1:9">
      <c r="A145" s="1108"/>
      <c r="B145" s="1109"/>
      <c r="C145" s="1109"/>
      <c r="D145" s="1109"/>
      <c r="E145" s="1109"/>
      <c r="F145" s="1109"/>
      <c r="G145" s="1109"/>
      <c r="H145" s="1110"/>
      <c r="I145" s="523">
        <f>+'Sch II OE FINAL'!E38</f>
        <v>0</v>
      </c>
    </row>
    <row r="146" spans="1:9">
      <c r="A146" s="1094" t="s">
        <v>47</v>
      </c>
      <c r="B146" s="1095"/>
      <c r="C146" s="1095"/>
      <c r="D146" s="1095"/>
      <c r="I146" s="471"/>
    </row>
    <row r="147" spans="1:9" ht="52.5" customHeight="1">
      <c r="A147" s="1096"/>
      <c r="B147" s="1097"/>
      <c r="C147" s="1097"/>
      <c r="D147" s="1097"/>
      <c r="E147" s="1097"/>
      <c r="F147" s="1097"/>
      <c r="G147" s="1097"/>
      <c r="H147" s="1097"/>
      <c r="I147" s="1098"/>
    </row>
    <row r="148" spans="1:9" ht="20.100000000000001" customHeight="1">
      <c r="A148" s="475"/>
      <c r="B148" s="476"/>
      <c r="C148" s="476"/>
      <c r="D148" s="476"/>
      <c r="E148" s="476"/>
      <c r="F148" s="476"/>
      <c r="G148" s="476"/>
      <c r="H148" s="476"/>
      <c r="I148" s="477"/>
    </row>
    <row r="149" spans="1:9">
      <c r="A149" s="1128" t="s">
        <v>302</v>
      </c>
      <c r="B149" s="1137"/>
      <c r="C149" s="1137"/>
      <c r="D149" s="1137"/>
      <c r="E149" s="1137"/>
      <c r="F149" s="1137"/>
      <c r="G149" s="1137"/>
      <c r="H149" s="1138"/>
      <c r="I149" s="522" t="s">
        <v>46</v>
      </c>
    </row>
    <row r="150" spans="1:9">
      <c r="A150" s="1139"/>
      <c r="B150" s="1140"/>
      <c r="C150" s="1140"/>
      <c r="D150" s="1140"/>
      <c r="E150" s="1140"/>
      <c r="F150" s="1140"/>
      <c r="G150" s="1140"/>
      <c r="H150" s="1141"/>
      <c r="I150" s="523">
        <f>+'Sch II OE FINAL'!E39</f>
        <v>0</v>
      </c>
    </row>
    <row r="151" spans="1:9">
      <c r="A151" s="1094" t="s">
        <v>47</v>
      </c>
      <c r="B151" s="1095"/>
      <c r="C151" s="1095"/>
      <c r="D151" s="1095"/>
      <c r="I151" s="471"/>
    </row>
    <row r="152" spans="1:9" ht="52.5" customHeight="1">
      <c r="A152" s="1096"/>
      <c r="B152" s="1097"/>
      <c r="C152" s="1097"/>
      <c r="D152" s="1097"/>
      <c r="E152" s="1097"/>
      <c r="F152" s="1097"/>
      <c r="G152" s="1097"/>
      <c r="H152" s="1097"/>
      <c r="I152" s="1098"/>
    </row>
    <row r="153" spans="1:9" ht="20.100000000000001" customHeight="1">
      <c r="A153" s="475"/>
      <c r="B153" s="476"/>
      <c r="C153" s="476"/>
      <c r="D153" s="476"/>
      <c r="E153" s="476"/>
      <c r="F153" s="476"/>
      <c r="G153" s="476"/>
      <c r="H153" s="476"/>
      <c r="I153" s="477"/>
    </row>
    <row r="154" spans="1:9">
      <c r="A154" s="1099" t="s">
        <v>305</v>
      </c>
      <c r="B154" s="1100"/>
      <c r="C154" s="1100"/>
      <c r="D154" s="1100"/>
      <c r="E154" s="1100"/>
      <c r="F154" s="1100"/>
      <c r="G154" s="1100"/>
      <c r="H154" s="1101"/>
      <c r="I154" s="522" t="s">
        <v>46</v>
      </c>
    </row>
    <row r="155" spans="1:9">
      <c r="A155" s="1102"/>
      <c r="B155" s="1103"/>
      <c r="C155" s="1103"/>
      <c r="D155" s="1103"/>
      <c r="E155" s="1103"/>
      <c r="F155" s="1103"/>
      <c r="G155" s="1103"/>
      <c r="H155" s="1104"/>
      <c r="I155" s="525">
        <f>+'Sch II OE FINAL'!E40</f>
        <v>0</v>
      </c>
    </row>
    <row r="156" spans="1:9">
      <c r="A156" s="1094" t="s">
        <v>47</v>
      </c>
      <c r="B156" s="1095"/>
      <c r="C156" s="1095"/>
      <c r="D156" s="1095"/>
      <c r="I156" s="471"/>
    </row>
    <row r="157" spans="1:9" ht="52.5" customHeight="1">
      <c r="A157" s="1096"/>
      <c r="B157" s="1097"/>
      <c r="C157" s="1097"/>
      <c r="D157" s="1097"/>
      <c r="E157" s="1097"/>
      <c r="F157" s="1097"/>
      <c r="G157" s="1097"/>
      <c r="H157" s="1097"/>
      <c r="I157" s="1098"/>
    </row>
    <row r="158" spans="1:9" ht="20.100000000000001" customHeight="1">
      <c r="A158" s="475"/>
      <c r="B158" s="476"/>
      <c r="C158" s="476"/>
      <c r="D158" s="476"/>
      <c r="E158" s="476"/>
      <c r="F158" s="476"/>
      <c r="G158" s="476"/>
      <c r="H158" s="476"/>
      <c r="I158" s="477"/>
    </row>
    <row r="159" spans="1:9" ht="20.100000000000001" customHeight="1">
      <c r="A159" s="1099" t="s">
        <v>409</v>
      </c>
      <c r="B159" s="1100"/>
      <c r="C159" s="1100"/>
      <c r="D159" s="1100"/>
      <c r="E159" s="1100"/>
      <c r="F159" s="1100"/>
      <c r="G159" s="1100"/>
      <c r="H159" s="1101"/>
      <c r="I159" s="522" t="s">
        <v>46</v>
      </c>
    </row>
    <row r="160" spans="1:9" ht="34.9" customHeight="1">
      <c r="A160" s="1102"/>
      <c r="B160" s="1103"/>
      <c r="C160" s="1103"/>
      <c r="D160" s="1103"/>
      <c r="E160" s="1103"/>
      <c r="F160" s="1103"/>
      <c r="G160" s="1103"/>
      <c r="H160" s="1104"/>
      <c r="I160" s="523">
        <f>+'Sch II OE FINAL'!E41</f>
        <v>0</v>
      </c>
    </row>
    <row r="161" spans="1:9">
      <c r="A161" s="1094" t="s">
        <v>47</v>
      </c>
      <c r="B161" s="1095"/>
      <c r="C161" s="1095"/>
      <c r="D161" s="1095"/>
      <c r="I161" s="471"/>
    </row>
    <row r="162" spans="1:9" ht="52.5" customHeight="1">
      <c r="A162" s="1096"/>
      <c r="B162" s="1097"/>
      <c r="C162" s="1097"/>
      <c r="D162" s="1097"/>
      <c r="E162" s="1097"/>
      <c r="F162" s="1097"/>
      <c r="G162" s="1097"/>
      <c r="H162" s="1097"/>
      <c r="I162" s="1098"/>
    </row>
    <row r="163" spans="1:9" ht="20.100000000000001" customHeight="1">
      <c r="A163" s="475"/>
      <c r="B163" s="476"/>
      <c r="C163" s="476"/>
      <c r="D163" s="476"/>
      <c r="E163" s="476"/>
      <c r="F163" s="476"/>
      <c r="G163" s="476"/>
      <c r="H163" s="476"/>
      <c r="I163" s="477"/>
    </row>
    <row r="164" spans="1:9" ht="12.75" customHeight="1">
      <c r="A164" s="1099" t="s">
        <v>380</v>
      </c>
      <c r="B164" s="1100"/>
      <c r="C164" s="1100"/>
      <c r="D164" s="1100"/>
      <c r="E164" s="1100"/>
      <c r="F164" s="1100"/>
      <c r="G164" s="1100"/>
      <c r="H164" s="1101"/>
      <c r="I164" s="522" t="s">
        <v>46</v>
      </c>
    </row>
    <row r="165" spans="1:9" ht="12.75" customHeight="1">
      <c r="A165" s="1102"/>
      <c r="B165" s="1103"/>
      <c r="C165" s="1103"/>
      <c r="D165" s="1103"/>
      <c r="E165" s="1103"/>
      <c r="F165" s="1103"/>
      <c r="G165" s="1103"/>
      <c r="H165" s="1104"/>
      <c r="I165" s="523">
        <f>+'Sch II OE FINAL'!E42</f>
        <v>0</v>
      </c>
    </row>
    <row r="166" spans="1:9" ht="12.75" customHeight="1">
      <c r="A166" s="1094" t="s">
        <v>47</v>
      </c>
      <c r="B166" s="1095"/>
      <c r="C166" s="1095"/>
      <c r="D166" s="1095"/>
      <c r="I166" s="471"/>
    </row>
    <row r="167" spans="1:9" ht="52.5" customHeight="1">
      <c r="A167" s="1096"/>
      <c r="B167" s="1097"/>
      <c r="C167" s="1097"/>
      <c r="D167" s="1097"/>
      <c r="E167" s="1097"/>
      <c r="F167" s="1097"/>
      <c r="G167" s="1097"/>
      <c r="H167" s="1097"/>
      <c r="I167" s="1098"/>
    </row>
    <row r="168" spans="1:9" ht="20.100000000000001" customHeight="1">
      <c r="A168" s="475"/>
      <c r="B168" s="476"/>
      <c r="C168" s="476"/>
      <c r="D168" s="476"/>
      <c r="E168" s="476"/>
      <c r="F168" s="476"/>
      <c r="G168" s="476"/>
      <c r="H168" s="476"/>
      <c r="I168" s="477"/>
    </row>
    <row r="169" spans="1:9">
      <c r="A169" s="1148" t="s">
        <v>182</v>
      </c>
      <c r="B169" s="1149"/>
      <c r="C169" s="1149"/>
      <c r="D169" s="1149"/>
      <c r="E169" s="1149"/>
      <c r="F169" s="1149"/>
      <c r="G169" s="1149"/>
      <c r="H169" s="1150"/>
      <c r="I169" s="522" t="s">
        <v>46</v>
      </c>
    </row>
    <row r="170" spans="1:9">
      <c r="A170" s="1151"/>
      <c r="B170" s="1152"/>
      <c r="C170" s="1152"/>
      <c r="D170" s="1152"/>
      <c r="E170" s="1152"/>
      <c r="F170" s="1152"/>
      <c r="G170" s="1152"/>
      <c r="H170" s="1153"/>
      <c r="I170" s="523">
        <f>+'Sch II OE FINAL'!E43</f>
        <v>0</v>
      </c>
    </row>
    <row r="171" spans="1:9">
      <c r="A171" s="1094" t="s">
        <v>47</v>
      </c>
      <c r="B171" s="1095"/>
      <c r="C171" s="1095"/>
      <c r="D171" s="1095"/>
      <c r="I171" s="471"/>
    </row>
    <row r="172" spans="1:9" ht="52.5" customHeight="1">
      <c r="A172" s="1096"/>
      <c r="B172" s="1097"/>
      <c r="C172" s="1097"/>
      <c r="D172" s="1097"/>
      <c r="E172" s="1097"/>
      <c r="F172" s="1097"/>
      <c r="G172" s="1097"/>
      <c r="H172" s="1097"/>
      <c r="I172" s="1098"/>
    </row>
    <row r="173" spans="1:9" ht="20.100000000000001" customHeight="1">
      <c r="A173" s="475"/>
      <c r="B173" s="476"/>
      <c r="C173" s="476"/>
      <c r="D173" s="476"/>
      <c r="E173" s="476"/>
      <c r="F173" s="476"/>
      <c r="G173" s="476"/>
      <c r="H173" s="476"/>
      <c r="I173" s="477"/>
    </row>
    <row r="174" spans="1:9">
      <c r="A174" s="1148" t="s">
        <v>182</v>
      </c>
      <c r="B174" s="1149"/>
      <c r="C174" s="1149"/>
      <c r="D174" s="1149"/>
      <c r="E174" s="1149"/>
      <c r="F174" s="1149"/>
      <c r="G174" s="1149"/>
      <c r="H174" s="1150"/>
      <c r="I174" s="522" t="s">
        <v>46</v>
      </c>
    </row>
    <row r="175" spans="1:9">
      <c r="A175" s="1151"/>
      <c r="B175" s="1152"/>
      <c r="C175" s="1152"/>
      <c r="D175" s="1152"/>
      <c r="E175" s="1152"/>
      <c r="F175" s="1152"/>
      <c r="G175" s="1152"/>
      <c r="H175" s="1153"/>
      <c r="I175" s="523">
        <f>+'Sch II OE FINAL'!E44</f>
        <v>0</v>
      </c>
    </row>
    <row r="176" spans="1:9">
      <c r="A176" s="1094" t="s">
        <v>47</v>
      </c>
      <c r="B176" s="1095"/>
      <c r="C176" s="1095"/>
      <c r="D176" s="1095"/>
      <c r="I176" s="471"/>
    </row>
    <row r="177" spans="1:9" ht="52.5" customHeight="1">
      <c r="A177" s="1096"/>
      <c r="B177" s="1097"/>
      <c r="C177" s="1097"/>
      <c r="D177" s="1097"/>
      <c r="E177" s="1097"/>
      <c r="F177" s="1097"/>
      <c r="G177" s="1097"/>
      <c r="H177" s="1097"/>
      <c r="I177" s="1098"/>
    </row>
    <row r="178" spans="1:9" ht="20.100000000000001" customHeight="1">
      <c r="A178" s="475"/>
      <c r="B178" s="476"/>
      <c r="C178" s="476"/>
      <c r="D178" s="476"/>
      <c r="E178" s="476"/>
      <c r="F178" s="476"/>
      <c r="G178" s="476"/>
      <c r="H178" s="476"/>
      <c r="I178" s="477"/>
    </row>
    <row r="179" spans="1:9">
      <c r="A179" s="1142" t="s">
        <v>182</v>
      </c>
      <c r="B179" s="1143"/>
      <c r="C179" s="1143"/>
      <c r="D179" s="1143"/>
      <c r="E179" s="1143"/>
      <c r="F179" s="1143"/>
      <c r="G179" s="1143"/>
      <c r="H179" s="1144"/>
      <c r="I179" s="522" t="s">
        <v>46</v>
      </c>
    </row>
    <row r="180" spans="1:9">
      <c r="A180" s="1145"/>
      <c r="B180" s="1146"/>
      <c r="C180" s="1146"/>
      <c r="D180" s="1146"/>
      <c r="E180" s="1146"/>
      <c r="F180" s="1146"/>
      <c r="G180" s="1146"/>
      <c r="H180" s="1147"/>
      <c r="I180" s="523">
        <f>+'Sch II OE FINAL'!E45</f>
        <v>0</v>
      </c>
    </row>
    <row r="181" spans="1:9">
      <c r="A181" s="1094" t="s">
        <v>47</v>
      </c>
      <c r="B181" s="1095"/>
      <c r="C181" s="1095"/>
      <c r="D181" s="1095"/>
      <c r="I181" s="471"/>
    </row>
    <row r="182" spans="1:9" ht="52.5" customHeight="1">
      <c r="A182" s="1096"/>
      <c r="B182" s="1097"/>
      <c r="C182" s="1097"/>
      <c r="D182" s="1097"/>
      <c r="E182" s="1097"/>
      <c r="F182" s="1097"/>
      <c r="G182" s="1097"/>
      <c r="H182" s="1097"/>
      <c r="I182" s="1098"/>
    </row>
    <row r="183" spans="1:9" ht="20.100000000000001" customHeight="1">
      <c r="A183" s="475"/>
      <c r="B183" s="476"/>
      <c r="C183" s="476"/>
      <c r="D183" s="476"/>
      <c r="E183" s="476"/>
      <c r="F183" s="476"/>
      <c r="G183" s="476"/>
      <c r="H183" s="476"/>
      <c r="I183" s="477"/>
    </row>
    <row r="184" spans="1:9">
      <c r="A184" s="1142" t="s">
        <v>49</v>
      </c>
      <c r="B184" s="1143"/>
      <c r="C184" s="1143"/>
      <c r="D184" s="1143"/>
      <c r="E184" s="1143"/>
      <c r="F184" s="1143"/>
      <c r="G184" s="1143"/>
      <c r="H184" s="1144"/>
      <c r="I184" s="522" t="s">
        <v>46</v>
      </c>
    </row>
    <row r="185" spans="1:9">
      <c r="A185" s="1145"/>
      <c r="B185" s="1146"/>
      <c r="C185" s="1146"/>
      <c r="D185" s="1146"/>
      <c r="E185" s="1146"/>
      <c r="F185" s="1146"/>
      <c r="G185" s="1146"/>
      <c r="H185" s="1147"/>
      <c r="I185" s="523">
        <f>+'Sch II OE FINAL'!E46</f>
        <v>0</v>
      </c>
    </row>
    <row r="186" spans="1:9">
      <c r="A186" s="1094" t="s">
        <v>47</v>
      </c>
      <c r="B186" s="1095"/>
      <c r="C186" s="1095"/>
      <c r="D186" s="1095"/>
      <c r="I186" s="471"/>
    </row>
    <row r="187" spans="1:9" ht="52.5" customHeight="1">
      <c r="A187" s="1096"/>
      <c r="B187" s="1097"/>
      <c r="C187" s="1097"/>
      <c r="D187" s="1097"/>
      <c r="E187" s="1097"/>
      <c r="F187" s="1097"/>
      <c r="G187" s="1097"/>
      <c r="H187" s="1097"/>
      <c r="I187" s="1098"/>
    </row>
    <row r="188" spans="1:9">
      <c r="A188" s="475"/>
      <c r="B188" s="476"/>
      <c r="C188" s="476"/>
      <c r="D188" s="476"/>
      <c r="E188" s="476"/>
      <c r="F188" s="476"/>
      <c r="G188" s="476"/>
      <c r="H188" s="476"/>
      <c r="I188" s="477"/>
    </row>
    <row r="189" spans="1:9">
      <c r="A189" s="1142" t="s">
        <v>49</v>
      </c>
      <c r="B189" s="1143"/>
      <c r="C189" s="1143"/>
      <c r="D189" s="1143"/>
      <c r="E189" s="1143"/>
      <c r="F189" s="1143"/>
      <c r="G189" s="1143"/>
      <c r="H189" s="1144"/>
      <c r="I189" s="522" t="s">
        <v>46</v>
      </c>
    </row>
    <row r="190" spans="1:9">
      <c r="A190" s="1145"/>
      <c r="B190" s="1146"/>
      <c r="C190" s="1146"/>
      <c r="D190" s="1146"/>
      <c r="E190" s="1146"/>
      <c r="F190" s="1146"/>
      <c r="G190" s="1146"/>
      <c r="H190" s="1147"/>
      <c r="I190" s="523">
        <f>+'Sch II OE FINAL'!E47</f>
        <v>0</v>
      </c>
    </row>
    <row r="191" spans="1:9">
      <c r="A191" s="1094" t="s">
        <v>47</v>
      </c>
      <c r="B191" s="1095"/>
      <c r="C191" s="1095"/>
      <c r="D191" s="1095"/>
      <c r="I191" s="471"/>
    </row>
    <row r="192" spans="1:9" ht="52.5" customHeight="1">
      <c r="A192" s="1096"/>
      <c r="B192" s="1097"/>
      <c r="C192" s="1097"/>
      <c r="D192" s="1097"/>
      <c r="E192" s="1097"/>
      <c r="F192" s="1097"/>
      <c r="G192" s="1097"/>
      <c r="H192" s="1097"/>
      <c r="I192" s="1098"/>
    </row>
    <row r="193" spans="1:9" ht="12" customHeight="1">
      <c r="A193" s="475"/>
      <c r="B193" s="476"/>
      <c r="C193" s="476"/>
      <c r="D193" s="476"/>
      <c r="E193" s="476"/>
      <c r="F193" s="476"/>
      <c r="G193" s="476"/>
      <c r="H193" s="476"/>
      <c r="I193" s="477"/>
    </row>
    <row r="194" spans="1:9">
      <c r="A194" s="1142" t="s">
        <v>49</v>
      </c>
      <c r="B194" s="1143"/>
      <c r="C194" s="1143"/>
      <c r="D194" s="1143"/>
      <c r="E194" s="1143"/>
      <c r="F194" s="1143"/>
      <c r="G194" s="1143"/>
      <c r="H194" s="1144"/>
      <c r="I194" s="522" t="s">
        <v>46</v>
      </c>
    </row>
    <row r="195" spans="1:9">
      <c r="A195" s="1145"/>
      <c r="B195" s="1146"/>
      <c r="C195" s="1146"/>
      <c r="D195" s="1146"/>
      <c r="E195" s="1146"/>
      <c r="F195" s="1146"/>
      <c r="G195" s="1146"/>
      <c r="H195" s="1147"/>
      <c r="I195" s="523">
        <f>+'Sch II OE FINAL'!E48</f>
        <v>0</v>
      </c>
    </row>
    <row r="196" spans="1:9">
      <c r="A196" s="1134" t="s">
        <v>47</v>
      </c>
      <c r="B196" s="1135"/>
      <c r="C196" s="1135"/>
      <c r="D196" s="1135"/>
      <c r="E196" s="1135"/>
      <c r="F196" s="1135"/>
      <c r="G196" s="1135"/>
      <c r="H196" s="1135"/>
      <c r="I196" s="1136"/>
    </row>
    <row r="197" spans="1:9" ht="60" customHeight="1">
      <c r="A197" s="1096"/>
      <c r="B197" s="1097"/>
      <c r="C197" s="1097"/>
      <c r="D197" s="1097"/>
      <c r="E197" s="1097"/>
      <c r="F197" s="1097"/>
      <c r="G197" s="1097"/>
      <c r="H197" s="1097"/>
      <c r="I197" s="1098"/>
    </row>
    <row r="198" spans="1:9" ht="9.75" customHeight="1">
      <c r="A198" s="475"/>
      <c r="B198" s="476"/>
      <c r="C198" s="476"/>
      <c r="D198" s="476"/>
      <c r="E198" s="476"/>
      <c r="F198" s="476"/>
      <c r="G198" s="476"/>
      <c r="H198" s="476"/>
      <c r="I198" s="477"/>
    </row>
    <row r="199" spans="1:9">
      <c r="A199" s="1142" t="s">
        <v>49</v>
      </c>
      <c r="B199" s="1143"/>
      <c r="C199" s="1143"/>
      <c r="D199" s="1143"/>
      <c r="E199" s="1143"/>
      <c r="F199" s="1143"/>
      <c r="G199" s="1143"/>
      <c r="H199" s="1144"/>
      <c r="I199" s="522" t="s">
        <v>46</v>
      </c>
    </row>
    <row r="200" spans="1:9">
      <c r="A200" s="1145"/>
      <c r="B200" s="1146"/>
      <c r="C200" s="1146"/>
      <c r="D200" s="1146"/>
      <c r="E200" s="1146"/>
      <c r="F200" s="1146"/>
      <c r="G200" s="1146"/>
      <c r="H200" s="1147"/>
      <c r="I200" s="523">
        <f>+'Sch II OE FINAL'!E49</f>
        <v>0</v>
      </c>
    </row>
    <row r="201" spans="1:9">
      <c r="A201" s="1094" t="s">
        <v>47</v>
      </c>
      <c r="B201" s="1095"/>
      <c r="C201" s="1095"/>
      <c r="D201" s="1095"/>
      <c r="I201" s="471"/>
    </row>
    <row r="202" spans="1:9" ht="60" customHeight="1">
      <c r="A202" s="1096"/>
      <c r="B202" s="1097"/>
      <c r="C202" s="1097"/>
      <c r="D202" s="1097"/>
      <c r="E202" s="1097"/>
      <c r="F202" s="1097"/>
      <c r="G202" s="1097"/>
      <c r="H202" s="1097"/>
      <c r="I202" s="1098"/>
    </row>
    <row r="203" spans="1:9">
      <c r="A203" s="475"/>
      <c r="B203" s="476"/>
      <c r="C203" s="476"/>
      <c r="D203" s="476"/>
      <c r="E203" s="476"/>
      <c r="F203" s="476"/>
      <c r="G203" s="476"/>
      <c r="H203" s="476"/>
      <c r="I203" s="477"/>
    </row>
    <row r="204" spans="1:9">
      <c r="A204" s="1142" t="s">
        <v>49</v>
      </c>
      <c r="B204" s="1143"/>
      <c r="C204" s="1143"/>
      <c r="D204" s="1143"/>
      <c r="E204" s="1143"/>
      <c r="F204" s="1143"/>
      <c r="G204" s="1143"/>
      <c r="H204" s="1144"/>
      <c r="I204" s="522" t="s">
        <v>46</v>
      </c>
    </row>
    <row r="205" spans="1:9">
      <c r="A205" s="1145"/>
      <c r="B205" s="1146"/>
      <c r="C205" s="1146"/>
      <c r="D205" s="1146"/>
      <c r="E205" s="1146"/>
      <c r="F205" s="1146"/>
      <c r="G205" s="1146"/>
      <c r="H205" s="1147"/>
      <c r="I205" s="523">
        <f>+'Sch II OE FINAL'!E50</f>
        <v>0</v>
      </c>
    </row>
    <row r="206" spans="1:9">
      <c r="A206" s="1094" t="s">
        <v>47</v>
      </c>
      <c r="B206" s="1095"/>
      <c r="C206" s="1095"/>
      <c r="D206" s="1095"/>
      <c r="I206" s="471"/>
    </row>
    <row r="207" spans="1:9" ht="60" customHeight="1">
      <c r="A207" s="1096"/>
      <c r="B207" s="1097"/>
      <c r="C207" s="1097"/>
      <c r="D207" s="1097"/>
      <c r="E207" s="1097"/>
      <c r="F207" s="1097"/>
      <c r="G207" s="1097"/>
      <c r="H207" s="1097"/>
      <c r="I207" s="1098"/>
    </row>
    <row r="208" spans="1:9">
      <c r="A208" s="475"/>
      <c r="B208" s="476"/>
      <c r="C208" s="476"/>
      <c r="D208" s="476"/>
      <c r="E208" s="476"/>
      <c r="F208" s="476"/>
      <c r="G208" s="476"/>
      <c r="H208" s="476"/>
      <c r="I208" s="477"/>
    </row>
    <row r="209" spans="1:9">
      <c r="A209" s="1142" t="s">
        <v>49</v>
      </c>
      <c r="B209" s="1143"/>
      <c r="C209" s="1143"/>
      <c r="D209" s="1143"/>
      <c r="E209" s="1143"/>
      <c r="F209" s="1143"/>
      <c r="G209" s="1143"/>
      <c r="H209" s="1144"/>
      <c r="I209" s="522" t="s">
        <v>46</v>
      </c>
    </row>
    <row r="210" spans="1:9">
      <c r="A210" s="1145"/>
      <c r="B210" s="1146"/>
      <c r="C210" s="1146"/>
      <c r="D210" s="1146"/>
      <c r="E210" s="1146"/>
      <c r="F210" s="1146"/>
      <c r="G210" s="1146"/>
      <c r="H210" s="1147"/>
      <c r="I210" s="523">
        <f>+'Sch II OE FINAL'!E51</f>
        <v>0</v>
      </c>
    </row>
    <row r="211" spans="1:9">
      <c r="A211" s="1134" t="s">
        <v>47</v>
      </c>
      <c r="B211" s="1135"/>
      <c r="C211" s="1135"/>
      <c r="D211" s="1135"/>
      <c r="E211" s="1135"/>
      <c r="F211" s="1135"/>
      <c r="G211" s="1135"/>
      <c r="H211" s="1135"/>
      <c r="I211" s="1136"/>
    </row>
    <row r="212" spans="1:9" ht="60" customHeight="1">
      <c r="A212" s="1096"/>
      <c r="B212" s="1097"/>
      <c r="C212" s="1097"/>
      <c r="D212" s="1097"/>
      <c r="E212" s="1097"/>
      <c r="F212" s="1097"/>
      <c r="G212" s="1097"/>
      <c r="H212" s="1097"/>
      <c r="I212" s="1098"/>
    </row>
    <row r="213" spans="1:9">
      <c r="A213" s="475"/>
      <c r="B213" s="476"/>
      <c r="C213" s="476"/>
      <c r="D213" s="476"/>
      <c r="E213" s="476"/>
      <c r="F213" s="476"/>
      <c r="G213" s="476"/>
      <c r="H213" s="476"/>
      <c r="I213" s="477"/>
    </row>
  </sheetData>
  <sheetProtection formatCells="0" formatColumns="0" formatRows="0" insertColumns="0"/>
  <mergeCells count="128">
    <mergeCell ref="B4:C4"/>
    <mergeCell ref="F4:G4"/>
    <mergeCell ref="A199:H200"/>
    <mergeCell ref="A201:D201"/>
    <mergeCell ref="A202:I202"/>
    <mergeCell ref="A204:H205"/>
    <mergeCell ref="A206:D206"/>
    <mergeCell ref="A207:I207"/>
    <mergeCell ref="A209:H210"/>
    <mergeCell ref="A177:I177"/>
    <mergeCell ref="A151:D151"/>
    <mergeCell ref="A152:I152"/>
    <mergeCell ref="A14:H15"/>
    <mergeCell ref="A16:D16"/>
    <mergeCell ref="A154:H155"/>
    <mergeCell ref="A29:H30"/>
    <mergeCell ref="A31:D31"/>
    <mergeCell ref="A32:I32"/>
    <mergeCell ref="A79:H80"/>
    <mergeCell ref="A81:D81"/>
    <mergeCell ref="A82:I82"/>
    <mergeCell ref="A89:H90"/>
    <mergeCell ref="A91:D91"/>
    <mergeCell ref="A92:I92"/>
    <mergeCell ref="A212:I212"/>
    <mergeCell ref="A196:I196"/>
    <mergeCell ref="A189:H190"/>
    <mergeCell ref="A191:D191"/>
    <mergeCell ref="A192:I192"/>
    <mergeCell ref="A194:H195"/>
    <mergeCell ref="A197:I197"/>
    <mergeCell ref="A156:D156"/>
    <mergeCell ref="A157:I157"/>
    <mergeCell ref="A184:H185"/>
    <mergeCell ref="A186:D186"/>
    <mergeCell ref="A187:I187"/>
    <mergeCell ref="A162:I162"/>
    <mergeCell ref="A161:D161"/>
    <mergeCell ref="A159:H160"/>
    <mergeCell ref="A179:H180"/>
    <mergeCell ref="A181:D181"/>
    <mergeCell ref="A182:I182"/>
    <mergeCell ref="A169:H170"/>
    <mergeCell ref="A171:D171"/>
    <mergeCell ref="A172:I172"/>
    <mergeCell ref="A174:H175"/>
    <mergeCell ref="A176:D176"/>
    <mergeCell ref="A164:H165"/>
    <mergeCell ref="A211:I211"/>
    <mergeCell ref="A149:H150"/>
    <mergeCell ref="A47:I47"/>
    <mergeCell ref="A24:H25"/>
    <mergeCell ref="A26:D26"/>
    <mergeCell ref="A27:I27"/>
    <mergeCell ref="A144:H145"/>
    <mergeCell ref="A146:D146"/>
    <mergeCell ref="A147:I147"/>
    <mergeCell ref="A124:H125"/>
    <mergeCell ref="A126:D126"/>
    <mergeCell ref="A127:I127"/>
    <mergeCell ref="A46:H46"/>
    <mergeCell ref="A44:H45"/>
    <mergeCell ref="A84:H85"/>
    <mergeCell ref="A86:D86"/>
    <mergeCell ref="A141:D141"/>
    <mergeCell ref="A99:H100"/>
    <mergeCell ref="A142:I142"/>
    <mergeCell ref="A116:D116"/>
    <mergeCell ref="A117:I117"/>
    <mergeCell ref="A129:H130"/>
    <mergeCell ref="A77:I77"/>
    <mergeCell ref="A139:H140"/>
    <mergeCell ref="A121:D121"/>
    <mergeCell ref="A114:H115"/>
    <mergeCell ref="A94:H95"/>
    <mergeCell ref="A96:D96"/>
    <mergeCell ref="A109:H110"/>
    <mergeCell ref="A111:D111"/>
    <mergeCell ref="A112:I112"/>
    <mergeCell ref="A97:I97"/>
    <mergeCell ref="A104:H105"/>
    <mergeCell ref="A106:D106"/>
    <mergeCell ref="A7:I8"/>
    <mergeCell ref="A39:H40"/>
    <mergeCell ref="A41:D41"/>
    <mergeCell ref="A76:D76"/>
    <mergeCell ref="A62:I62"/>
    <mergeCell ref="A49:H50"/>
    <mergeCell ref="A51:D51"/>
    <mergeCell ref="A52:I52"/>
    <mergeCell ref="A54:H55"/>
    <mergeCell ref="A56:D56"/>
    <mergeCell ref="A57:I57"/>
    <mergeCell ref="A64:H65"/>
    <mergeCell ref="A66:D66"/>
    <mergeCell ref="A69:H70"/>
    <mergeCell ref="A71:D71"/>
    <mergeCell ref="A72:I72"/>
    <mergeCell ref="A74:H75"/>
    <mergeCell ref="A9:H10"/>
    <mergeCell ref="A11:D11"/>
    <mergeCell ref="A22:I22"/>
    <mergeCell ref="A19:H20"/>
    <mergeCell ref="A21:D21"/>
    <mergeCell ref="A166:D166"/>
    <mergeCell ref="A167:I167"/>
    <mergeCell ref="A137:I137"/>
    <mergeCell ref="A12:I12"/>
    <mergeCell ref="A34:H35"/>
    <mergeCell ref="A36:D36"/>
    <mergeCell ref="A37:I37"/>
    <mergeCell ref="A67:I67"/>
    <mergeCell ref="A59:H60"/>
    <mergeCell ref="A61:D61"/>
    <mergeCell ref="A28:I28"/>
    <mergeCell ref="A48:I48"/>
    <mergeCell ref="A17:I17"/>
    <mergeCell ref="A42:I42"/>
    <mergeCell ref="A131:D131"/>
    <mergeCell ref="A132:I132"/>
    <mergeCell ref="A134:H135"/>
    <mergeCell ref="A136:D136"/>
    <mergeCell ref="A122:I122"/>
    <mergeCell ref="A107:I107"/>
    <mergeCell ref="A101:D101"/>
    <mergeCell ref="A102:I102"/>
    <mergeCell ref="A119:H120"/>
    <mergeCell ref="A87:I87"/>
  </mergeCells>
  <pageMargins left="0" right="0" top="0" bottom="0" header="0" footer="0"/>
  <pageSetup scale="92" orientation="portrait" blackAndWhite="1"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tabColor rgb="FF00B0F0"/>
  </sheetPr>
  <dimension ref="A1:N683"/>
  <sheetViews>
    <sheetView showGridLines="0" topLeftCell="A103" zoomScaleNormal="100" workbookViewId="0">
      <selection activeCell="P114" sqref="P114"/>
    </sheetView>
  </sheetViews>
  <sheetFormatPr defaultColWidth="9.140625" defaultRowHeight="12.75"/>
  <cols>
    <col min="1" max="1" width="3.85546875" style="536" customWidth="1"/>
    <col min="2" max="2" width="3.85546875" style="60" customWidth="1"/>
    <col min="3" max="3" width="12.7109375" style="60" customWidth="1"/>
    <col min="4" max="4" width="13.28515625" style="60" customWidth="1"/>
    <col min="5" max="5" width="16.140625" style="60" customWidth="1"/>
    <col min="6" max="6" width="13.42578125" style="60" customWidth="1"/>
    <col min="7" max="7" width="3.28515625" style="60" customWidth="1"/>
    <col min="8" max="8" width="9.7109375" style="60" customWidth="1"/>
    <col min="9" max="9" width="9.85546875" style="60" customWidth="1"/>
    <col min="10" max="11" width="10.140625" style="60" customWidth="1"/>
    <col min="12" max="12" width="14.28515625" style="60" customWidth="1"/>
    <col min="13" max="13" width="27.28515625" style="60" customWidth="1"/>
    <col min="14" max="14" width="9.140625" style="60" hidden="1" customWidth="1"/>
    <col min="15" max="16384" width="9.140625" style="60"/>
  </cols>
  <sheetData>
    <row r="1" spans="1:12" ht="14.25">
      <c r="A1" s="1170" t="s">
        <v>393</v>
      </c>
      <c r="B1" s="1170"/>
      <c r="C1" s="1170"/>
      <c r="D1" s="1170"/>
      <c r="E1" s="1170"/>
      <c r="F1" s="1170"/>
      <c r="G1" s="1170"/>
      <c r="H1" s="1170"/>
      <c r="I1" s="1170"/>
      <c r="J1" s="1170"/>
      <c r="L1" s="531"/>
    </row>
    <row r="2" spans="1:12" ht="14.25">
      <c r="A2" s="1170" t="s">
        <v>394</v>
      </c>
      <c r="B2" s="1170"/>
      <c r="C2" s="1170"/>
      <c r="D2" s="1170"/>
      <c r="E2" s="1170"/>
      <c r="F2" s="1170"/>
      <c r="G2" s="1170"/>
      <c r="H2" s="1170"/>
      <c r="I2" s="1170"/>
      <c r="J2" s="1170"/>
      <c r="L2" s="532"/>
    </row>
    <row r="3" spans="1:12" ht="14.25">
      <c r="A3" s="64" t="s">
        <v>315</v>
      </c>
      <c r="B3" s="64"/>
      <c r="C3" s="64"/>
      <c r="D3" s="64"/>
      <c r="E3" s="64"/>
      <c r="F3" s="64"/>
      <c r="G3" s="64"/>
      <c r="H3" s="64"/>
      <c r="I3" s="64"/>
      <c r="J3" s="64"/>
      <c r="K3" s="835"/>
      <c r="L3" s="531"/>
    </row>
    <row r="4" spans="1:12">
      <c r="A4" s="65" t="s">
        <v>196</v>
      </c>
      <c r="B4" s="58"/>
      <c r="C4" s="58"/>
      <c r="D4" s="1202" t="str">
        <f>+'Sch I S&amp;B FINAL'!$B$4</f>
        <v>Contractor Name</v>
      </c>
      <c r="E4" s="1202"/>
      <c r="F4" s="70"/>
      <c r="G4" s="70"/>
      <c r="H4" s="70"/>
      <c r="J4" s="58"/>
      <c r="K4" s="66" t="s">
        <v>354</v>
      </c>
      <c r="L4" s="729">
        <f>+'Sch I S&amp;B FINAL'!$O$5</f>
        <v>0</v>
      </c>
    </row>
    <row r="5" spans="1:12">
      <c r="A5" s="65" t="s">
        <v>198</v>
      </c>
      <c r="B5" s="58"/>
      <c r="C5" s="58"/>
      <c r="D5" s="1199" t="s">
        <v>353</v>
      </c>
      <c r="E5" s="1199"/>
      <c r="F5" s="1199"/>
      <c r="G5" s="1199"/>
      <c r="H5" s="67"/>
      <c r="J5" s="58"/>
      <c r="K5" s="66" t="s">
        <v>199</v>
      </c>
      <c r="L5" s="730" t="str">
        <f>+'Sch I S&amp;B FINAL'!$H$4</f>
        <v>Contract Number</v>
      </c>
    </row>
    <row r="6" spans="1:12">
      <c r="A6" s="65" t="s">
        <v>247</v>
      </c>
      <c r="B6" s="58"/>
      <c r="C6" s="58"/>
      <c r="D6" s="1200">
        <f>+'Sch I S&amp;B FINAL'!$B6:$D6</f>
        <v>0</v>
      </c>
      <c r="E6" s="1200"/>
      <c r="F6" s="67"/>
      <c r="G6" s="1201"/>
      <c r="H6" s="1201"/>
      <c r="I6" s="1201"/>
      <c r="J6" s="58"/>
      <c r="K6" s="66" t="s">
        <v>324</v>
      </c>
      <c r="L6" s="732">
        <f>+'Sch I S&amp;B FINAL'!$O$4</f>
        <v>0</v>
      </c>
    </row>
    <row r="7" spans="1:12">
      <c r="A7" s="533"/>
      <c r="C7" s="534"/>
      <c r="D7" s="535"/>
      <c r="E7" s="535"/>
      <c r="F7" s="533"/>
      <c r="G7" s="535"/>
      <c r="H7" s="535"/>
      <c r="K7" s="66" t="s">
        <v>201</v>
      </c>
      <c r="L7" s="731"/>
    </row>
    <row r="8" spans="1:12" ht="13.5" thickBot="1"/>
    <row r="9" spans="1:12" ht="15.75" thickBot="1">
      <c r="A9" s="1203" t="s">
        <v>202</v>
      </c>
      <c r="B9" s="1204"/>
      <c r="C9" s="1204"/>
      <c r="D9" s="1204"/>
      <c r="E9" s="1204"/>
      <c r="F9" s="1204"/>
      <c r="G9" s="1204"/>
      <c r="H9" s="1204"/>
      <c r="I9" s="1204"/>
      <c r="J9" s="1204"/>
      <c r="K9" s="1204"/>
      <c r="L9" s="1205"/>
    </row>
    <row r="11" spans="1:12" ht="31.15" customHeight="1">
      <c r="A11" s="1206" t="s">
        <v>410</v>
      </c>
      <c r="B11" s="1206"/>
      <c r="C11" s="1206"/>
      <c r="D11" s="1206"/>
      <c r="E11" s="1206"/>
      <c r="F11" s="1206"/>
      <c r="G11" s="1206"/>
      <c r="H11" s="1206"/>
      <c r="I11" s="1206"/>
      <c r="J11" s="1206"/>
      <c r="K11" s="1206"/>
      <c r="L11" s="1206"/>
    </row>
    <row r="12" spans="1:12">
      <c r="A12" s="60"/>
      <c r="B12" s="537" t="s">
        <v>411</v>
      </c>
    </row>
    <row r="13" spans="1:12">
      <c r="A13" s="60"/>
      <c r="B13" s="537"/>
      <c r="C13" s="537" t="s">
        <v>412</v>
      </c>
    </row>
    <row r="14" spans="1:12">
      <c r="A14" s="60"/>
      <c r="B14" s="537"/>
      <c r="C14" s="537"/>
    </row>
    <row r="15" spans="1:12" s="70" customFormat="1" ht="13.5" thickBot="1">
      <c r="A15" s="537"/>
      <c r="B15" s="539" t="s">
        <v>203</v>
      </c>
      <c r="C15" s="58"/>
      <c r="D15" s="60"/>
      <c r="E15" s="60"/>
      <c r="F15" s="60"/>
      <c r="G15" s="60"/>
      <c r="H15" s="60"/>
      <c r="I15" s="60"/>
      <c r="J15" s="60"/>
      <c r="K15" s="60"/>
      <c r="L15" s="60"/>
    </row>
    <row r="16" spans="1:12">
      <c r="A16" s="537"/>
      <c r="B16" s="540"/>
      <c r="C16" s="58" t="s">
        <v>204</v>
      </c>
      <c r="F16" s="526"/>
      <c r="H16" s="612" t="s">
        <v>205</v>
      </c>
      <c r="I16" s="613"/>
      <c r="J16" s="613"/>
      <c r="K16" s="613"/>
      <c r="L16" s="614"/>
    </row>
    <row r="17" spans="1:14" s="70" customFormat="1" ht="12.75" customHeight="1">
      <c r="A17" s="538"/>
      <c r="B17" s="541"/>
      <c r="C17" s="68"/>
      <c r="F17" s="69"/>
      <c r="H17" s="615"/>
      <c r="I17" s="616"/>
      <c r="J17" s="616"/>
      <c r="K17" s="616"/>
      <c r="L17" s="617"/>
    </row>
    <row r="18" spans="1:14" ht="15.75">
      <c r="A18" s="537"/>
      <c r="B18" s="540"/>
      <c r="C18" s="58" t="s">
        <v>206</v>
      </c>
      <c r="F18" s="526"/>
      <c r="H18" s="1171" t="str">
        <f>IF(F32="YES",IF(ISERROR(+F26/((F28+F30-F46)*94500)),"",+F26/((F28+F30-F46)*94500)),IF(ISERROR(+F26/((F28+F30-F46)*108000)),"",+F26/((F28+F30-F46)*108000)))</f>
        <v/>
      </c>
      <c r="I18" s="1172"/>
      <c r="J18" s="1172"/>
      <c r="K18" s="1172"/>
      <c r="L18" s="1173"/>
    </row>
    <row r="19" spans="1:14">
      <c r="A19" s="538"/>
      <c r="B19" s="541"/>
      <c r="C19" s="68"/>
      <c r="D19" s="70"/>
      <c r="E19" s="70"/>
      <c r="F19" s="69"/>
      <c r="G19" s="70"/>
      <c r="H19" s="1174" t="s">
        <v>207</v>
      </c>
      <c r="I19" s="1175"/>
      <c r="J19" s="1175"/>
      <c r="K19" s="1175"/>
      <c r="L19" s="1176"/>
    </row>
    <row r="20" spans="1:14">
      <c r="A20" s="537"/>
      <c r="B20" s="540"/>
      <c r="C20" s="58" t="s">
        <v>208</v>
      </c>
      <c r="F20" s="526"/>
      <c r="H20" s="1177"/>
      <c r="I20" s="1178"/>
      <c r="J20" s="1178"/>
      <c r="K20" s="1178"/>
      <c r="L20" s="1179"/>
    </row>
    <row r="21" spans="1:14">
      <c r="A21" s="537"/>
      <c r="B21" s="540"/>
      <c r="C21" s="58"/>
      <c r="H21" s="1177"/>
      <c r="I21" s="1178"/>
      <c r="J21" s="1178"/>
      <c r="K21" s="1178"/>
      <c r="L21" s="1179"/>
    </row>
    <row r="22" spans="1:14">
      <c r="A22" s="537"/>
      <c r="B22" s="540"/>
      <c r="C22" s="58" t="s">
        <v>209</v>
      </c>
      <c r="F22" s="526"/>
      <c r="H22" s="1177"/>
      <c r="I22" s="1178"/>
      <c r="J22" s="1178"/>
      <c r="K22" s="1178"/>
      <c r="L22" s="1179"/>
    </row>
    <row r="23" spans="1:14">
      <c r="A23" s="537"/>
      <c r="B23" s="540"/>
      <c r="C23" s="58"/>
      <c r="H23" s="1177"/>
      <c r="I23" s="1178"/>
      <c r="J23" s="1178"/>
      <c r="K23" s="1178"/>
      <c r="L23" s="1179"/>
    </row>
    <row r="24" spans="1:14">
      <c r="A24" s="537"/>
      <c r="B24" s="540"/>
      <c r="C24" s="58" t="s">
        <v>210</v>
      </c>
      <c r="F24" s="526"/>
      <c r="H24" s="1177"/>
      <c r="I24" s="1178"/>
      <c r="J24" s="1178"/>
      <c r="K24" s="1178"/>
      <c r="L24" s="1179"/>
    </row>
    <row r="25" spans="1:14">
      <c r="A25" s="537"/>
      <c r="B25" s="540"/>
      <c r="C25" s="58"/>
      <c r="H25" s="1177"/>
      <c r="I25" s="1178"/>
      <c r="J25" s="1178"/>
      <c r="K25" s="1178"/>
      <c r="L25" s="1179"/>
    </row>
    <row r="26" spans="1:14">
      <c r="A26" s="537"/>
      <c r="B26" s="540"/>
      <c r="C26" s="58" t="s">
        <v>385</v>
      </c>
      <c r="F26" s="542">
        <f>SUM(F16:F24)</f>
        <v>0</v>
      </c>
      <c r="H26" s="1177"/>
      <c r="I26" s="1178"/>
      <c r="J26" s="1178"/>
      <c r="K26" s="1178"/>
      <c r="L26" s="1179"/>
    </row>
    <row r="27" spans="1:14">
      <c r="A27" s="537"/>
      <c r="B27" s="540"/>
      <c r="C27" s="58"/>
      <c r="H27" s="1177"/>
      <c r="I27" s="1178"/>
      <c r="J27" s="1178"/>
      <c r="K27" s="1178"/>
      <c r="L27" s="1179"/>
    </row>
    <row r="28" spans="1:14" ht="13.5" thickBot="1">
      <c r="A28" s="537"/>
      <c r="B28" s="539" t="s">
        <v>413</v>
      </c>
      <c r="C28" s="58"/>
      <c r="F28" s="527"/>
      <c r="H28" s="1180"/>
      <c r="I28" s="1181"/>
      <c r="J28" s="1181"/>
      <c r="K28" s="1181"/>
      <c r="L28" s="1182"/>
    </row>
    <row r="29" spans="1:14">
      <c r="A29" s="537"/>
      <c r="B29" s="540"/>
      <c r="C29" s="58"/>
      <c r="F29" s="181"/>
    </row>
    <row r="30" spans="1:14">
      <c r="B30" s="846" t="s">
        <v>212</v>
      </c>
      <c r="C30" s="58"/>
      <c r="F30" s="527"/>
      <c r="N30" s="58"/>
    </row>
    <row r="31" spans="1:14">
      <c r="A31" s="466"/>
      <c r="B31" s="537" t="s">
        <v>414</v>
      </c>
      <c r="N31" s="58" t="s">
        <v>386</v>
      </c>
    </row>
    <row r="32" spans="1:14">
      <c r="A32" s="466"/>
      <c r="B32" s="181" t="s">
        <v>391</v>
      </c>
      <c r="F32" s="847"/>
      <c r="N32" s="58" t="s">
        <v>388</v>
      </c>
    </row>
    <row r="33" spans="1:12">
      <c r="A33" s="466"/>
      <c r="B33" s="537"/>
    </row>
    <row r="34" spans="1:12">
      <c r="C34" s="58"/>
      <c r="D34" s="543" t="s">
        <v>387</v>
      </c>
      <c r="E34" s="1183" t="s">
        <v>316</v>
      </c>
      <c r="F34" s="1183"/>
      <c r="G34" s="1183"/>
      <c r="H34" s="1183"/>
      <c r="I34" s="1183"/>
      <c r="J34" s="1183"/>
    </row>
    <row r="35" spans="1:12">
      <c r="D35" s="848" t="s">
        <v>389</v>
      </c>
      <c r="E35" s="1186" t="s">
        <v>390</v>
      </c>
      <c r="F35" s="1186"/>
      <c r="G35" s="1186"/>
      <c r="H35" s="1186"/>
      <c r="I35" s="1186"/>
      <c r="J35" s="1186"/>
    </row>
    <row r="37" spans="1:12" ht="26.45" customHeight="1">
      <c r="B37" s="980" t="s">
        <v>381</v>
      </c>
      <c r="C37" s="980"/>
      <c r="D37" s="980"/>
      <c r="E37" s="980"/>
      <c r="F37" s="980"/>
      <c r="G37" s="980"/>
      <c r="H37" s="980"/>
      <c r="I37" s="980"/>
      <c r="J37" s="58"/>
      <c r="K37" s="58"/>
      <c r="L37" s="58"/>
    </row>
    <row r="38" spans="1:12">
      <c r="B38" s="876" t="s">
        <v>213</v>
      </c>
      <c r="C38" s="540"/>
      <c r="D38" s="540"/>
      <c r="E38" s="540"/>
      <c r="F38" s="540"/>
      <c r="G38" s="58"/>
      <c r="H38" s="58"/>
      <c r="I38" s="58"/>
      <c r="J38" s="58"/>
      <c r="K38" s="58"/>
      <c r="L38" s="58"/>
    </row>
    <row r="39" spans="1:12" ht="25.5">
      <c r="B39" s="58"/>
      <c r="C39" s="1184" t="s">
        <v>53</v>
      </c>
      <c r="D39" s="1184"/>
      <c r="E39" s="631" t="s">
        <v>214</v>
      </c>
      <c r="F39" s="544" t="s">
        <v>215</v>
      </c>
      <c r="G39" s="58"/>
      <c r="H39" s="1187" t="s">
        <v>216</v>
      </c>
      <c r="I39" s="1188"/>
      <c r="J39" s="1188"/>
      <c r="K39" s="1188"/>
      <c r="L39" s="1189"/>
    </row>
    <row r="40" spans="1:12">
      <c r="C40" s="1185"/>
      <c r="D40" s="1185"/>
      <c r="E40" s="528"/>
      <c r="F40" s="528"/>
      <c r="H40" s="1190"/>
      <c r="I40" s="1191"/>
      <c r="J40" s="1191"/>
      <c r="K40" s="1191"/>
      <c r="L40" s="1192"/>
    </row>
    <row r="41" spans="1:12">
      <c r="C41" s="1185"/>
      <c r="D41" s="1185"/>
      <c r="E41" s="528"/>
      <c r="F41" s="528"/>
      <c r="H41" s="1193"/>
      <c r="I41" s="1178"/>
      <c r="J41" s="1178"/>
      <c r="K41" s="1178"/>
      <c r="L41" s="1194"/>
    </row>
    <row r="42" spans="1:12">
      <c r="C42" s="1185"/>
      <c r="D42" s="1185"/>
      <c r="E42" s="528"/>
      <c r="F42" s="528"/>
      <c r="H42" s="1193"/>
      <c r="I42" s="1178"/>
      <c r="J42" s="1178"/>
      <c r="K42" s="1178"/>
      <c r="L42" s="1194"/>
    </row>
    <row r="43" spans="1:12">
      <c r="C43" s="1185"/>
      <c r="D43" s="1185"/>
      <c r="E43" s="528"/>
      <c r="F43" s="528"/>
      <c r="H43" s="1193"/>
      <c r="I43" s="1178"/>
      <c r="J43" s="1178"/>
      <c r="K43" s="1178"/>
      <c r="L43" s="1194"/>
    </row>
    <row r="44" spans="1:12">
      <c r="A44" s="60"/>
      <c r="C44" s="1185"/>
      <c r="D44" s="1185"/>
      <c r="E44" s="528"/>
      <c r="F44" s="528"/>
      <c r="H44" s="1193"/>
      <c r="I44" s="1178"/>
      <c r="J44" s="1178"/>
      <c r="K44" s="1178"/>
      <c r="L44" s="1194"/>
    </row>
    <row r="45" spans="1:12" ht="20.25" customHeight="1" thickBot="1">
      <c r="A45" s="60"/>
      <c r="C45" s="1198"/>
      <c r="D45" s="1198"/>
      <c r="E45" s="529"/>
      <c r="F45" s="529"/>
      <c r="H45" s="1193"/>
      <c r="I45" s="1178"/>
      <c r="J45" s="1178"/>
      <c r="K45" s="1178"/>
      <c r="L45" s="1194"/>
    </row>
    <row r="46" spans="1:12" ht="13.5" thickTop="1">
      <c r="A46" s="60"/>
      <c r="C46" s="1156" t="s">
        <v>57</v>
      </c>
      <c r="D46" s="1157"/>
      <c r="E46" s="530">
        <f>SUM(E40:E45)</f>
        <v>0</v>
      </c>
      <c r="F46" s="530">
        <f>SUM(F40:F45)</f>
        <v>0</v>
      </c>
      <c r="H46" s="1195"/>
      <c r="I46" s="1196"/>
      <c r="J46" s="1196"/>
      <c r="K46" s="1196"/>
      <c r="L46" s="1197"/>
    </row>
    <row r="48" spans="1:12">
      <c r="A48" s="548" t="s">
        <v>415</v>
      </c>
      <c r="B48" s="130"/>
      <c r="C48" s="130"/>
      <c r="D48" s="130"/>
      <c r="E48" s="130"/>
      <c r="F48" s="130"/>
      <c r="G48" s="130"/>
      <c r="H48" s="130"/>
      <c r="I48" s="130"/>
      <c r="J48" s="130"/>
      <c r="K48" s="130"/>
      <c r="L48" s="130"/>
    </row>
    <row r="49" spans="1:12" ht="13.5" thickBot="1">
      <c r="A49" s="131"/>
      <c r="B49" s="877" t="s">
        <v>471</v>
      </c>
      <c r="C49" s="130"/>
      <c r="D49" s="130"/>
      <c r="E49" s="130"/>
      <c r="F49" s="130"/>
      <c r="G49" s="130"/>
      <c r="H49" s="130"/>
      <c r="I49" s="130"/>
      <c r="J49" s="130"/>
      <c r="K49" s="130"/>
      <c r="L49" s="130"/>
    </row>
    <row r="50" spans="1:12" ht="12.75" customHeight="1">
      <c r="A50" s="131"/>
      <c r="B50" s="550" t="s">
        <v>272</v>
      </c>
      <c r="C50" s="130"/>
      <c r="D50" s="130"/>
      <c r="E50" s="130"/>
      <c r="F50" s="634"/>
      <c r="G50" s="130"/>
      <c r="H50" s="625" t="s">
        <v>271</v>
      </c>
      <c r="I50" s="626"/>
      <c r="J50" s="626"/>
      <c r="K50" s="626"/>
      <c r="L50" s="627"/>
    </row>
    <row r="51" spans="1:12" ht="13.15" customHeight="1">
      <c r="A51" s="131"/>
      <c r="B51" s="130"/>
      <c r="C51" s="130"/>
      <c r="D51" s="130"/>
      <c r="E51" s="130"/>
      <c r="F51" s="130"/>
      <c r="G51" s="130"/>
      <c r="H51" s="628"/>
      <c r="I51" s="629"/>
      <c r="J51" s="629"/>
      <c r="K51" s="629"/>
      <c r="L51" s="630"/>
    </row>
    <row r="52" spans="1:12" ht="17.25" customHeight="1">
      <c r="A52" s="131"/>
      <c r="B52" s="550" t="s">
        <v>270</v>
      </c>
      <c r="C52" s="130"/>
      <c r="D52" s="130"/>
      <c r="E52" s="130"/>
      <c r="F52" s="634"/>
      <c r="G52" s="130"/>
      <c r="H52" s="1158" t="str">
        <f>IF(ISERROR(+F50/F52),"",+F50/F52)</f>
        <v/>
      </c>
      <c r="I52" s="1159"/>
      <c r="J52" s="1159"/>
      <c r="K52" s="1159"/>
      <c r="L52" s="1160"/>
    </row>
    <row r="53" spans="1:12" ht="17.25" customHeight="1">
      <c r="A53" s="131"/>
      <c r="B53" s="130"/>
      <c r="C53" s="130"/>
      <c r="D53" s="130"/>
      <c r="E53" s="130"/>
      <c r="F53" s="130"/>
      <c r="G53" s="130"/>
      <c r="H53" s="1161" t="s">
        <v>382</v>
      </c>
      <c r="I53" s="1162"/>
      <c r="J53" s="1162"/>
      <c r="K53" s="1162"/>
      <c r="L53" s="1163"/>
    </row>
    <row r="54" spans="1:12" ht="17.25" customHeight="1">
      <c r="A54" s="131"/>
      <c r="B54" s="130"/>
      <c r="C54" s="130"/>
      <c r="D54" s="130"/>
      <c r="E54" s="130"/>
      <c r="F54" s="130"/>
      <c r="G54" s="130"/>
      <c r="H54" s="1164"/>
      <c r="I54" s="1165"/>
      <c r="J54" s="1165"/>
      <c r="K54" s="1165"/>
      <c r="L54" s="1166"/>
    </row>
    <row r="55" spans="1:12" ht="13.9" customHeight="1">
      <c r="A55" s="131"/>
      <c r="B55" s="130"/>
      <c r="C55" s="130"/>
      <c r="D55" s="130"/>
      <c r="E55" s="130"/>
      <c r="F55" s="130"/>
      <c r="G55" s="130"/>
      <c r="H55" s="1164"/>
      <c r="I55" s="1165"/>
      <c r="J55" s="1165"/>
      <c r="K55" s="1165"/>
      <c r="L55" s="1166"/>
    </row>
    <row r="56" spans="1:12" ht="13.9" customHeight="1" thickBot="1">
      <c r="A56" s="131"/>
      <c r="B56" s="130"/>
      <c r="C56" s="130"/>
      <c r="D56" s="130"/>
      <c r="E56" s="130"/>
      <c r="F56" s="130"/>
      <c r="G56" s="130"/>
      <c r="H56" s="1167"/>
      <c r="I56" s="1168"/>
      <c r="J56" s="1168"/>
      <c r="K56" s="1168"/>
      <c r="L56" s="1169"/>
    </row>
    <row r="57" spans="1:12" ht="13.9" customHeight="1">
      <c r="A57" s="131"/>
      <c r="B57" s="130"/>
      <c r="C57" s="130"/>
      <c r="D57" s="130"/>
      <c r="E57" s="130"/>
      <c r="F57" s="130"/>
      <c r="G57" s="130"/>
      <c r="H57" s="836"/>
      <c r="I57" s="836"/>
      <c r="J57" s="836"/>
      <c r="K57" s="836"/>
      <c r="L57" s="836"/>
    </row>
    <row r="58" spans="1:12" ht="14.25">
      <c r="A58" s="1170" t="s">
        <v>393</v>
      </c>
      <c r="B58" s="1170"/>
      <c r="C58" s="1170"/>
      <c r="D58" s="1170"/>
      <c r="E58" s="1170"/>
      <c r="F58" s="1170"/>
      <c r="G58" s="1170"/>
      <c r="H58" s="1170"/>
      <c r="I58" s="1170"/>
      <c r="J58" s="1170"/>
      <c r="L58" s="531"/>
    </row>
    <row r="59" spans="1:12" ht="14.25">
      <c r="A59" s="1170" t="s">
        <v>394</v>
      </c>
      <c r="B59" s="1170"/>
      <c r="C59" s="1170"/>
      <c r="D59" s="1170"/>
      <c r="E59" s="1170"/>
      <c r="F59" s="1170"/>
      <c r="G59" s="1170"/>
      <c r="H59" s="1170"/>
      <c r="I59" s="1170"/>
      <c r="J59" s="1170"/>
      <c r="L59" s="532"/>
    </row>
    <row r="60" spans="1:12" ht="14.25">
      <c r="A60" s="64" t="s">
        <v>315</v>
      </c>
      <c r="B60" s="64"/>
      <c r="C60" s="64"/>
      <c r="D60" s="64"/>
      <c r="E60" s="64"/>
      <c r="F60" s="64"/>
      <c r="G60" s="64"/>
      <c r="H60" s="64"/>
      <c r="I60" s="64"/>
      <c r="J60" s="64"/>
      <c r="K60" s="835"/>
      <c r="L60" s="531"/>
    </row>
    <row r="61" spans="1:12">
      <c r="A61" s="65" t="s">
        <v>196</v>
      </c>
      <c r="B61" s="58"/>
      <c r="C61" s="58"/>
      <c r="D61" s="1202" t="str">
        <f>+'Sch I S&amp;B FINAL'!$B$4</f>
        <v>Contractor Name</v>
      </c>
      <c r="E61" s="1202"/>
      <c r="F61" s="70"/>
      <c r="G61" s="70"/>
      <c r="H61" s="70"/>
      <c r="J61" s="58"/>
      <c r="K61" s="66" t="s">
        <v>354</v>
      </c>
      <c r="L61" s="729">
        <f>+'Sch I S&amp;B FINAL'!$O$5</f>
        <v>0</v>
      </c>
    </row>
    <row r="62" spans="1:12">
      <c r="A62" s="65" t="s">
        <v>198</v>
      </c>
      <c r="B62" s="58"/>
      <c r="C62" s="58"/>
      <c r="D62" s="1199" t="s">
        <v>355</v>
      </c>
      <c r="E62" s="1199"/>
      <c r="F62" s="1199"/>
      <c r="G62" s="1199"/>
      <c r="H62" s="67"/>
      <c r="J62" s="58"/>
      <c r="K62" s="66" t="s">
        <v>199</v>
      </c>
      <c r="L62" s="730" t="str">
        <f>+'Sch I S&amp;B FINAL'!$H$4</f>
        <v>Contract Number</v>
      </c>
    </row>
    <row r="63" spans="1:12" s="70" customFormat="1">
      <c r="A63" s="65" t="s">
        <v>247</v>
      </c>
      <c r="B63" s="58"/>
      <c r="C63" s="58"/>
      <c r="D63" s="1200">
        <f>+'Sch I S&amp;B FINAL'!$B63:$D63</f>
        <v>0</v>
      </c>
      <c r="E63" s="1200"/>
      <c r="F63" s="67"/>
      <c r="G63" s="1201"/>
      <c r="H63" s="1201"/>
      <c r="I63" s="1201"/>
      <c r="J63" s="58"/>
      <c r="K63" s="66" t="s">
        <v>324</v>
      </c>
      <c r="L63" s="732">
        <f>+'Sch I S&amp;B FINAL'!$O$4</f>
        <v>0</v>
      </c>
    </row>
    <row r="64" spans="1:12">
      <c r="A64" s="533"/>
      <c r="C64" s="534"/>
      <c r="D64" s="535"/>
      <c r="E64" s="535"/>
      <c r="F64" s="533"/>
      <c r="G64" s="535"/>
      <c r="H64" s="535"/>
      <c r="K64" s="66" t="s">
        <v>201</v>
      </c>
      <c r="L64" s="731"/>
    </row>
    <row r="65" spans="1:12" s="70" customFormat="1" ht="12.75" customHeight="1" thickBot="1">
      <c r="A65" s="536"/>
      <c r="B65" s="60"/>
      <c r="C65" s="60"/>
      <c r="D65" s="60"/>
      <c r="E65" s="60"/>
      <c r="F65" s="60"/>
      <c r="G65" s="60"/>
      <c r="H65" s="60"/>
      <c r="I65" s="60"/>
      <c r="J65" s="60"/>
      <c r="K65" s="60"/>
      <c r="L65" s="60"/>
    </row>
    <row r="66" spans="1:12" ht="15.75" thickBot="1">
      <c r="A66" s="1203" t="s">
        <v>202</v>
      </c>
      <c r="B66" s="1204"/>
      <c r="C66" s="1204"/>
      <c r="D66" s="1204"/>
      <c r="E66" s="1204"/>
      <c r="F66" s="1204"/>
      <c r="G66" s="1204"/>
      <c r="H66" s="1204"/>
      <c r="I66" s="1204"/>
      <c r="J66" s="1204"/>
      <c r="K66" s="1204"/>
      <c r="L66" s="1205"/>
    </row>
    <row r="68" spans="1:12" ht="31.15" customHeight="1">
      <c r="A68" s="1206" t="s">
        <v>410</v>
      </c>
      <c r="B68" s="1206"/>
      <c r="C68" s="1206"/>
      <c r="D68" s="1206"/>
      <c r="E68" s="1206"/>
      <c r="F68" s="1206"/>
      <c r="G68" s="1206"/>
      <c r="H68" s="1206"/>
      <c r="I68" s="1206"/>
      <c r="J68" s="1206"/>
      <c r="K68" s="1206"/>
      <c r="L68" s="1206"/>
    </row>
    <row r="69" spans="1:12">
      <c r="A69" s="60"/>
      <c r="B69" s="537" t="s">
        <v>411</v>
      </c>
    </row>
    <row r="70" spans="1:12">
      <c r="A70" s="60"/>
      <c r="B70" s="537"/>
      <c r="C70" s="537" t="s">
        <v>412</v>
      </c>
    </row>
    <row r="71" spans="1:12">
      <c r="A71" s="60"/>
      <c r="B71" s="537"/>
      <c r="C71" s="537"/>
    </row>
    <row r="72" spans="1:12" ht="13.5" thickBot="1">
      <c r="A72" s="537"/>
      <c r="B72" s="539" t="s">
        <v>203</v>
      </c>
      <c r="C72" s="58"/>
    </row>
    <row r="73" spans="1:12">
      <c r="A73" s="537"/>
      <c r="B73" s="540"/>
      <c r="C73" s="58" t="s">
        <v>204</v>
      </c>
      <c r="F73" s="526"/>
      <c r="H73" s="612" t="s">
        <v>205</v>
      </c>
      <c r="I73" s="613"/>
      <c r="J73" s="613"/>
      <c r="K73" s="613"/>
      <c r="L73" s="614"/>
    </row>
    <row r="74" spans="1:12" ht="13.15" customHeight="1">
      <c r="A74" s="538"/>
      <c r="B74" s="541"/>
      <c r="C74" s="68"/>
      <c r="D74" s="70"/>
      <c r="E74" s="70"/>
      <c r="F74" s="69"/>
      <c r="G74" s="70"/>
      <c r="H74" s="615"/>
      <c r="I74" s="616"/>
      <c r="J74" s="616"/>
      <c r="K74" s="616"/>
      <c r="L74" s="617"/>
    </row>
    <row r="75" spans="1:12" ht="15.75">
      <c r="A75" s="537"/>
      <c r="B75" s="540"/>
      <c r="C75" s="58" t="s">
        <v>206</v>
      </c>
      <c r="F75" s="526"/>
      <c r="H75" s="1171" t="str">
        <f>IF(F89="YES",IF(ISERROR(+F83/((F85+F87-F103)*94500)),"",+F83/((F85+F87-F103)*94500)),IF(ISERROR(+F83/((F85+F87-F103)*108000)),"",+F83/((F85+F87-F103)*108000)))</f>
        <v/>
      </c>
      <c r="I75" s="1172"/>
      <c r="J75" s="1172"/>
      <c r="K75" s="1172"/>
      <c r="L75" s="1173"/>
    </row>
    <row r="76" spans="1:12">
      <c r="A76" s="538"/>
      <c r="B76" s="541"/>
      <c r="C76" s="68"/>
      <c r="D76" s="70"/>
      <c r="E76" s="70"/>
      <c r="F76" s="69"/>
      <c r="G76" s="70"/>
      <c r="H76" s="1174" t="s">
        <v>207</v>
      </c>
      <c r="I76" s="1175"/>
      <c r="J76" s="1175"/>
      <c r="K76" s="1175"/>
      <c r="L76" s="1176"/>
    </row>
    <row r="77" spans="1:12">
      <c r="A77" s="537"/>
      <c r="B77" s="540"/>
      <c r="C77" s="58" t="s">
        <v>208</v>
      </c>
      <c r="F77" s="526"/>
      <c r="H77" s="1177"/>
      <c r="I77" s="1178"/>
      <c r="J77" s="1178"/>
      <c r="K77" s="1178"/>
      <c r="L77" s="1179"/>
    </row>
    <row r="78" spans="1:12">
      <c r="A78" s="537"/>
      <c r="B78" s="540"/>
      <c r="C78" s="58"/>
      <c r="H78" s="1177"/>
      <c r="I78" s="1178"/>
      <c r="J78" s="1178"/>
      <c r="K78" s="1178"/>
      <c r="L78" s="1179"/>
    </row>
    <row r="79" spans="1:12">
      <c r="A79" s="537"/>
      <c r="B79" s="540"/>
      <c r="C79" s="58" t="s">
        <v>209</v>
      </c>
      <c r="F79" s="526"/>
      <c r="H79" s="1177"/>
      <c r="I79" s="1178"/>
      <c r="J79" s="1178"/>
      <c r="K79" s="1178"/>
      <c r="L79" s="1179"/>
    </row>
    <row r="80" spans="1:12">
      <c r="A80" s="537"/>
      <c r="B80" s="540"/>
      <c r="C80" s="58"/>
      <c r="H80" s="1177"/>
      <c r="I80" s="1178"/>
      <c r="J80" s="1178"/>
      <c r="K80" s="1178"/>
      <c r="L80" s="1179"/>
    </row>
    <row r="81" spans="1:14">
      <c r="A81" s="537"/>
      <c r="B81" s="540"/>
      <c r="C81" s="58" t="s">
        <v>210</v>
      </c>
      <c r="F81" s="526"/>
      <c r="H81" s="1177"/>
      <c r="I81" s="1178"/>
      <c r="J81" s="1178"/>
      <c r="K81" s="1178"/>
      <c r="L81" s="1179"/>
    </row>
    <row r="82" spans="1:14">
      <c r="A82" s="537"/>
      <c r="B82" s="540"/>
      <c r="C82" s="58"/>
      <c r="H82" s="1177"/>
      <c r="I82" s="1178"/>
      <c r="J82" s="1178"/>
      <c r="K82" s="1178"/>
      <c r="L82" s="1179"/>
    </row>
    <row r="83" spans="1:14">
      <c r="A83" s="537"/>
      <c r="B83" s="540"/>
      <c r="C83" s="58" t="s">
        <v>385</v>
      </c>
      <c r="F83" s="542">
        <f>SUM(F73:F81)</f>
        <v>0</v>
      </c>
      <c r="H83" s="1177"/>
      <c r="I83" s="1178"/>
      <c r="J83" s="1178"/>
      <c r="K83" s="1178"/>
      <c r="L83" s="1179"/>
    </row>
    <row r="84" spans="1:14">
      <c r="A84" s="537"/>
      <c r="B84" s="540"/>
      <c r="C84" s="58"/>
      <c r="H84" s="1177"/>
      <c r="I84" s="1178"/>
      <c r="J84" s="1178"/>
      <c r="K84" s="1178"/>
      <c r="L84" s="1179"/>
    </row>
    <row r="85" spans="1:14" ht="13.5" thickBot="1">
      <c r="A85" s="537"/>
      <c r="B85" s="539" t="s">
        <v>413</v>
      </c>
      <c r="C85" s="58"/>
      <c r="F85" s="527"/>
      <c r="H85" s="1180"/>
      <c r="I85" s="1181"/>
      <c r="J85" s="1181"/>
      <c r="K85" s="1181"/>
      <c r="L85" s="1182"/>
    </row>
    <row r="86" spans="1:14">
      <c r="A86" s="537"/>
      <c r="B86" s="540"/>
      <c r="C86" s="58"/>
      <c r="F86" s="181"/>
    </row>
    <row r="87" spans="1:14">
      <c r="B87" s="846" t="s">
        <v>212</v>
      </c>
      <c r="C87" s="58"/>
      <c r="F87" s="527"/>
      <c r="N87" s="58"/>
    </row>
    <row r="88" spans="1:14">
      <c r="A88" s="466"/>
      <c r="B88" s="537" t="s">
        <v>414</v>
      </c>
      <c r="N88" s="58" t="s">
        <v>386</v>
      </c>
    </row>
    <row r="89" spans="1:14">
      <c r="A89" s="466"/>
      <c r="B89" s="181" t="s">
        <v>391</v>
      </c>
      <c r="F89" s="847"/>
      <c r="N89" s="58" t="s">
        <v>388</v>
      </c>
    </row>
    <row r="90" spans="1:14">
      <c r="A90" s="466"/>
      <c r="B90" s="537"/>
    </row>
    <row r="91" spans="1:14">
      <c r="C91" s="58"/>
      <c r="D91" s="543" t="s">
        <v>387</v>
      </c>
      <c r="E91" s="1183" t="s">
        <v>316</v>
      </c>
      <c r="F91" s="1183"/>
      <c r="G91" s="1183"/>
      <c r="H91" s="1183"/>
      <c r="I91" s="1183"/>
      <c r="J91" s="1183"/>
    </row>
    <row r="92" spans="1:14">
      <c r="D92" s="848" t="s">
        <v>389</v>
      </c>
      <c r="E92" s="1186" t="s">
        <v>390</v>
      </c>
      <c r="F92" s="1186"/>
      <c r="G92" s="1186"/>
      <c r="H92" s="1186"/>
      <c r="I92" s="1186"/>
      <c r="J92" s="1186"/>
    </row>
    <row r="94" spans="1:14" ht="26.45" customHeight="1">
      <c r="B94" s="980" t="s">
        <v>381</v>
      </c>
      <c r="C94" s="980"/>
      <c r="D94" s="980"/>
      <c r="E94" s="980"/>
      <c r="F94" s="980"/>
      <c r="G94" s="980"/>
      <c r="H94" s="980"/>
      <c r="I94" s="980"/>
      <c r="J94" s="58"/>
      <c r="K94" s="58"/>
      <c r="L94" s="58"/>
    </row>
    <row r="95" spans="1:14">
      <c r="B95" s="876" t="s">
        <v>213</v>
      </c>
      <c r="C95" s="540"/>
      <c r="D95" s="540"/>
      <c r="E95" s="540"/>
      <c r="F95" s="540"/>
      <c r="G95" s="58"/>
      <c r="H95" s="58"/>
      <c r="I95" s="58"/>
      <c r="J95" s="58"/>
      <c r="K95" s="58"/>
      <c r="L95" s="58"/>
    </row>
    <row r="96" spans="1:14" ht="25.5">
      <c r="B96" s="58"/>
      <c r="C96" s="1184" t="s">
        <v>53</v>
      </c>
      <c r="D96" s="1184"/>
      <c r="E96" s="631" t="s">
        <v>214</v>
      </c>
      <c r="F96" s="544" t="s">
        <v>215</v>
      </c>
      <c r="G96" s="58"/>
      <c r="H96" s="1187" t="s">
        <v>216</v>
      </c>
      <c r="I96" s="1188"/>
      <c r="J96" s="1188"/>
      <c r="K96" s="1188"/>
      <c r="L96" s="1189"/>
    </row>
    <row r="97" spans="1:12">
      <c r="C97" s="1185"/>
      <c r="D97" s="1185"/>
      <c r="E97" s="528"/>
      <c r="F97" s="528"/>
      <c r="H97" s="1190"/>
      <c r="I97" s="1191"/>
      <c r="J97" s="1191"/>
      <c r="K97" s="1191"/>
      <c r="L97" s="1192"/>
    </row>
    <row r="98" spans="1:12">
      <c r="C98" s="1185"/>
      <c r="D98" s="1185"/>
      <c r="E98" s="528"/>
      <c r="F98" s="528"/>
      <c r="H98" s="1193"/>
      <c r="I98" s="1178"/>
      <c r="J98" s="1178"/>
      <c r="K98" s="1178"/>
      <c r="L98" s="1194"/>
    </row>
    <row r="99" spans="1:12">
      <c r="C99" s="1185"/>
      <c r="D99" s="1185"/>
      <c r="E99" s="528"/>
      <c r="F99" s="528"/>
      <c r="H99" s="1193"/>
      <c r="I99" s="1178"/>
      <c r="J99" s="1178"/>
      <c r="K99" s="1178"/>
      <c r="L99" s="1194"/>
    </row>
    <row r="100" spans="1:12">
      <c r="C100" s="1185"/>
      <c r="D100" s="1185"/>
      <c r="E100" s="528"/>
      <c r="F100" s="528"/>
      <c r="H100" s="1193"/>
      <c r="I100" s="1178"/>
      <c r="J100" s="1178"/>
      <c r="K100" s="1178"/>
      <c r="L100" s="1194"/>
    </row>
    <row r="101" spans="1:12">
      <c r="A101" s="60"/>
      <c r="C101" s="1185"/>
      <c r="D101" s="1185"/>
      <c r="E101" s="528"/>
      <c r="F101" s="528"/>
      <c r="H101" s="1193"/>
      <c r="I101" s="1178"/>
      <c r="J101" s="1178"/>
      <c r="K101" s="1178"/>
      <c r="L101" s="1194"/>
    </row>
    <row r="102" spans="1:12" ht="13.5" thickBot="1">
      <c r="A102" s="60"/>
      <c r="C102" s="1198"/>
      <c r="D102" s="1198"/>
      <c r="E102" s="529"/>
      <c r="F102" s="529"/>
      <c r="H102" s="1193"/>
      <c r="I102" s="1178"/>
      <c r="J102" s="1178"/>
      <c r="K102" s="1178"/>
      <c r="L102" s="1194"/>
    </row>
    <row r="103" spans="1:12" ht="13.5" thickTop="1">
      <c r="A103" s="60"/>
      <c r="C103" s="1156" t="s">
        <v>57</v>
      </c>
      <c r="D103" s="1157"/>
      <c r="E103" s="530">
        <f>SUM(E97:E102)</f>
        <v>0</v>
      </c>
      <c r="F103" s="530">
        <f>SUM(F97:F102)</f>
        <v>0</v>
      </c>
      <c r="H103" s="1195"/>
      <c r="I103" s="1196"/>
      <c r="J103" s="1196"/>
      <c r="K103" s="1196"/>
      <c r="L103" s="1197"/>
    </row>
    <row r="105" spans="1:12">
      <c r="A105" s="548" t="s">
        <v>415</v>
      </c>
      <c r="B105" s="130"/>
      <c r="C105" s="130"/>
      <c r="D105" s="130"/>
      <c r="E105" s="130"/>
      <c r="F105" s="130"/>
      <c r="G105" s="130"/>
      <c r="H105" s="130"/>
      <c r="I105" s="130"/>
      <c r="J105" s="130"/>
      <c r="K105" s="130"/>
      <c r="L105" s="130"/>
    </row>
    <row r="106" spans="1:12" ht="13.5" thickBot="1">
      <c r="A106" s="131"/>
      <c r="B106" s="877" t="s">
        <v>471</v>
      </c>
      <c r="C106" s="130"/>
      <c r="D106" s="130"/>
      <c r="E106" s="130"/>
      <c r="F106" s="130"/>
      <c r="G106" s="130"/>
      <c r="H106" s="130"/>
      <c r="I106" s="130"/>
      <c r="J106" s="130"/>
      <c r="K106" s="130"/>
      <c r="L106" s="130"/>
    </row>
    <row r="107" spans="1:12" ht="12.75" customHeight="1">
      <c r="A107" s="131"/>
      <c r="B107" s="550" t="s">
        <v>272</v>
      </c>
      <c r="C107" s="130"/>
      <c r="D107" s="130"/>
      <c r="E107" s="130"/>
      <c r="F107" s="634"/>
      <c r="G107" s="130"/>
      <c r="H107" s="625" t="s">
        <v>271</v>
      </c>
      <c r="I107" s="626"/>
      <c r="J107" s="626"/>
      <c r="K107" s="626"/>
      <c r="L107" s="627"/>
    </row>
    <row r="108" spans="1:12" ht="13.15" customHeight="1">
      <c r="A108" s="131"/>
      <c r="B108" s="130"/>
      <c r="C108" s="130"/>
      <c r="D108" s="130"/>
      <c r="E108" s="130"/>
      <c r="F108" s="130"/>
      <c r="G108" s="130"/>
      <c r="H108" s="628"/>
      <c r="I108" s="629"/>
      <c r="J108" s="629"/>
      <c r="K108" s="629"/>
      <c r="L108" s="630"/>
    </row>
    <row r="109" spans="1:12" ht="17.25" customHeight="1">
      <c r="A109" s="131"/>
      <c r="B109" s="550" t="s">
        <v>270</v>
      </c>
      <c r="C109" s="130"/>
      <c r="D109" s="130"/>
      <c r="E109" s="130"/>
      <c r="F109" s="634"/>
      <c r="G109" s="130"/>
      <c r="H109" s="1158" t="str">
        <f>IF(ISERROR(+F107/F109),"",+F107/F109)</f>
        <v/>
      </c>
      <c r="I109" s="1159"/>
      <c r="J109" s="1159"/>
      <c r="K109" s="1159"/>
      <c r="L109" s="1160"/>
    </row>
    <row r="110" spans="1:12" ht="17.25" customHeight="1">
      <c r="A110" s="131"/>
      <c r="B110" s="130"/>
      <c r="C110" s="130"/>
      <c r="D110" s="130"/>
      <c r="E110" s="130"/>
      <c r="F110" s="130"/>
      <c r="G110" s="130"/>
      <c r="H110" s="1161" t="s">
        <v>382</v>
      </c>
      <c r="I110" s="1162"/>
      <c r="J110" s="1162"/>
      <c r="K110" s="1162"/>
      <c r="L110" s="1163"/>
    </row>
    <row r="111" spans="1:12" ht="17.25" customHeight="1">
      <c r="A111" s="131"/>
      <c r="B111" s="130"/>
      <c r="C111" s="130"/>
      <c r="D111" s="130"/>
      <c r="E111" s="130"/>
      <c r="F111" s="130"/>
      <c r="G111" s="130"/>
      <c r="H111" s="1164"/>
      <c r="I111" s="1165"/>
      <c r="J111" s="1165"/>
      <c r="K111" s="1165"/>
      <c r="L111" s="1166"/>
    </row>
    <row r="112" spans="1:12" ht="14.45" customHeight="1">
      <c r="A112" s="131"/>
      <c r="B112" s="130"/>
      <c r="C112" s="130"/>
      <c r="D112" s="130"/>
      <c r="E112" s="130"/>
      <c r="F112" s="130"/>
      <c r="G112" s="130"/>
      <c r="H112" s="1164"/>
      <c r="I112" s="1165"/>
      <c r="J112" s="1165"/>
      <c r="K112" s="1165"/>
      <c r="L112" s="1166"/>
    </row>
    <row r="113" spans="1:12" ht="14.45" customHeight="1" thickBot="1">
      <c r="A113" s="131"/>
      <c r="B113" s="130"/>
      <c r="C113" s="130"/>
      <c r="D113" s="130"/>
      <c r="E113" s="130"/>
      <c r="F113" s="130"/>
      <c r="G113" s="130"/>
      <c r="H113" s="1167"/>
      <c r="I113" s="1168"/>
      <c r="J113" s="1168"/>
      <c r="K113" s="1168"/>
      <c r="L113" s="1169"/>
    </row>
    <row r="114" spans="1:12" ht="14.45" customHeight="1">
      <c r="A114" s="131"/>
      <c r="B114" s="130"/>
      <c r="C114" s="130"/>
      <c r="D114" s="130"/>
      <c r="E114" s="130"/>
      <c r="F114" s="130"/>
      <c r="G114" s="130"/>
      <c r="H114" s="836"/>
      <c r="I114" s="836"/>
      <c r="J114" s="836"/>
      <c r="K114" s="836"/>
      <c r="L114" s="836"/>
    </row>
    <row r="115" spans="1:12" ht="14.25">
      <c r="A115" s="1170" t="s">
        <v>393</v>
      </c>
      <c r="B115" s="1170"/>
      <c r="C115" s="1170"/>
      <c r="D115" s="1170"/>
      <c r="E115" s="1170"/>
      <c r="F115" s="1170"/>
      <c r="G115" s="1170"/>
      <c r="H115" s="1170"/>
      <c r="I115" s="1170"/>
      <c r="J115" s="1170"/>
      <c r="L115" s="531"/>
    </row>
    <row r="116" spans="1:12" ht="14.25">
      <c r="A116" s="1170" t="s">
        <v>394</v>
      </c>
      <c r="B116" s="1170"/>
      <c r="C116" s="1170"/>
      <c r="D116" s="1170"/>
      <c r="E116" s="1170"/>
      <c r="F116" s="1170"/>
      <c r="G116" s="1170"/>
      <c r="H116" s="1170"/>
      <c r="I116" s="1170"/>
      <c r="J116" s="1170"/>
      <c r="L116" s="532"/>
    </row>
    <row r="117" spans="1:12" ht="14.25">
      <c r="A117" s="64" t="s">
        <v>315</v>
      </c>
      <c r="B117" s="64"/>
      <c r="C117" s="64"/>
      <c r="D117" s="64"/>
      <c r="E117" s="64"/>
      <c r="F117" s="64"/>
      <c r="G117" s="64"/>
      <c r="H117" s="64"/>
      <c r="I117" s="64"/>
      <c r="J117" s="64"/>
      <c r="K117" s="835"/>
      <c r="L117" s="531"/>
    </row>
    <row r="118" spans="1:12">
      <c r="A118" s="65" t="s">
        <v>196</v>
      </c>
      <c r="B118" s="58"/>
      <c r="C118" s="58"/>
      <c r="D118" s="1202" t="str">
        <f>+'Sch I S&amp;B FINAL'!$B$4</f>
        <v>Contractor Name</v>
      </c>
      <c r="E118" s="1202"/>
      <c r="F118" s="70"/>
      <c r="G118" s="70"/>
      <c r="H118" s="70"/>
      <c r="J118" s="58"/>
      <c r="K118" s="66" t="s">
        <v>354</v>
      </c>
      <c r="L118" s="729">
        <f>+'Sch I S&amp;B FINAL'!$O$5</f>
        <v>0</v>
      </c>
    </row>
    <row r="119" spans="1:12">
      <c r="A119" s="65" t="s">
        <v>198</v>
      </c>
      <c r="B119" s="58"/>
      <c r="C119" s="58"/>
      <c r="D119" s="1199" t="s">
        <v>356</v>
      </c>
      <c r="E119" s="1199"/>
      <c r="F119" s="1199"/>
      <c r="G119" s="1199"/>
      <c r="H119" s="67"/>
      <c r="J119" s="58"/>
      <c r="K119" s="66" t="s">
        <v>199</v>
      </c>
      <c r="L119" s="730" t="str">
        <f>+'Sch I S&amp;B FINAL'!$H$4</f>
        <v>Contract Number</v>
      </c>
    </row>
    <row r="120" spans="1:12" s="70" customFormat="1">
      <c r="A120" s="65" t="s">
        <v>247</v>
      </c>
      <c r="B120" s="58"/>
      <c r="C120" s="58"/>
      <c r="D120" s="1200">
        <f>+'Sch I S&amp;B FINAL'!$B120:$D120</f>
        <v>0</v>
      </c>
      <c r="E120" s="1200"/>
      <c r="F120" s="67"/>
      <c r="G120" s="1201"/>
      <c r="H120" s="1201"/>
      <c r="I120" s="1201"/>
      <c r="J120" s="58"/>
      <c r="K120" s="66" t="s">
        <v>324</v>
      </c>
      <c r="L120" s="732">
        <f>+'Sch I S&amp;B FINAL'!$O$4</f>
        <v>0</v>
      </c>
    </row>
    <row r="121" spans="1:12">
      <c r="A121" s="533"/>
      <c r="C121" s="534"/>
      <c r="D121" s="535"/>
      <c r="E121" s="535"/>
      <c r="F121" s="533"/>
      <c r="G121" s="535"/>
      <c r="H121" s="535"/>
      <c r="K121" s="66" t="s">
        <v>201</v>
      </c>
      <c r="L121" s="731"/>
    </row>
    <row r="122" spans="1:12" s="70" customFormat="1" ht="12.75" customHeight="1" thickBot="1">
      <c r="A122" s="536"/>
      <c r="B122" s="60"/>
      <c r="C122" s="60"/>
      <c r="D122" s="60"/>
      <c r="E122" s="60"/>
      <c r="F122" s="60"/>
      <c r="G122" s="60"/>
      <c r="H122" s="60"/>
      <c r="I122" s="60"/>
      <c r="J122" s="60"/>
      <c r="K122" s="60"/>
      <c r="L122" s="60"/>
    </row>
    <row r="123" spans="1:12" ht="15.75" thickBot="1">
      <c r="A123" s="1203" t="s">
        <v>202</v>
      </c>
      <c r="B123" s="1204"/>
      <c r="C123" s="1204"/>
      <c r="D123" s="1204"/>
      <c r="E123" s="1204"/>
      <c r="F123" s="1204"/>
      <c r="G123" s="1204"/>
      <c r="H123" s="1204"/>
      <c r="I123" s="1204"/>
      <c r="J123" s="1204"/>
      <c r="K123" s="1204"/>
      <c r="L123" s="1205"/>
    </row>
    <row r="125" spans="1:12" ht="24.6" customHeight="1">
      <c r="A125" s="1206" t="s">
        <v>410</v>
      </c>
      <c r="B125" s="1206"/>
      <c r="C125" s="1206"/>
      <c r="D125" s="1206"/>
      <c r="E125" s="1206"/>
      <c r="F125" s="1206"/>
      <c r="G125" s="1206"/>
      <c r="H125" s="1206"/>
      <c r="I125" s="1206"/>
      <c r="J125" s="1206"/>
      <c r="K125" s="1206"/>
      <c r="L125" s="1206"/>
    </row>
    <row r="126" spans="1:12">
      <c r="A126" s="60"/>
      <c r="B126" s="537" t="s">
        <v>411</v>
      </c>
    </row>
    <row r="127" spans="1:12">
      <c r="A127" s="60"/>
      <c r="B127" s="537"/>
      <c r="C127" s="537" t="s">
        <v>412</v>
      </c>
    </row>
    <row r="128" spans="1:12">
      <c r="A128" s="60"/>
      <c r="B128" s="537"/>
      <c r="C128" s="537"/>
    </row>
    <row r="129" spans="1:14" ht="13.5" thickBot="1">
      <c r="A129" s="537"/>
      <c r="B129" s="539" t="s">
        <v>203</v>
      </c>
      <c r="C129" s="58"/>
    </row>
    <row r="130" spans="1:14">
      <c r="A130" s="537"/>
      <c r="B130" s="540"/>
      <c r="C130" s="58" t="s">
        <v>204</v>
      </c>
      <c r="F130" s="526"/>
      <c r="H130" s="612" t="s">
        <v>205</v>
      </c>
      <c r="I130" s="613"/>
      <c r="J130" s="613"/>
      <c r="K130" s="613"/>
      <c r="L130" s="614"/>
    </row>
    <row r="131" spans="1:14" ht="13.15" customHeight="1">
      <c r="A131" s="538"/>
      <c r="B131" s="541"/>
      <c r="C131" s="68"/>
      <c r="D131" s="70"/>
      <c r="E131" s="70"/>
      <c r="F131" s="69"/>
      <c r="G131" s="70"/>
      <c r="H131" s="615"/>
      <c r="I131" s="616"/>
      <c r="J131" s="616"/>
      <c r="K131" s="616"/>
      <c r="L131" s="617"/>
    </row>
    <row r="132" spans="1:14" ht="15.75">
      <c r="A132" s="537"/>
      <c r="B132" s="540"/>
      <c r="C132" s="58" t="s">
        <v>206</v>
      </c>
      <c r="F132" s="526"/>
      <c r="H132" s="1171" t="str">
        <f>IF(F146="YES",IF(ISERROR(+F140/((F142+F144-F160)*94500)),"",+F140/((F142+F144-F160)*94500)),IF(ISERROR(+F140/((F142+F144-F160)*108000)),"",+F140/((F142+F144-F160)*108000)))</f>
        <v/>
      </c>
      <c r="I132" s="1172"/>
      <c r="J132" s="1172"/>
      <c r="K132" s="1172"/>
      <c r="L132" s="1173"/>
    </row>
    <row r="133" spans="1:14">
      <c r="A133" s="538"/>
      <c r="B133" s="541"/>
      <c r="C133" s="68"/>
      <c r="D133" s="70"/>
      <c r="E133" s="70"/>
      <c r="F133" s="69"/>
      <c r="G133" s="70"/>
      <c r="H133" s="1174" t="s">
        <v>207</v>
      </c>
      <c r="I133" s="1175"/>
      <c r="J133" s="1175"/>
      <c r="K133" s="1175"/>
      <c r="L133" s="1176"/>
    </row>
    <row r="134" spans="1:14">
      <c r="A134" s="537"/>
      <c r="B134" s="540"/>
      <c r="C134" s="58" t="s">
        <v>208</v>
      </c>
      <c r="F134" s="526"/>
      <c r="H134" s="1177"/>
      <c r="I134" s="1178"/>
      <c r="J134" s="1178"/>
      <c r="K134" s="1178"/>
      <c r="L134" s="1179"/>
    </row>
    <row r="135" spans="1:14">
      <c r="A135" s="537"/>
      <c r="B135" s="540"/>
      <c r="C135" s="58"/>
      <c r="H135" s="1177"/>
      <c r="I135" s="1178"/>
      <c r="J135" s="1178"/>
      <c r="K135" s="1178"/>
      <c r="L135" s="1179"/>
    </row>
    <row r="136" spans="1:14">
      <c r="A136" s="537"/>
      <c r="B136" s="540"/>
      <c r="C136" s="58" t="s">
        <v>209</v>
      </c>
      <c r="F136" s="526"/>
      <c r="H136" s="1177"/>
      <c r="I136" s="1178"/>
      <c r="J136" s="1178"/>
      <c r="K136" s="1178"/>
      <c r="L136" s="1179"/>
    </row>
    <row r="137" spans="1:14">
      <c r="A137" s="537"/>
      <c r="B137" s="540"/>
      <c r="C137" s="58"/>
      <c r="H137" s="1177"/>
      <c r="I137" s="1178"/>
      <c r="J137" s="1178"/>
      <c r="K137" s="1178"/>
      <c r="L137" s="1179"/>
    </row>
    <row r="138" spans="1:14">
      <c r="A138" s="537"/>
      <c r="B138" s="540"/>
      <c r="C138" s="58" t="s">
        <v>210</v>
      </c>
      <c r="F138" s="526"/>
      <c r="H138" s="1177"/>
      <c r="I138" s="1178"/>
      <c r="J138" s="1178"/>
      <c r="K138" s="1178"/>
      <c r="L138" s="1179"/>
    </row>
    <row r="139" spans="1:14">
      <c r="A139" s="537"/>
      <c r="B139" s="540"/>
      <c r="C139" s="58"/>
      <c r="H139" s="1177"/>
      <c r="I139" s="1178"/>
      <c r="J139" s="1178"/>
      <c r="K139" s="1178"/>
      <c r="L139" s="1179"/>
    </row>
    <row r="140" spans="1:14">
      <c r="A140" s="537"/>
      <c r="B140" s="540"/>
      <c r="C140" s="58" t="s">
        <v>385</v>
      </c>
      <c r="F140" s="542">
        <f>SUM(F130:F138)</f>
        <v>0</v>
      </c>
      <c r="H140" s="1177"/>
      <c r="I140" s="1178"/>
      <c r="J140" s="1178"/>
      <c r="K140" s="1178"/>
      <c r="L140" s="1179"/>
    </row>
    <row r="141" spans="1:14">
      <c r="A141" s="537"/>
      <c r="B141" s="540"/>
      <c r="C141" s="58"/>
      <c r="H141" s="1177"/>
      <c r="I141" s="1178"/>
      <c r="J141" s="1178"/>
      <c r="K141" s="1178"/>
      <c r="L141" s="1179"/>
    </row>
    <row r="142" spans="1:14" ht="13.5" thickBot="1">
      <c r="A142" s="537"/>
      <c r="B142" s="539" t="s">
        <v>413</v>
      </c>
      <c r="C142" s="58"/>
      <c r="F142" s="527"/>
      <c r="H142" s="1180"/>
      <c r="I142" s="1181"/>
      <c r="J142" s="1181"/>
      <c r="K142" s="1181"/>
      <c r="L142" s="1182"/>
    </row>
    <row r="143" spans="1:14">
      <c r="A143" s="537"/>
      <c r="B143" s="540"/>
      <c r="C143" s="58"/>
      <c r="F143" s="181"/>
    </row>
    <row r="144" spans="1:14">
      <c r="B144" s="846" t="s">
        <v>212</v>
      </c>
      <c r="C144" s="58"/>
      <c r="F144" s="527"/>
      <c r="N144" s="58"/>
    </row>
    <row r="145" spans="1:14">
      <c r="A145" s="466"/>
      <c r="B145" s="537" t="s">
        <v>414</v>
      </c>
      <c r="N145" s="58" t="s">
        <v>386</v>
      </c>
    </row>
    <row r="146" spans="1:14">
      <c r="A146" s="466"/>
      <c r="B146" s="181" t="s">
        <v>391</v>
      </c>
      <c r="F146" s="847"/>
      <c r="N146" s="58" t="s">
        <v>388</v>
      </c>
    </row>
    <row r="147" spans="1:14">
      <c r="A147" s="466"/>
      <c r="B147" s="537"/>
    </row>
    <row r="148" spans="1:14">
      <c r="C148" s="58"/>
      <c r="D148" s="543" t="s">
        <v>387</v>
      </c>
      <c r="E148" s="1183" t="s">
        <v>316</v>
      </c>
      <c r="F148" s="1183"/>
      <c r="G148" s="1183"/>
      <c r="H148" s="1183"/>
      <c r="I148" s="1183"/>
      <c r="J148" s="1183"/>
    </row>
    <row r="149" spans="1:14">
      <c r="D149" s="848" t="s">
        <v>389</v>
      </c>
      <c r="E149" s="1186" t="s">
        <v>390</v>
      </c>
      <c r="F149" s="1186"/>
      <c r="G149" s="1186"/>
      <c r="H149" s="1186"/>
      <c r="I149" s="1186"/>
      <c r="J149" s="1186"/>
    </row>
    <row r="151" spans="1:14" ht="26.45" customHeight="1">
      <c r="B151" s="980" t="s">
        <v>381</v>
      </c>
      <c r="C151" s="980"/>
      <c r="D151" s="980"/>
      <c r="E151" s="980"/>
      <c r="F151" s="980"/>
      <c r="G151" s="980"/>
      <c r="H151" s="980"/>
      <c r="I151" s="980"/>
      <c r="J151" s="58"/>
      <c r="K151" s="58"/>
      <c r="L151" s="58"/>
    </row>
    <row r="152" spans="1:14">
      <c r="B152" s="876" t="s">
        <v>213</v>
      </c>
      <c r="C152" s="540"/>
      <c r="D152" s="540"/>
      <c r="E152" s="540"/>
      <c r="F152" s="540"/>
      <c r="G152" s="58"/>
      <c r="H152" s="58"/>
      <c r="I152" s="58"/>
      <c r="J152" s="58"/>
      <c r="K152" s="58"/>
      <c r="L152" s="58"/>
    </row>
    <row r="153" spans="1:14" ht="25.5">
      <c r="B153" s="58"/>
      <c r="C153" s="1184" t="s">
        <v>53</v>
      </c>
      <c r="D153" s="1184"/>
      <c r="E153" s="631" t="s">
        <v>214</v>
      </c>
      <c r="F153" s="544" t="s">
        <v>215</v>
      </c>
      <c r="G153" s="58"/>
      <c r="H153" s="1187" t="s">
        <v>216</v>
      </c>
      <c r="I153" s="1188"/>
      <c r="J153" s="1188"/>
      <c r="K153" s="1188"/>
      <c r="L153" s="1189"/>
    </row>
    <row r="154" spans="1:14">
      <c r="C154" s="1185"/>
      <c r="D154" s="1185"/>
      <c r="E154" s="528"/>
      <c r="F154" s="528"/>
      <c r="H154" s="1190"/>
      <c r="I154" s="1191"/>
      <c r="J154" s="1191"/>
      <c r="K154" s="1191"/>
      <c r="L154" s="1192"/>
    </row>
    <row r="155" spans="1:14">
      <c r="C155" s="1185"/>
      <c r="D155" s="1185"/>
      <c r="E155" s="528"/>
      <c r="F155" s="528"/>
      <c r="H155" s="1193"/>
      <c r="I155" s="1178"/>
      <c r="J155" s="1178"/>
      <c r="K155" s="1178"/>
      <c r="L155" s="1194"/>
    </row>
    <row r="156" spans="1:14">
      <c r="C156" s="1185"/>
      <c r="D156" s="1185"/>
      <c r="E156" s="528"/>
      <c r="F156" s="528"/>
      <c r="H156" s="1193"/>
      <c r="I156" s="1178"/>
      <c r="J156" s="1178"/>
      <c r="K156" s="1178"/>
      <c r="L156" s="1194"/>
    </row>
    <row r="157" spans="1:14">
      <c r="C157" s="1185"/>
      <c r="D157" s="1185"/>
      <c r="E157" s="528"/>
      <c r="F157" s="528"/>
      <c r="H157" s="1193"/>
      <c r="I157" s="1178"/>
      <c r="J157" s="1178"/>
      <c r="K157" s="1178"/>
      <c r="L157" s="1194"/>
    </row>
    <row r="158" spans="1:14">
      <c r="A158" s="60"/>
      <c r="C158" s="1185"/>
      <c r="D158" s="1185"/>
      <c r="E158" s="528"/>
      <c r="F158" s="528"/>
      <c r="H158" s="1193"/>
      <c r="I158" s="1178"/>
      <c r="J158" s="1178"/>
      <c r="K158" s="1178"/>
      <c r="L158" s="1194"/>
    </row>
    <row r="159" spans="1:14" ht="13.5" thickBot="1">
      <c r="A159" s="60"/>
      <c r="C159" s="1198"/>
      <c r="D159" s="1198"/>
      <c r="E159" s="529"/>
      <c r="F159" s="529"/>
      <c r="H159" s="1193"/>
      <c r="I159" s="1178"/>
      <c r="J159" s="1178"/>
      <c r="K159" s="1178"/>
      <c r="L159" s="1194"/>
    </row>
    <row r="160" spans="1:14" ht="13.5" thickTop="1">
      <c r="A160" s="60"/>
      <c r="C160" s="1156" t="s">
        <v>57</v>
      </c>
      <c r="D160" s="1157"/>
      <c r="E160" s="530">
        <f>SUM(E154:E159)</f>
        <v>0</v>
      </c>
      <c r="F160" s="530">
        <f>SUM(F154:F159)</f>
        <v>0</v>
      </c>
      <c r="H160" s="1195"/>
      <c r="I160" s="1196"/>
      <c r="J160" s="1196"/>
      <c r="K160" s="1196"/>
      <c r="L160" s="1197"/>
    </row>
    <row r="162" spans="1:12">
      <c r="A162" s="548" t="s">
        <v>415</v>
      </c>
      <c r="B162" s="130"/>
      <c r="C162" s="130"/>
      <c r="D162" s="130"/>
      <c r="E162" s="130"/>
      <c r="F162" s="130"/>
      <c r="G162" s="130"/>
      <c r="H162" s="130"/>
      <c r="I162" s="130"/>
      <c r="J162" s="130"/>
      <c r="K162" s="130"/>
      <c r="L162" s="130"/>
    </row>
    <row r="163" spans="1:12" ht="13.5" thickBot="1">
      <c r="A163" s="131"/>
      <c r="B163" s="877" t="s">
        <v>471</v>
      </c>
      <c r="C163" s="130"/>
      <c r="D163" s="130"/>
      <c r="E163" s="130"/>
      <c r="F163" s="130"/>
      <c r="G163" s="130"/>
      <c r="H163" s="130"/>
      <c r="I163" s="130"/>
      <c r="J163" s="130"/>
      <c r="K163" s="130"/>
      <c r="L163" s="130"/>
    </row>
    <row r="164" spans="1:12" ht="12.75" customHeight="1">
      <c r="A164" s="131"/>
      <c r="B164" s="550" t="s">
        <v>272</v>
      </c>
      <c r="C164" s="130"/>
      <c r="D164" s="130"/>
      <c r="E164" s="130"/>
      <c r="F164" s="634"/>
      <c r="G164" s="130"/>
      <c r="H164" s="625" t="s">
        <v>271</v>
      </c>
      <c r="I164" s="626"/>
      <c r="J164" s="626"/>
      <c r="K164" s="626"/>
      <c r="L164" s="627"/>
    </row>
    <row r="165" spans="1:12" ht="13.15" customHeight="1">
      <c r="A165" s="131"/>
      <c r="B165" s="130"/>
      <c r="C165" s="130"/>
      <c r="D165" s="130"/>
      <c r="E165" s="130"/>
      <c r="F165" s="130"/>
      <c r="G165" s="130"/>
      <c r="H165" s="628"/>
      <c r="I165" s="629"/>
      <c r="J165" s="629"/>
      <c r="K165" s="629"/>
      <c r="L165" s="630"/>
    </row>
    <row r="166" spans="1:12" ht="17.25" customHeight="1">
      <c r="A166" s="131"/>
      <c r="B166" s="550" t="s">
        <v>270</v>
      </c>
      <c r="C166" s="130"/>
      <c r="D166" s="130"/>
      <c r="E166" s="130"/>
      <c r="F166" s="634"/>
      <c r="G166" s="130"/>
      <c r="H166" s="1158" t="str">
        <f>IF(ISERROR(+F164/F166),"",+F164/F166)</f>
        <v/>
      </c>
      <c r="I166" s="1159"/>
      <c r="J166" s="1159"/>
      <c r="K166" s="1159"/>
      <c r="L166" s="1160"/>
    </row>
    <row r="167" spans="1:12" ht="17.25" customHeight="1">
      <c r="A167" s="131"/>
      <c r="B167" s="130"/>
      <c r="C167" s="130"/>
      <c r="D167" s="130"/>
      <c r="E167" s="130"/>
      <c r="F167" s="130"/>
      <c r="G167" s="130"/>
      <c r="H167" s="1161" t="s">
        <v>382</v>
      </c>
      <c r="I167" s="1162"/>
      <c r="J167" s="1162"/>
      <c r="K167" s="1162"/>
      <c r="L167" s="1163"/>
    </row>
    <row r="168" spans="1:12" ht="17.25" customHeight="1">
      <c r="A168" s="131"/>
      <c r="B168" s="130"/>
      <c r="C168" s="130"/>
      <c r="D168" s="130"/>
      <c r="E168" s="130"/>
      <c r="F168" s="130"/>
      <c r="G168" s="130"/>
      <c r="H168" s="1164"/>
      <c r="I168" s="1165"/>
      <c r="J168" s="1165"/>
      <c r="K168" s="1165"/>
      <c r="L168" s="1166"/>
    </row>
    <row r="169" spans="1:12">
      <c r="A169" s="131"/>
      <c r="B169" s="130"/>
      <c r="C169" s="130"/>
      <c r="D169" s="130"/>
      <c r="E169" s="130"/>
      <c r="F169" s="130"/>
      <c r="G169" s="130"/>
      <c r="H169" s="1164"/>
      <c r="I169" s="1165"/>
      <c r="J169" s="1165"/>
      <c r="K169" s="1165"/>
      <c r="L169" s="1166"/>
    </row>
    <row r="170" spans="1:12" ht="13.5" thickBot="1">
      <c r="A170" s="131"/>
      <c r="B170" s="130"/>
      <c r="C170" s="130"/>
      <c r="D170" s="130"/>
      <c r="E170" s="130"/>
      <c r="F170" s="130"/>
      <c r="G170" s="130"/>
      <c r="H170" s="1167"/>
      <c r="I170" s="1168"/>
      <c r="J170" s="1168"/>
      <c r="K170" s="1168"/>
      <c r="L170" s="1169"/>
    </row>
    <row r="172" spans="1:12" ht="14.25">
      <c r="A172" s="1170" t="s">
        <v>393</v>
      </c>
      <c r="B172" s="1170"/>
      <c r="C172" s="1170"/>
      <c r="D172" s="1170"/>
      <c r="E172" s="1170"/>
      <c r="F172" s="1170"/>
      <c r="G172" s="1170"/>
      <c r="H172" s="1170"/>
      <c r="I172" s="1170"/>
      <c r="J172" s="1170"/>
      <c r="L172" s="531"/>
    </row>
    <row r="173" spans="1:12" ht="14.25">
      <c r="A173" s="1170" t="s">
        <v>394</v>
      </c>
      <c r="B173" s="1170"/>
      <c r="C173" s="1170"/>
      <c r="D173" s="1170"/>
      <c r="E173" s="1170"/>
      <c r="F173" s="1170"/>
      <c r="G173" s="1170"/>
      <c r="H173" s="1170"/>
      <c r="I173" s="1170"/>
      <c r="J173" s="1170"/>
      <c r="L173" s="532"/>
    </row>
    <row r="174" spans="1:12" ht="14.25">
      <c r="A174" s="64" t="s">
        <v>315</v>
      </c>
      <c r="B174" s="64"/>
      <c r="C174" s="64"/>
      <c r="D174" s="64"/>
      <c r="E174" s="64"/>
      <c r="F174" s="64"/>
      <c r="G174" s="64"/>
      <c r="H174" s="64"/>
      <c r="I174" s="64"/>
      <c r="J174" s="64"/>
      <c r="K174" s="835"/>
      <c r="L174" s="531"/>
    </row>
    <row r="175" spans="1:12">
      <c r="A175" s="65" t="s">
        <v>196</v>
      </c>
      <c r="B175" s="58"/>
      <c r="C175" s="58"/>
      <c r="D175" s="1202" t="str">
        <f>+'Sch I S&amp;B FINAL'!$B$4</f>
        <v>Contractor Name</v>
      </c>
      <c r="E175" s="1202"/>
      <c r="F175" s="70"/>
      <c r="G175" s="70"/>
      <c r="H175" s="70"/>
      <c r="J175" s="58"/>
      <c r="K175" s="66" t="s">
        <v>354</v>
      </c>
      <c r="L175" s="729">
        <f>+'Sch I S&amp;B FINAL'!$O$5</f>
        <v>0</v>
      </c>
    </row>
    <row r="176" spans="1:12">
      <c r="A176" s="65" t="s">
        <v>198</v>
      </c>
      <c r="B176" s="58"/>
      <c r="C176" s="58"/>
      <c r="D176" s="1199" t="s">
        <v>357</v>
      </c>
      <c r="E176" s="1199"/>
      <c r="F176" s="1199"/>
      <c r="G176" s="1199"/>
      <c r="H176" s="67"/>
      <c r="J176" s="58"/>
      <c r="K176" s="66" t="s">
        <v>199</v>
      </c>
      <c r="L176" s="730" t="str">
        <f>+'Sch I S&amp;B FINAL'!$H$4</f>
        <v>Contract Number</v>
      </c>
    </row>
    <row r="177" spans="1:12" s="70" customFormat="1">
      <c r="A177" s="65" t="s">
        <v>247</v>
      </c>
      <c r="B177" s="58"/>
      <c r="C177" s="58"/>
      <c r="D177" s="1200">
        <f>+'Sch I S&amp;B FINAL'!$B177:$D177</f>
        <v>0</v>
      </c>
      <c r="E177" s="1200"/>
      <c r="F177" s="67"/>
      <c r="G177" s="1201"/>
      <c r="H177" s="1201"/>
      <c r="I177" s="1201"/>
      <c r="J177" s="58"/>
      <c r="K177" s="66" t="s">
        <v>324</v>
      </c>
      <c r="L177" s="732">
        <f>+'Sch I S&amp;B FINAL'!$O$4</f>
        <v>0</v>
      </c>
    </row>
    <row r="178" spans="1:12">
      <c r="A178" s="533"/>
      <c r="C178" s="534"/>
      <c r="D178" s="535"/>
      <c r="E178" s="535"/>
      <c r="F178" s="533"/>
      <c r="G178" s="535"/>
      <c r="H178" s="535"/>
      <c r="K178" s="66" t="s">
        <v>201</v>
      </c>
      <c r="L178" s="731"/>
    </row>
    <row r="179" spans="1:12" s="70" customFormat="1" ht="12.75" customHeight="1" thickBot="1">
      <c r="A179" s="536"/>
      <c r="B179" s="60"/>
      <c r="C179" s="60"/>
      <c r="D179" s="60"/>
      <c r="E179" s="60"/>
      <c r="F179" s="60"/>
      <c r="G179" s="60"/>
      <c r="H179" s="60"/>
      <c r="I179" s="60"/>
      <c r="J179" s="60"/>
      <c r="K179" s="60"/>
      <c r="L179" s="60"/>
    </row>
    <row r="180" spans="1:12" ht="15.75" thickBot="1">
      <c r="A180" s="1203" t="s">
        <v>202</v>
      </c>
      <c r="B180" s="1204"/>
      <c r="C180" s="1204"/>
      <c r="D180" s="1204"/>
      <c r="E180" s="1204"/>
      <c r="F180" s="1204"/>
      <c r="G180" s="1204"/>
      <c r="H180" s="1204"/>
      <c r="I180" s="1204"/>
      <c r="J180" s="1204"/>
      <c r="K180" s="1204"/>
      <c r="L180" s="1205"/>
    </row>
    <row r="182" spans="1:12" ht="24.6" customHeight="1">
      <c r="A182" s="1206" t="s">
        <v>410</v>
      </c>
      <c r="B182" s="1206"/>
      <c r="C182" s="1206"/>
      <c r="D182" s="1206"/>
      <c r="E182" s="1206"/>
      <c r="F182" s="1206"/>
      <c r="G182" s="1206"/>
      <c r="H182" s="1206"/>
      <c r="I182" s="1206"/>
      <c r="J182" s="1206"/>
      <c r="K182" s="1206"/>
      <c r="L182" s="1206"/>
    </row>
    <row r="183" spans="1:12">
      <c r="A183" s="60"/>
      <c r="B183" s="537" t="s">
        <v>411</v>
      </c>
    </row>
    <row r="184" spans="1:12">
      <c r="A184" s="60"/>
      <c r="B184" s="537"/>
      <c r="C184" s="537" t="s">
        <v>412</v>
      </c>
    </row>
    <row r="185" spans="1:12">
      <c r="A185" s="60"/>
      <c r="B185" s="537"/>
      <c r="C185" s="537"/>
    </row>
    <row r="186" spans="1:12" ht="13.5" thickBot="1">
      <c r="A186" s="537"/>
      <c r="B186" s="539" t="s">
        <v>203</v>
      </c>
      <c r="C186" s="58"/>
    </row>
    <row r="187" spans="1:12">
      <c r="A187" s="537"/>
      <c r="B187" s="540"/>
      <c r="C187" s="58" t="s">
        <v>204</v>
      </c>
      <c r="F187" s="526"/>
      <c r="H187" s="612" t="s">
        <v>205</v>
      </c>
      <c r="I187" s="613"/>
      <c r="J187" s="613"/>
      <c r="K187" s="613"/>
      <c r="L187" s="614"/>
    </row>
    <row r="188" spans="1:12" ht="13.15" customHeight="1">
      <c r="A188" s="538"/>
      <c r="B188" s="541"/>
      <c r="C188" s="68"/>
      <c r="D188" s="70"/>
      <c r="E188" s="70"/>
      <c r="F188" s="69"/>
      <c r="G188" s="70"/>
      <c r="H188" s="615"/>
      <c r="I188" s="616"/>
      <c r="J188" s="616"/>
      <c r="K188" s="616"/>
      <c r="L188" s="617"/>
    </row>
    <row r="189" spans="1:12" ht="15.75">
      <c r="A189" s="537"/>
      <c r="B189" s="540"/>
      <c r="C189" s="58" t="s">
        <v>206</v>
      </c>
      <c r="F189" s="526"/>
      <c r="H189" s="1171" t="str">
        <f>IF(F203="YES",IF(ISERROR(+F197/((F199+F201-F217)*94500)),"",+F197/((F199+F201-F217)*94500)),IF(ISERROR(+F197/((F199+F201-F217)*108000)),"",+F197/((F199+F201-F217)*108000)))</f>
        <v/>
      </c>
      <c r="I189" s="1172"/>
      <c r="J189" s="1172"/>
      <c r="K189" s="1172"/>
      <c r="L189" s="1173"/>
    </row>
    <row r="190" spans="1:12">
      <c r="A190" s="538"/>
      <c r="B190" s="541"/>
      <c r="C190" s="68"/>
      <c r="D190" s="70"/>
      <c r="E190" s="70"/>
      <c r="F190" s="69"/>
      <c r="G190" s="70"/>
      <c r="H190" s="1174" t="s">
        <v>207</v>
      </c>
      <c r="I190" s="1175"/>
      <c r="J190" s="1175"/>
      <c r="K190" s="1175"/>
      <c r="L190" s="1176"/>
    </row>
    <row r="191" spans="1:12">
      <c r="A191" s="537"/>
      <c r="B191" s="540"/>
      <c r="C191" s="58" t="s">
        <v>208</v>
      </c>
      <c r="F191" s="526"/>
      <c r="H191" s="1177"/>
      <c r="I191" s="1178"/>
      <c r="J191" s="1178"/>
      <c r="K191" s="1178"/>
      <c r="L191" s="1179"/>
    </row>
    <row r="192" spans="1:12">
      <c r="A192" s="537"/>
      <c r="B192" s="540"/>
      <c r="C192" s="58"/>
      <c r="H192" s="1177"/>
      <c r="I192" s="1178"/>
      <c r="J192" s="1178"/>
      <c r="K192" s="1178"/>
      <c r="L192" s="1179"/>
    </row>
    <row r="193" spans="1:14">
      <c r="A193" s="537"/>
      <c r="B193" s="540"/>
      <c r="C193" s="58" t="s">
        <v>209</v>
      </c>
      <c r="F193" s="526"/>
      <c r="H193" s="1177"/>
      <c r="I193" s="1178"/>
      <c r="J193" s="1178"/>
      <c r="K193" s="1178"/>
      <c r="L193" s="1179"/>
    </row>
    <row r="194" spans="1:14">
      <c r="A194" s="537"/>
      <c r="B194" s="540"/>
      <c r="C194" s="58"/>
      <c r="H194" s="1177"/>
      <c r="I194" s="1178"/>
      <c r="J194" s="1178"/>
      <c r="K194" s="1178"/>
      <c r="L194" s="1179"/>
    </row>
    <row r="195" spans="1:14">
      <c r="A195" s="537"/>
      <c r="B195" s="540"/>
      <c r="C195" s="58" t="s">
        <v>210</v>
      </c>
      <c r="F195" s="526"/>
      <c r="H195" s="1177"/>
      <c r="I195" s="1178"/>
      <c r="J195" s="1178"/>
      <c r="K195" s="1178"/>
      <c r="L195" s="1179"/>
    </row>
    <row r="196" spans="1:14">
      <c r="A196" s="537"/>
      <c r="B196" s="540"/>
      <c r="C196" s="58"/>
      <c r="H196" s="1177"/>
      <c r="I196" s="1178"/>
      <c r="J196" s="1178"/>
      <c r="K196" s="1178"/>
      <c r="L196" s="1179"/>
    </row>
    <row r="197" spans="1:14">
      <c r="A197" s="537"/>
      <c r="B197" s="540"/>
      <c r="C197" s="58" t="s">
        <v>385</v>
      </c>
      <c r="F197" s="542">
        <f>SUM(F187:F195)</f>
        <v>0</v>
      </c>
      <c r="H197" s="1177"/>
      <c r="I197" s="1178"/>
      <c r="J197" s="1178"/>
      <c r="K197" s="1178"/>
      <c r="L197" s="1179"/>
    </row>
    <row r="198" spans="1:14">
      <c r="A198" s="537"/>
      <c r="B198" s="540"/>
      <c r="C198" s="58"/>
      <c r="H198" s="1177"/>
      <c r="I198" s="1178"/>
      <c r="J198" s="1178"/>
      <c r="K198" s="1178"/>
      <c r="L198" s="1179"/>
    </row>
    <row r="199" spans="1:14" ht="13.5" thickBot="1">
      <c r="A199" s="537"/>
      <c r="B199" s="539" t="s">
        <v>413</v>
      </c>
      <c r="C199" s="58"/>
      <c r="F199" s="527"/>
      <c r="H199" s="1180"/>
      <c r="I199" s="1181"/>
      <c r="J199" s="1181"/>
      <c r="K199" s="1181"/>
      <c r="L199" s="1182"/>
    </row>
    <row r="200" spans="1:14">
      <c r="A200" s="537"/>
      <c r="B200" s="540"/>
      <c r="C200" s="58"/>
      <c r="F200" s="181"/>
    </row>
    <row r="201" spans="1:14">
      <c r="B201" s="846" t="s">
        <v>212</v>
      </c>
      <c r="C201" s="58"/>
      <c r="F201" s="527"/>
      <c r="N201" s="58"/>
    </row>
    <row r="202" spans="1:14">
      <c r="A202" s="466"/>
      <c r="B202" s="537" t="s">
        <v>414</v>
      </c>
      <c r="N202" s="58" t="s">
        <v>386</v>
      </c>
    </row>
    <row r="203" spans="1:14">
      <c r="A203" s="466"/>
      <c r="B203" s="181" t="s">
        <v>391</v>
      </c>
      <c r="F203" s="847"/>
      <c r="N203" s="58" t="s">
        <v>388</v>
      </c>
    </row>
    <row r="204" spans="1:14">
      <c r="A204" s="466"/>
      <c r="B204" s="537"/>
    </row>
    <row r="205" spans="1:14">
      <c r="C205" s="58"/>
      <c r="D205" s="543" t="s">
        <v>387</v>
      </c>
      <c r="E205" s="1183" t="s">
        <v>316</v>
      </c>
      <c r="F205" s="1183"/>
      <c r="G205" s="1183"/>
      <c r="H205" s="1183"/>
      <c r="I205" s="1183"/>
      <c r="J205" s="1183"/>
    </row>
    <row r="206" spans="1:14">
      <c r="D206" s="848" t="s">
        <v>389</v>
      </c>
      <c r="E206" s="1186" t="s">
        <v>390</v>
      </c>
      <c r="F206" s="1186"/>
      <c r="G206" s="1186"/>
      <c r="H206" s="1186"/>
      <c r="I206" s="1186"/>
      <c r="J206" s="1186"/>
    </row>
    <row r="208" spans="1:14" ht="26.45" customHeight="1">
      <c r="B208" s="980" t="s">
        <v>381</v>
      </c>
      <c r="C208" s="980"/>
      <c r="D208" s="980"/>
      <c r="E208" s="980"/>
      <c r="F208" s="980"/>
      <c r="G208" s="980"/>
      <c r="H208" s="980"/>
      <c r="I208" s="980"/>
      <c r="J208" s="58"/>
      <c r="K208" s="58"/>
      <c r="L208" s="58"/>
    </row>
    <row r="209" spans="1:12">
      <c r="B209" s="876" t="s">
        <v>213</v>
      </c>
      <c r="C209" s="540"/>
      <c r="D209" s="540"/>
      <c r="E209" s="540"/>
      <c r="F209" s="540"/>
      <c r="G209" s="58"/>
      <c r="H209" s="58"/>
      <c r="I209" s="58"/>
      <c r="J209" s="58"/>
      <c r="K209" s="58"/>
      <c r="L209" s="58"/>
    </row>
    <row r="210" spans="1:12" ht="25.5">
      <c r="B210" s="58"/>
      <c r="C210" s="1184" t="s">
        <v>53</v>
      </c>
      <c r="D210" s="1184"/>
      <c r="E210" s="631" t="s">
        <v>214</v>
      </c>
      <c r="F210" s="544" t="s">
        <v>215</v>
      </c>
      <c r="G210" s="58"/>
      <c r="H210" s="1187" t="s">
        <v>216</v>
      </c>
      <c r="I210" s="1188"/>
      <c r="J210" s="1188"/>
      <c r="K210" s="1188"/>
      <c r="L210" s="1189"/>
    </row>
    <row r="211" spans="1:12">
      <c r="C211" s="1185"/>
      <c r="D211" s="1185"/>
      <c r="E211" s="528"/>
      <c r="F211" s="528"/>
      <c r="H211" s="1190"/>
      <c r="I211" s="1191"/>
      <c r="J211" s="1191"/>
      <c r="K211" s="1191"/>
      <c r="L211" s="1192"/>
    </row>
    <row r="212" spans="1:12">
      <c r="C212" s="1185"/>
      <c r="D212" s="1185"/>
      <c r="E212" s="528"/>
      <c r="F212" s="528"/>
      <c r="H212" s="1193"/>
      <c r="I212" s="1178"/>
      <c r="J212" s="1178"/>
      <c r="K212" s="1178"/>
      <c r="L212" s="1194"/>
    </row>
    <row r="213" spans="1:12">
      <c r="C213" s="1185"/>
      <c r="D213" s="1185"/>
      <c r="E213" s="528"/>
      <c r="F213" s="528"/>
      <c r="H213" s="1193"/>
      <c r="I213" s="1178"/>
      <c r="J213" s="1178"/>
      <c r="K213" s="1178"/>
      <c r="L213" s="1194"/>
    </row>
    <row r="214" spans="1:12">
      <c r="C214" s="1185"/>
      <c r="D214" s="1185"/>
      <c r="E214" s="528"/>
      <c r="F214" s="528"/>
      <c r="H214" s="1193"/>
      <c r="I214" s="1178"/>
      <c r="J214" s="1178"/>
      <c r="K214" s="1178"/>
      <c r="L214" s="1194"/>
    </row>
    <row r="215" spans="1:12">
      <c r="A215" s="60"/>
      <c r="C215" s="1185"/>
      <c r="D215" s="1185"/>
      <c r="E215" s="528"/>
      <c r="F215" s="528"/>
      <c r="H215" s="1193"/>
      <c r="I215" s="1178"/>
      <c r="J215" s="1178"/>
      <c r="K215" s="1178"/>
      <c r="L215" s="1194"/>
    </row>
    <row r="216" spans="1:12" ht="13.5" thickBot="1">
      <c r="A216" s="60"/>
      <c r="C216" s="1198"/>
      <c r="D216" s="1198"/>
      <c r="E216" s="529"/>
      <c r="F216" s="529"/>
      <c r="H216" s="1193"/>
      <c r="I216" s="1178"/>
      <c r="J216" s="1178"/>
      <c r="K216" s="1178"/>
      <c r="L216" s="1194"/>
    </row>
    <row r="217" spans="1:12" ht="13.5" thickTop="1">
      <c r="A217" s="60"/>
      <c r="C217" s="1156" t="s">
        <v>57</v>
      </c>
      <c r="D217" s="1157"/>
      <c r="E217" s="530">
        <f>SUM(E211:E216)</f>
        <v>0</v>
      </c>
      <c r="F217" s="530">
        <f>SUM(F211:F216)</f>
        <v>0</v>
      </c>
      <c r="H217" s="1195"/>
      <c r="I217" s="1196"/>
      <c r="J217" s="1196"/>
      <c r="K217" s="1196"/>
      <c r="L217" s="1197"/>
    </row>
    <row r="219" spans="1:12">
      <c r="A219" s="548" t="s">
        <v>415</v>
      </c>
      <c r="B219" s="130"/>
      <c r="C219" s="130"/>
      <c r="D219" s="130"/>
      <c r="E219" s="130"/>
      <c r="F219" s="130"/>
      <c r="G219" s="130"/>
      <c r="H219" s="130"/>
      <c r="I219" s="130"/>
      <c r="J219" s="130"/>
      <c r="K219" s="130"/>
      <c r="L219" s="130"/>
    </row>
    <row r="220" spans="1:12" ht="13.5" thickBot="1">
      <c r="A220" s="131"/>
      <c r="B220" s="877" t="s">
        <v>471</v>
      </c>
      <c r="C220" s="130"/>
      <c r="D220" s="130"/>
      <c r="E220" s="130"/>
      <c r="F220" s="130"/>
      <c r="G220" s="130"/>
      <c r="H220" s="130"/>
      <c r="I220" s="130"/>
      <c r="J220" s="130"/>
      <c r="K220" s="130"/>
      <c r="L220" s="130"/>
    </row>
    <row r="221" spans="1:12" ht="12.75" customHeight="1">
      <c r="A221" s="131"/>
      <c r="B221" s="550" t="s">
        <v>272</v>
      </c>
      <c r="C221" s="130"/>
      <c r="D221" s="130"/>
      <c r="E221" s="130"/>
      <c r="F221" s="634"/>
      <c r="G221" s="130"/>
      <c r="H221" s="625" t="s">
        <v>271</v>
      </c>
      <c r="I221" s="626"/>
      <c r="J221" s="626"/>
      <c r="K221" s="626"/>
      <c r="L221" s="627"/>
    </row>
    <row r="222" spans="1:12" ht="13.15" customHeight="1">
      <c r="A222" s="131"/>
      <c r="B222" s="130"/>
      <c r="C222" s="130"/>
      <c r="D222" s="130"/>
      <c r="E222" s="130"/>
      <c r="F222" s="130"/>
      <c r="G222" s="130"/>
      <c r="H222" s="628"/>
      <c r="I222" s="629"/>
      <c r="J222" s="629"/>
      <c r="K222" s="629"/>
      <c r="L222" s="630"/>
    </row>
    <row r="223" spans="1:12" ht="17.25" customHeight="1">
      <c r="A223" s="131"/>
      <c r="B223" s="550" t="s">
        <v>270</v>
      </c>
      <c r="C223" s="130"/>
      <c r="D223" s="130"/>
      <c r="E223" s="130"/>
      <c r="F223" s="634"/>
      <c r="G223" s="130"/>
      <c r="H223" s="1158" t="str">
        <f>IF(ISERROR(+F221/F223),"",+F221/F223)</f>
        <v/>
      </c>
      <c r="I223" s="1159"/>
      <c r="J223" s="1159"/>
      <c r="K223" s="1159"/>
      <c r="L223" s="1160"/>
    </row>
    <row r="224" spans="1:12" ht="17.25" customHeight="1">
      <c r="A224" s="131"/>
      <c r="B224" s="130"/>
      <c r="C224" s="130"/>
      <c r="D224" s="130"/>
      <c r="E224" s="130"/>
      <c r="F224" s="130"/>
      <c r="G224" s="130"/>
      <c r="H224" s="1161" t="s">
        <v>382</v>
      </c>
      <c r="I224" s="1162"/>
      <c r="J224" s="1162"/>
      <c r="K224" s="1162"/>
      <c r="L224" s="1163"/>
    </row>
    <row r="225" spans="1:12" ht="17.25" customHeight="1">
      <c r="A225" s="131"/>
      <c r="B225" s="130"/>
      <c r="C225" s="130"/>
      <c r="D225" s="130"/>
      <c r="E225" s="130"/>
      <c r="F225" s="130"/>
      <c r="G225" s="130"/>
      <c r="H225" s="1164"/>
      <c r="I225" s="1165"/>
      <c r="J225" s="1165"/>
      <c r="K225" s="1165"/>
      <c r="L225" s="1166"/>
    </row>
    <row r="226" spans="1:12">
      <c r="A226" s="131"/>
      <c r="B226" s="130"/>
      <c r="C226" s="130"/>
      <c r="D226" s="130"/>
      <c r="E226" s="130"/>
      <c r="F226" s="130"/>
      <c r="G226" s="130"/>
      <c r="H226" s="1164"/>
      <c r="I226" s="1165"/>
      <c r="J226" s="1165"/>
      <c r="K226" s="1165"/>
      <c r="L226" s="1166"/>
    </row>
    <row r="227" spans="1:12" ht="13.5" thickBot="1">
      <c r="A227" s="131"/>
      <c r="B227" s="130"/>
      <c r="C227" s="130"/>
      <c r="D227" s="130"/>
      <c r="E227" s="130"/>
      <c r="F227" s="130"/>
      <c r="G227" s="130"/>
      <c r="H227" s="1167"/>
      <c r="I227" s="1168"/>
      <c r="J227" s="1168"/>
      <c r="K227" s="1168"/>
      <c r="L227" s="1169"/>
    </row>
    <row r="229" spans="1:12" ht="14.25">
      <c r="A229" s="1170" t="s">
        <v>393</v>
      </c>
      <c r="B229" s="1170"/>
      <c r="C229" s="1170"/>
      <c r="D229" s="1170"/>
      <c r="E229" s="1170"/>
      <c r="F229" s="1170"/>
      <c r="G229" s="1170"/>
      <c r="H229" s="1170"/>
      <c r="I229" s="1170"/>
      <c r="J229" s="1170"/>
      <c r="L229" s="531"/>
    </row>
    <row r="230" spans="1:12" ht="14.25">
      <c r="A230" s="1170" t="s">
        <v>394</v>
      </c>
      <c r="B230" s="1170"/>
      <c r="C230" s="1170"/>
      <c r="D230" s="1170"/>
      <c r="E230" s="1170"/>
      <c r="F230" s="1170"/>
      <c r="G230" s="1170"/>
      <c r="H230" s="1170"/>
      <c r="I230" s="1170"/>
      <c r="J230" s="1170"/>
      <c r="L230" s="532"/>
    </row>
    <row r="231" spans="1:12" ht="14.25">
      <c r="A231" s="64" t="s">
        <v>315</v>
      </c>
      <c r="B231" s="64"/>
      <c r="C231" s="64"/>
      <c r="D231" s="64"/>
      <c r="E231" s="64"/>
      <c r="F231" s="64"/>
      <c r="G231" s="64"/>
      <c r="H231" s="64"/>
      <c r="I231" s="64"/>
      <c r="J231" s="64"/>
      <c r="K231" s="835"/>
      <c r="L231" s="531"/>
    </row>
    <row r="232" spans="1:12">
      <c r="A232" s="65" t="s">
        <v>196</v>
      </c>
      <c r="B232" s="58"/>
      <c r="C232" s="58"/>
      <c r="D232" s="1202" t="str">
        <f>+'Sch I S&amp;B FINAL'!$B$4</f>
        <v>Contractor Name</v>
      </c>
      <c r="E232" s="1202"/>
      <c r="F232" s="70"/>
      <c r="G232" s="70"/>
      <c r="H232" s="70"/>
      <c r="J232" s="58"/>
      <c r="K232" s="66" t="s">
        <v>354</v>
      </c>
      <c r="L232" s="729">
        <f>+'Sch I S&amp;B FINAL'!$O$5</f>
        <v>0</v>
      </c>
    </row>
    <row r="233" spans="1:12">
      <c r="A233" s="65" t="s">
        <v>198</v>
      </c>
      <c r="B233" s="58"/>
      <c r="C233" s="58"/>
      <c r="D233" s="1199" t="s">
        <v>358</v>
      </c>
      <c r="E233" s="1199"/>
      <c r="F233" s="1199"/>
      <c r="G233" s="1199"/>
      <c r="H233" s="67"/>
      <c r="J233" s="58"/>
      <c r="K233" s="66" t="s">
        <v>199</v>
      </c>
      <c r="L233" s="730" t="str">
        <f>+'Sch I S&amp;B FINAL'!$H$4</f>
        <v>Contract Number</v>
      </c>
    </row>
    <row r="234" spans="1:12" s="70" customFormat="1">
      <c r="A234" s="65" t="s">
        <v>247</v>
      </c>
      <c r="B234" s="58"/>
      <c r="C234" s="58"/>
      <c r="D234" s="1200">
        <f>+'Sch I S&amp;B FINAL'!$B234:$D234</f>
        <v>0</v>
      </c>
      <c r="E234" s="1200"/>
      <c r="F234" s="67"/>
      <c r="G234" s="1201"/>
      <c r="H234" s="1201"/>
      <c r="I234" s="1201"/>
      <c r="J234" s="58"/>
      <c r="K234" s="66" t="s">
        <v>324</v>
      </c>
      <c r="L234" s="732">
        <f>+'Sch I S&amp;B FINAL'!$O$4</f>
        <v>0</v>
      </c>
    </row>
    <row r="235" spans="1:12">
      <c r="A235" s="533"/>
      <c r="C235" s="534"/>
      <c r="D235" s="535"/>
      <c r="E235" s="535"/>
      <c r="F235" s="533"/>
      <c r="G235" s="535"/>
      <c r="H235" s="535"/>
      <c r="K235" s="66" t="s">
        <v>201</v>
      </c>
      <c r="L235" s="731"/>
    </row>
    <row r="236" spans="1:12" s="70" customFormat="1" ht="12.75" customHeight="1" thickBot="1">
      <c r="A236" s="536"/>
      <c r="B236" s="60"/>
      <c r="C236" s="60"/>
      <c r="D236" s="60"/>
      <c r="E236" s="60"/>
      <c r="F236" s="60"/>
      <c r="G236" s="60"/>
      <c r="H236" s="60"/>
      <c r="I236" s="60"/>
      <c r="J236" s="60"/>
      <c r="K236" s="60"/>
      <c r="L236" s="60"/>
    </row>
    <row r="237" spans="1:12" ht="15.75" thickBot="1">
      <c r="A237" s="1203" t="s">
        <v>202</v>
      </c>
      <c r="B237" s="1204"/>
      <c r="C237" s="1204"/>
      <c r="D237" s="1204"/>
      <c r="E237" s="1204"/>
      <c r="F237" s="1204"/>
      <c r="G237" s="1204"/>
      <c r="H237" s="1204"/>
      <c r="I237" s="1204"/>
      <c r="J237" s="1204"/>
      <c r="K237" s="1204"/>
      <c r="L237" s="1205"/>
    </row>
    <row r="239" spans="1:12" ht="26.45" customHeight="1">
      <c r="A239" s="1206" t="s">
        <v>410</v>
      </c>
      <c r="B239" s="1206"/>
      <c r="C239" s="1206"/>
      <c r="D239" s="1206"/>
      <c r="E239" s="1206"/>
      <c r="F239" s="1206"/>
      <c r="G239" s="1206"/>
      <c r="H239" s="1206"/>
      <c r="I239" s="1206"/>
      <c r="J239" s="1206"/>
      <c r="K239" s="1206"/>
      <c r="L239" s="1206"/>
    </row>
    <row r="240" spans="1:12">
      <c r="A240" s="60"/>
      <c r="B240" s="537" t="s">
        <v>411</v>
      </c>
    </row>
    <row r="241" spans="1:12">
      <c r="A241" s="60"/>
      <c r="B241" s="537"/>
      <c r="C241" s="537" t="s">
        <v>412</v>
      </c>
    </row>
    <row r="242" spans="1:12">
      <c r="A242" s="60"/>
      <c r="B242" s="537"/>
      <c r="C242" s="537"/>
    </row>
    <row r="243" spans="1:12" ht="13.5" thickBot="1">
      <c r="A243" s="537"/>
      <c r="B243" s="539" t="s">
        <v>203</v>
      </c>
      <c r="C243" s="58"/>
    </row>
    <row r="244" spans="1:12">
      <c r="A244" s="537"/>
      <c r="B244" s="540"/>
      <c r="C244" s="58" t="s">
        <v>204</v>
      </c>
      <c r="F244" s="526"/>
      <c r="H244" s="612" t="s">
        <v>205</v>
      </c>
      <c r="I244" s="613"/>
      <c r="J244" s="613"/>
      <c r="K244" s="613"/>
      <c r="L244" s="614"/>
    </row>
    <row r="245" spans="1:12" ht="13.15" customHeight="1">
      <c r="A245" s="538"/>
      <c r="B245" s="541"/>
      <c r="C245" s="68"/>
      <c r="D245" s="70"/>
      <c r="E245" s="70"/>
      <c r="F245" s="69"/>
      <c r="G245" s="70"/>
      <c r="H245" s="615"/>
      <c r="I245" s="616"/>
      <c r="J245" s="616"/>
      <c r="K245" s="616"/>
      <c r="L245" s="617"/>
    </row>
    <row r="246" spans="1:12" ht="15.75">
      <c r="A246" s="537"/>
      <c r="B246" s="540"/>
      <c r="C246" s="58" t="s">
        <v>206</v>
      </c>
      <c r="F246" s="526"/>
      <c r="H246" s="1171" t="str">
        <f>IF(F260="YES",IF(ISERROR(+F254/((F256+F258-F274)*94500)),"",+F254/((F256+F258-F274)*94500)),IF(ISERROR(+F254/((F256+F258-F274)*108000)),"",+F254/((F256+F258-F274)*108000)))</f>
        <v/>
      </c>
      <c r="I246" s="1172"/>
      <c r="J246" s="1172"/>
      <c r="K246" s="1172"/>
      <c r="L246" s="1173"/>
    </row>
    <row r="247" spans="1:12">
      <c r="A247" s="538"/>
      <c r="B247" s="541"/>
      <c r="C247" s="68"/>
      <c r="D247" s="70"/>
      <c r="E247" s="70"/>
      <c r="F247" s="69"/>
      <c r="G247" s="70"/>
      <c r="H247" s="1174" t="s">
        <v>207</v>
      </c>
      <c r="I247" s="1175"/>
      <c r="J247" s="1175"/>
      <c r="K247" s="1175"/>
      <c r="L247" s="1176"/>
    </row>
    <row r="248" spans="1:12">
      <c r="A248" s="537"/>
      <c r="B248" s="540"/>
      <c r="C248" s="58" t="s">
        <v>208</v>
      </c>
      <c r="F248" s="526"/>
      <c r="H248" s="1177"/>
      <c r="I248" s="1178"/>
      <c r="J248" s="1178"/>
      <c r="K248" s="1178"/>
      <c r="L248" s="1179"/>
    </row>
    <row r="249" spans="1:12">
      <c r="A249" s="537"/>
      <c r="B249" s="540"/>
      <c r="C249" s="58"/>
      <c r="H249" s="1177"/>
      <c r="I249" s="1178"/>
      <c r="J249" s="1178"/>
      <c r="K249" s="1178"/>
      <c r="L249" s="1179"/>
    </row>
    <row r="250" spans="1:12">
      <c r="A250" s="537"/>
      <c r="B250" s="540"/>
      <c r="C250" s="58" t="s">
        <v>209</v>
      </c>
      <c r="F250" s="526"/>
      <c r="H250" s="1177"/>
      <c r="I250" s="1178"/>
      <c r="J250" s="1178"/>
      <c r="K250" s="1178"/>
      <c r="L250" s="1179"/>
    </row>
    <row r="251" spans="1:12">
      <c r="A251" s="537"/>
      <c r="B251" s="540"/>
      <c r="C251" s="58"/>
      <c r="H251" s="1177"/>
      <c r="I251" s="1178"/>
      <c r="J251" s="1178"/>
      <c r="K251" s="1178"/>
      <c r="L251" s="1179"/>
    </row>
    <row r="252" spans="1:12">
      <c r="A252" s="537"/>
      <c r="B252" s="540"/>
      <c r="C252" s="58" t="s">
        <v>210</v>
      </c>
      <c r="F252" s="526"/>
      <c r="H252" s="1177"/>
      <c r="I252" s="1178"/>
      <c r="J252" s="1178"/>
      <c r="K252" s="1178"/>
      <c r="L252" s="1179"/>
    </row>
    <row r="253" spans="1:12">
      <c r="A253" s="537"/>
      <c r="B253" s="540"/>
      <c r="C253" s="58"/>
      <c r="H253" s="1177"/>
      <c r="I253" s="1178"/>
      <c r="J253" s="1178"/>
      <c r="K253" s="1178"/>
      <c r="L253" s="1179"/>
    </row>
    <row r="254" spans="1:12">
      <c r="A254" s="537"/>
      <c r="B254" s="540"/>
      <c r="C254" s="58" t="s">
        <v>385</v>
      </c>
      <c r="F254" s="542">
        <f>SUM(F244:F252)</f>
        <v>0</v>
      </c>
      <c r="H254" s="1177"/>
      <c r="I254" s="1178"/>
      <c r="J254" s="1178"/>
      <c r="K254" s="1178"/>
      <c r="L254" s="1179"/>
    </row>
    <row r="255" spans="1:12">
      <c r="A255" s="537"/>
      <c r="B255" s="540"/>
      <c r="C255" s="58"/>
      <c r="H255" s="1177"/>
      <c r="I255" s="1178"/>
      <c r="J255" s="1178"/>
      <c r="K255" s="1178"/>
      <c r="L255" s="1179"/>
    </row>
    <row r="256" spans="1:12" ht="13.5" thickBot="1">
      <c r="A256" s="537"/>
      <c r="B256" s="539" t="s">
        <v>413</v>
      </c>
      <c r="C256" s="58"/>
      <c r="F256" s="527"/>
      <c r="H256" s="1180"/>
      <c r="I256" s="1181"/>
      <c r="J256" s="1181"/>
      <c r="K256" s="1181"/>
      <c r="L256" s="1182"/>
    </row>
    <row r="257" spans="1:14">
      <c r="A257" s="537"/>
      <c r="B257" s="540"/>
      <c r="C257" s="58"/>
      <c r="F257" s="181"/>
    </row>
    <row r="258" spans="1:14">
      <c r="B258" s="846" t="s">
        <v>212</v>
      </c>
      <c r="C258" s="58"/>
      <c r="F258" s="527"/>
      <c r="N258" s="58"/>
    </row>
    <row r="259" spans="1:14">
      <c r="A259" s="466"/>
      <c r="B259" s="537" t="s">
        <v>414</v>
      </c>
      <c r="N259" s="58" t="s">
        <v>386</v>
      </c>
    </row>
    <row r="260" spans="1:14">
      <c r="A260" s="466"/>
      <c r="B260" s="181" t="s">
        <v>391</v>
      </c>
      <c r="F260" s="847"/>
      <c r="N260" s="58" t="s">
        <v>388</v>
      </c>
    </row>
    <row r="261" spans="1:14">
      <c r="A261" s="466"/>
      <c r="B261" s="537"/>
    </row>
    <row r="262" spans="1:14">
      <c r="C262" s="58"/>
      <c r="D262" s="543" t="s">
        <v>387</v>
      </c>
      <c r="E262" s="1183" t="s">
        <v>316</v>
      </c>
      <c r="F262" s="1183"/>
      <c r="G262" s="1183"/>
      <c r="H262" s="1183"/>
      <c r="I262" s="1183"/>
      <c r="J262" s="1183"/>
    </row>
    <row r="263" spans="1:14">
      <c r="D263" s="848" t="s">
        <v>389</v>
      </c>
      <c r="E263" s="1186" t="s">
        <v>390</v>
      </c>
      <c r="F263" s="1186"/>
      <c r="G263" s="1186"/>
      <c r="H263" s="1186"/>
      <c r="I263" s="1186"/>
      <c r="J263" s="1186"/>
    </row>
    <row r="265" spans="1:14" ht="26.45" customHeight="1">
      <c r="B265" s="980" t="s">
        <v>381</v>
      </c>
      <c r="C265" s="980"/>
      <c r="D265" s="980"/>
      <c r="E265" s="980"/>
      <c r="F265" s="980"/>
      <c r="G265" s="980"/>
      <c r="H265" s="980"/>
      <c r="I265" s="980"/>
      <c r="J265" s="58"/>
      <c r="K265" s="58"/>
      <c r="L265" s="58"/>
    </row>
    <row r="266" spans="1:14">
      <c r="B266" s="876" t="s">
        <v>213</v>
      </c>
      <c r="C266" s="540"/>
      <c r="D266" s="540"/>
      <c r="E266" s="540"/>
      <c r="F266" s="540"/>
      <c r="G266" s="58"/>
      <c r="H266" s="58"/>
      <c r="I266" s="58"/>
      <c r="J266" s="58"/>
      <c r="K266" s="58"/>
      <c r="L266" s="58"/>
    </row>
    <row r="267" spans="1:14" ht="25.5">
      <c r="B267" s="58"/>
      <c r="C267" s="1184" t="s">
        <v>53</v>
      </c>
      <c r="D267" s="1184"/>
      <c r="E267" s="631" t="s">
        <v>214</v>
      </c>
      <c r="F267" s="544" t="s">
        <v>215</v>
      </c>
      <c r="G267" s="58"/>
      <c r="H267" s="1187" t="s">
        <v>216</v>
      </c>
      <c r="I267" s="1188"/>
      <c r="J267" s="1188"/>
      <c r="K267" s="1188"/>
      <c r="L267" s="1189"/>
    </row>
    <row r="268" spans="1:14">
      <c r="C268" s="1185"/>
      <c r="D268" s="1185"/>
      <c r="E268" s="528"/>
      <c r="F268" s="528"/>
      <c r="H268" s="1190"/>
      <c r="I268" s="1191"/>
      <c r="J268" s="1191"/>
      <c r="K268" s="1191"/>
      <c r="L268" s="1192"/>
    </row>
    <row r="269" spans="1:14">
      <c r="C269" s="1185"/>
      <c r="D269" s="1185"/>
      <c r="E269" s="528"/>
      <c r="F269" s="528"/>
      <c r="H269" s="1193"/>
      <c r="I269" s="1178"/>
      <c r="J269" s="1178"/>
      <c r="K269" s="1178"/>
      <c r="L269" s="1194"/>
    </row>
    <row r="270" spans="1:14">
      <c r="C270" s="1185"/>
      <c r="D270" s="1185"/>
      <c r="E270" s="528"/>
      <c r="F270" s="528"/>
      <c r="H270" s="1193"/>
      <c r="I270" s="1178"/>
      <c r="J270" s="1178"/>
      <c r="K270" s="1178"/>
      <c r="L270" s="1194"/>
    </row>
    <row r="271" spans="1:14">
      <c r="C271" s="1185"/>
      <c r="D271" s="1185"/>
      <c r="E271" s="528"/>
      <c r="F271" s="528"/>
      <c r="H271" s="1193"/>
      <c r="I271" s="1178"/>
      <c r="J271" s="1178"/>
      <c r="K271" s="1178"/>
      <c r="L271" s="1194"/>
    </row>
    <row r="272" spans="1:14">
      <c r="A272" s="60"/>
      <c r="C272" s="1185"/>
      <c r="D272" s="1185"/>
      <c r="E272" s="528"/>
      <c r="F272" s="528"/>
      <c r="H272" s="1193"/>
      <c r="I272" s="1178"/>
      <c r="J272" s="1178"/>
      <c r="K272" s="1178"/>
      <c r="L272" s="1194"/>
    </row>
    <row r="273" spans="1:12" ht="13.5" thickBot="1">
      <c r="A273" s="60"/>
      <c r="C273" s="1198"/>
      <c r="D273" s="1198"/>
      <c r="E273" s="529"/>
      <c r="F273" s="529"/>
      <c r="H273" s="1193"/>
      <c r="I273" s="1178"/>
      <c r="J273" s="1178"/>
      <c r="K273" s="1178"/>
      <c r="L273" s="1194"/>
    </row>
    <row r="274" spans="1:12" ht="13.5" thickTop="1">
      <c r="A274" s="60"/>
      <c r="C274" s="1156" t="s">
        <v>57</v>
      </c>
      <c r="D274" s="1157"/>
      <c r="E274" s="530">
        <f>SUM(E268:E273)</f>
        <v>0</v>
      </c>
      <c r="F274" s="530">
        <f>SUM(F268:F273)</f>
        <v>0</v>
      </c>
      <c r="H274" s="1195"/>
      <c r="I274" s="1196"/>
      <c r="J274" s="1196"/>
      <c r="K274" s="1196"/>
      <c r="L274" s="1197"/>
    </row>
    <row r="276" spans="1:12">
      <c r="A276" s="548" t="s">
        <v>415</v>
      </c>
      <c r="B276" s="130"/>
      <c r="C276" s="130"/>
      <c r="D276" s="130"/>
      <c r="E276" s="130"/>
      <c r="F276" s="130"/>
      <c r="G276" s="130"/>
      <c r="H276" s="130"/>
      <c r="I276" s="130"/>
      <c r="J276" s="130"/>
      <c r="K276" s="130"/>
      <c r="L276" s="130"/>
    </row>
    <row r="277" spans="1:12" ht="13.5" thickBot="1">
      <c r="A277" s="131"/>
      <c r="B277" s="877" t="s">
        <v>471</v>
      </c>
      <c r="C277" s="130"/>
      <c r="D277" s="130"/>
      <c r="E277" s="130"/>
      <c r="F277" s="130"/>
      <c r="G277" s="130"/>
      <c r="H277" s="130"/>
      <c r="I277" s="130"/>
      <c r="J277" s="130"/>
      <c r="K277" s="130"/>
      <c r="L277" s="130"/>
    </row>
    <row r="278" spans="1:12" ht="12.75" customHeight="1">
      <c r="A278" s="131"/>
      <c r="B278" s="550" t="s">
        <v>272</v>
      </c>
      <c r="C278" s="130"/>
      <c r="D278" s="130"/>
      <c r="E278" s="130"/>
      <c r="F278" s="634"/>
      <c r="G278" s="130"/>
      <c r="H278" s="625" t="s">
        <v>271</v>
      </c>
      <c r="I278" s="626"/>
      <c r="J278" s="626"/>
      <c r="K278" s="626"/>
      <c r="L278" s="627"/>
    </row>
    <row r="279" spans="1:12" ht="13.15" customHeight="1">
      <c r="A279" s="131"/>
      <c r="B279" s="130"/>
      <c r="C279" s="130"/>
      <c r="D279" s="130"/>
      <c r="E279" s="130"/>
      <c r="F279" s="130"/>
      <c r="G279" s="130"/>
      <c r="H279" s="628"/>
      <c r="I279" s="629"/>
      <c r="J279" s="629"/>
      <c r="K279" s="629"/>
      <c r="L279" s="630"/>
    </row>
    <row r="280" spans="1:12" ht="17.25" customHeight="1">
      <c r="A280" s="131"/>
      <c r="B280" s="550" t="s">
        <v>270</v>
      </c>
      <c r="C280" s="130"/>
      <c r="D280" s="130"/>
      <c r="E280" s="130"/>
      <c r="F280" s="634"/>
      <c r="G280" s="130"/>
      <c r="H280" s="1158" t="str">
        <f>IF(ISERROR(+F278/F280),"",+F278/F280)</f>
        <v/>
      </c>
      <c r="I280" s="1159"/>
      <c r="J280" s="1159"/>
      <c r="K280" s="1159"/>
      <c r="L280" s="1160"/>
    </row>
    <row r="281" spans="1:12" ht="17.25" customHeight="1">
      <c r="A281" s="131"/>
      <c r="B281" s="130"/>
      <c r="C281" s="130"/>
      <c r="D281" s="130"/>
      <c r="E281" s="130"/>
      <c r="F281" s="130"/>
      <c r="G281" s="130"/>
      <c r="H281" s="1161" t="s">
        <v>382</v>
      </c>
      <c r="I281" s="1162"/>
      <c r="J281" s="1162"/>
      <c r="K281" s="1162"/>
      <c r="L281" s="1163"/>
    </row>
    <row r="282" spans="1:12" ht="17.25" customHeight="1">
      <c r="A282" s="131"/>
      <c r="B282" s="130"/>
      <c r="C282" s="130"/>
      <c r="D282" s="130"/>
      <c r="E282" s="130"/>
      <c r="F282" s="130"/>
      <c r="G282" s="130"/>
      <c r="H282" s="1164"/>
      <c r="I282" s="1165"/>
      <c r="J282" s="1165"/>
      <c r="K282" s="1165"/>
      <c r="L282" s="1166"/>
    </row>
    <row r="283" spans="1:12">
      <c r="A283" s="131"/>
      <c r="B283" s="130"/>
      <c r="C283" s="130"/>
      <c r="D283" s="130"/>
      <c r="E283" s="130"/>
      <c r="F283" s="130"/>
      <c r="G283" s="130"/>
      <c r="H283" s="1164"/>
      <c r="I283" s="1165"/>
      <c r="J283" s="1165"/>
      <c r="K283" s="1165"/>
      <c r="L283" s="1166"/>
    </row>
    <row r="284" spans="1:12" ht="13.5" thickBot="1">
      <c r="A284" s="131"/>
      <c r="B284" s="130"/>
      <c r="C284" s="130"/>
      <c r="D284" s="130"/>
      <c r="E284" s="130"/>
      <c r="F284" s="130"/>
      <c r="G284" s="130"/>
      <c r="H284" s="1167"/>
      <c r="I284" s="1168"/>
      <c r="J284" s="1168"/>
      <c r="K284" s="1168"/>
      <c r="L284" s="1169"/>
    </row>
    <row r="286" spans="1:12" ht="14.25">
      <c r="A286" s="1170" t="s">
        <v>393</v>
      </c>
      <c r="B286" s="1170"/>
      <c r="C286" s="1170"/>
      <c r="D286" s="1170"/>
      <c r="E286" s="1170"/>
      <c r="F286" s="1170"/>
      <c r="G286" s="1170"/>
      <c r="H286" s="1170"/>
      <c r="I286" s="1170"/>
      <c r="J286" s="1170"/>
      <c r="L286" s="531"/>
    </row>
    <row r="287" spans="1:12" ht="14.25">
      <c r="A287" s="1170" t="s">
        <v>394</v>
      </c>
      <c r="B287" s="1170"/>
      <c r="C287" s="1170"/>
      <c r="D287" s="1170"/>
      <c r="E287" s="1170"/>
      <c r="F287" s="1170"/>
      <c r="G287" s="1170"/>
      <c r="H287" s="1170"/>
      <c r="I287" s="1170"/>
      <c r="J287" s="1170"/>
      <c r="L287" s="532"/>
    </row>
    <row r="288" spans="1:12" ht="14.25">
      <c r="A288" s="64" t="s">
        <v>315</v>
      </c>
      <c r="B288" s="64"/>
      <c r="C288" s="64"/>
      <c r="D288" s="64"/>
      <c r="E288" s="64"/>
      <c r="F288" s="64"/>
      <c r="G288" s="64"/>
      <c r="H288" s="64"/>
      <c r="I288" s="64"/>
      <c r="J288" s="64"/>
      <c r="K288" s="835"/>
      <c r="L288" s="531"/>
    </row>
    <row r="289" spans="1:12">
      <c r="A289" s="65" t="s">
        <v>196</v>
      </c>
      <c r="B289" s="58"/>
      <c r="C289" s="58"/>
      <c r="D289" s="1202" t="str">
        <f>+'Sch I S&amp;B FINAL'!$B$4</f>
        <v>Contractor Name</v>
      </c>
      <c r="E289" s="1202"/>
      <c r="F289" s="70"/>
      <c r="G289" s="70"/>
      <c r="H289" s="70"/>
      <c r="J289" s="58"/>
      <c r="K289" s="66" t="s">
        <v>354</v>
      </c>
      <c r="L289" s="729">
        <f>+'Sch I S&amp;B FINAL'!$O$5</f>
        <v>0</v>
      </c>
    </row>
    <row r="290" spans="1:12" ht="12.75" customHeight="1">
      <c r="A290" s="65" t="s">
        <v>198</v>
      </c>
      <c r="B290" s="58"/>
      <c r="C290" s="58"/>
      <c r="D290" s="1199" t="s">
        <v>359</v>
      </c>
      <c r="E290" s="1199"/>
      <c r="F290" s="1199"/>
      <c r="G290" s="1199"/>
      <c r="H290" s="67"/>
      <c r="J290" s="58"/>
      <c r="K290" s="66" t="s">
        <v>199</v>
      </c>
      <c r="L290" s="730" t="str">
        <f>+'Sch I S&amp;B FINAL'!$H$4</f>
        <v>Contract Number</v>
      </c>
    </row>
    <row r="291" spans="1:12" s="70" customFormat="1">
      <c r="A291" s="65" t="s">
        <v>247</v>
      </c>
      <c r="B291" s="58"/>
      <c r="C291" s="58"/>
      <c r="D291" s="1200">
        <f>+'Sch I S&amp;B FINAL'!$B291:$D291</f>
        <v>0</v>
      </c>
      <c r="E291" s="1200"/>
      <c r="F291" s="67"/>
      <c r="G291" s="1201"/>
      <c r="H291" s="1201"/>
      <c r="I291" s="1201"/>
      <c r="J291" s="58"/>
      <c r="K291" s="66" t="s">
        <v>324</v>
      </c>
      <c r="L291" s="732">
        <f>+'Sch I S&amp;B FINAL'!$O$4</f>
        <v>0</v>
      </c>
    </row>
    <row r="292" spans="1:12">
      <c r="A292" s="533"/>
      <c r="C292" s="534"/>
      <c r="D292" s="535"/>
      <c r="E292" s="535"/>
      <c r="F292" s="533"/>
      <c r="G292" s="535"/>
      <c r="H292" s="535"/>
      <c r="K292" s="66" t="s">
        <v>201</v>
      </c>
      <c r="L292" s="731"/>
    </row>
    <row r="293" spans="1:12" s="70" customFormat="1" ht="12.75" customHeight="1" thickBot="1">
      <c r="A293" s="536"/>
      <c r="B293" s="60"/>
      <c r="C293" s="60"/>
      <c r="D293" s="60"/>
      <c r="E293" s="60"/>
      <c r="F293" s="60"/>
      <c r="G293" s="60"/>
      <c r="H293" s="60"/>
      <c r="I293" s="60"/>
      <c r="J293" s="60"/>
      <c r="K293" s="60"/>
      <c r="L293" s="60"/>
    </row>
    <row r="294" spans="1:12" ht="15.75" thickBot="1">
      <c r="A294" s="1203" t="s">
        <v>202</v>
      </c>
      <c r="B294" s="1204"/>
      <c r="C294" s="1204"/>
      <c r="D294" s="1204"/>
      <c r="E294" s="1204"/>
      <c r="F294" s="1204"/>
      <c r="G294" s="1204"/>
      <c r="H294" s="1204"/>
      <c r="I294" s="1204"/>
      <c r="J294" s="1204"/>
      <c r="K294" s="1204"/>
      <c r="L294" s="1205"/>
    </row>
    <row r="296" spans="1:12" ht="23.45" customHeight="1">
      <c r="A296" s="1206" t="s">
        <v>410</v>
      </c>
      <c r="B296" s="1206"/>
      <c r="C296" s="1206"/>
      <c r="D296" s="1206"/>
      <c r="E296" s="1206"/>
      <c r="F296" s="1206"/>
      <c r="G296" s="1206"/>
      <c r="H296" s="1206"/>
      <c r="I296" s="1206"/>
      <c r="J296" s="1206"/>
      <c r="K296" s="1206"/>
      <c r="L296" s="1206"/>
    </row>
    <row r="297" spans="1:12">
      <c r="A297" s="60"/>
      <c r="B297" s="537" t="s">
        <v>411</v>
      </c>
    </row>
    <row r="298" spans="1:12">
      <c r="A298" s="60"/>
      <c r="B298" s="537"/>
      <c r="C298" s="537" t="s">
        <v>412</v>
      </c>
    </row>
    <row r="299" spans="1:12">
      <c r="A299" s="60"/>
      <c r="B299" s="537"/>
      <c r="C299" s="537"/>
    </row>
    <row r="300" spans="1:12" ht="13.5" thickBot="1">
      <c r="A300" s="537"/>
      <c r="B300" s="539" t="s">
        <v>203</v>
      </c>
      <c r="C300" s="58"/>
    </row>
    <row r="301" spans="1:12">
      <c r="A301" s="537"/>
      <c r="B301" s="540"/>
      <c r="C301" s="58" t="s">
        <v>204</v>
      </c>
      <c r="F301" s="526"/>
      <c r="H301" s="612" t="s">
        <v>205</v>
      </c>
      <c r="I301" s="613"/>
      <c r="J301" s="613"/>
      <c r="K301" s="613"/>
      <c r="L301" s="614"/>
    </row>
    <row r="302" spans="1:12" ht="13.15" customHeight="1">
      <c r="A302" s="538"/>
      <c r="B302" s="541"/>
      <c r="C302" s="68"/>
      <c r="D302" s="70"/>
      <c r="E302" s="70"/>
      <c r="F302" s="69"/>
      <c r="G302" s="70"/>
      <c r="H302" s="615"/>
      <c r="I302" s="616"/>
      <c r="J302" s="616"/>
      <c r="K302" s="616"/>
      <c r="L302" s="617"/>
    </row>
    <row r="303" spans="1:12" ht="15.75">
      <c r="A303" s="537"/>
      <c r="B303" s="540"/>
      <c r="C303" s="58" t="s">
        <v>206</v>
      </c>
      <c r="F303" s="526"/>
      <c r="H303" s="1171" t="str">
        <f>IF(F317="YES",IF(ISERROR(+F311/((F313+F315-F331)*94500)),"",+F311/((F313+F315-F331)*94500)),IF(ISERROR(+F311/((F313+F315-F331)*108000)),"",+F311/((F313+F315-F331)*108000)))</f>
        <v/>
      </c>
      <c r="I303" s="1172"/>
      <c r="J303" s="1172"/>
      <c r="K303" s="1172"/>
      <c r="L303" s="1173"/>
    </row>
    <row r="304" spans="1:12">
      <c r="A304" s="538"/>
      <c r="B304" s="541"/>
      <c r="C304" s="68"/>
      <c r="D304" s="70"/>
      <c r="E304" s="70"/>
      <c r="F304" s="69"/>
      <c r="G304" s="70"/>
      <c r="H304" s="1174" t="s">
        <v>207</v>
      </c>
      <c r="I304" s="1175"/>
      <c r="J304" s="1175"/>
      <c r="K304" s="1175"/>
      <c r="L304" s="1176"/>
    </row>
    <row r="305" spans="1:14">
      <c r="A305" s="537"/>
      <c r="B305" s="540"/>
      <c r="C305" s="58" t="s">
        <v>208</v>
      </c>
      <c r="F305" s="526"/>
      <c r="H305" s="1177"/>
      <c r="I305" s="1178"/>
      <c r="J305" s="1178"/>
      <c r="K305" s="1178"/>
      <c r="L305" s="1179"/>
    </row>
    <row r="306" spans="1:14">
      <c r="A306" s="537"/>
      <c r="B306" s="540"/>
      <c r="C306" s="58"/>
      <c r="H306" s="1177"/>
      <c r="I306" s="1178"/>
      <c r="J306" s="1178"/>
      <c r="K306" s="1178"/>
      <c r="L306" s="1179"/>
    </row>
    <row r="307" spans="1:14">
      <c r="A307" s="537"/>
      <c r="B307" s="540"/>
      <c r="C307" s="58" t="s">
        <v>209</v>
      </c>
      <c r="F307" s="526"/>
      <c r="H307" s="1177"/>
      <c r="I307" s="1178"/>
      <c r="J307" s="1178"/>
      <c r="K307" s="1178"/>
      <c r="L307" s="1179"/>
    </row>
    <row r="308" spans="1:14">
      <c r="A308" s="537"/>
      <c r="B308" s="540"/>
      <c r="C308" s="58"/>
      <c r="H308" s="1177"/>
      <c r="I308" s="1178"/>
      <c r="J308" s="1178"/>
      <c r="K308" s="1178"/>
      <c r="L308" s="1179"/>
    </row>
    <row r="309" spans="1:14">
      <c r="A309" s="537"/>
      <c r="B309" s="540"/>
      <c r="C309" s="58" t="s">
        <v>210</v>
      </c>
      <c r="F309" s="526"/>
      <c r="H309" s="1177"/>
      <c r="I309" s="1178"/>
      <c r="J309" s="1178"/>
      <c r="K309" s="1178"/>
      <c r="L309" s="1179"/>
    </row>
    <row r="310" spans="1:14">
      <c r="A310" s="537"/>
      <c r="B310" s="540"/>
      <c r="C310" s="58"/>
      <c r="H310" s="1177"/>
      <c r="I310" s="1178"/>
      <c r="J310" s="1178"/>
      <c r="K310" s="1178"/>
      <c r="L310" s="1179"/>
    </row>
    <row r="311" spans="1:14">
      <c r="A311" s="537"/>
      <c r="B311" s="540"/>
      <c r="C311" s="58" t="s">
        <v>385</v>
      </c>
      <c r="F311" s="542">
        <f>SUM(F301:F309)</f>
        <v>0</v>
      </c>
      <c r="H311" s="1177"/>
      <c r="I311" s="1178"/>
      <c r="J311" s="1178"/>
      <c r="K311" s="1178"/>
      <c r="L311" s="1179"/>
    </row>
    <row r="312" spans="1:14">
      <c r="A312" s="537"/>
      <c r="B312" s="540"/>
      <c r="C312" s="58"/>
      <c r="H312" s="1177"/>
      <c r="I312" s="1178"/>
      <c r="J312" s="1178"/>
      <c r="K312" s="1178"/>
      <c r="L312" s="1179"/>
    </row>
    <row r="313" spans="1:14" ht="13.5" thickBot="1">
      <c r="A313" s="537"/>
      <c r="B313" s="539" t="s">
        <v>413</v>
      </c>
      <c r="C313" s="58"/>
      <c r="F313" s="527"/>
      <c r="H313" s="1180"/>
      <c r="I313" s="1181"/>
      <c r="J313" s="1181"/>
      <c r="K313" s="1181"/>
      <c r="L313" s="1182"/>
    </row>
    <row r="314" spans="1:14">
      <c r="A314" s="537"/>
      <c r="B314" s="540"/>
      <c r="C314" s="58"/>
      <c r="F314" s="181"/>
    </row>
    <row r="315" spans="1:14">
      <c r="B315" s="846" t="s">
        <v>212</v>
      </c>
      <c r="C315" s="58"/>
      <c r="F315" s="527"/>
      <c r="N315" s="58"/>
    </row>
    <row r="316" spans="1:14">
      <c r="A316" s="466"/>
      <c r="B316" s="537" t="s">
        <v>414</v>
      </c>
      <c r="N316" s="58" t="s">
        <v>386</v>
      </c>
    </row>
    <row r="317" spans="1:14">
      <c r="A317" s="466"/>
      <c r="B317" s="181" t="s">
        <v>391</v>
      </c>
      <c r="F317" s="847"/>
      <c r="N317" s="58" t="s">
        <v>388</v>
      </c>
    </row>
    <row r="318" spans="1:14">
      <c r="A318" s="466"/>
      <c r="B318" s="537"/>
    </row>
    <row r="319" spans="1:14">
      <c r="C319" s="58"/>
      <c r="D319" s="543" t="s">
        <v>387</v>
      </c>
      <c r="E319" s="1183" t="s">
        <v>316</v>
      </c>
      <c r="F319" s="1183"/>
      <c r="G319" s="1183"/>
      <c r="H319" s="1183"/>
      <c r="I319" s="1183"/>
      <c r="J319" s="1183"/>
    </row>
    <row r="320" spans="1:14">
      <c r="D320" s="848" t="s">
        <v>389</v>
      </c>
      <c r="E320" s="1186" t="s">
        <v>390</v>
      </c>
      <c r="F320" s="1186"/>
      <c r="G320" s="1186"/>
      <c r="H320" s="1186"/>
      <c r="I320" s="1186"/>
      <c r="J320" s="1186"/>
    </row>
    <row r="322" spans="1:12" ht="26.45" customHeight="1">
      <c r="B322" s="980" t="s">
        <v>381</v>
      </c>
      <c r="C322" s="980"/>
      <c r="D322" s="980"/>
      <c r="E322" s="980"/>
      <c r="F322" s="980"/>
      <c r="G322" s="980"/>
      <c r="H322" s="980"/>
      <c r="I322" s="980"/>
      <c r="J322" s="58"/>
      <c r="K322" s="58"/>
      <c r="L322" s="58"/>
    </row>
    <row r="323" spans="1:12">
      <c r="B323" s="876" t="s">
        <v>213</v>
      </c>
      <c r="C323" s="540"/>
      <c r="D323" s="540"/>
      <c r="E323" s="540"/>
      <c r="F323" s="540"/>
      <c r="G323" s="58"/>
      <c r="H323" s="58"/>
      <c r="I323" s="58"/>
      <c r="J323" s="58"/>
      <c r="K323" s="58"/>
      <c r="L323" s="58"/>
    </row>
    <row r="324" spans="1:12" ht="25.5">
      <c r="B324" s="58"/>
      <c r="C324" s="1184" t="s">
        <v>53</v>
      </c>
      <c r="D324" s="1184"/>
      <c r="E324" s="631" t="s">
        <v>214</v>
      </c>
      <c r="F324" s="544" t="s">
        <v>215</v>
      </c>
      <c r="G324" s="58"/>
      <c r="H324" s="1187" t="s">
        <v>216</v>
      </c>
      <c r="I324" s="1188"/>
      <c r="J324" s="1188"/>
      <c r="K324" s="1188"/>
      <c r="L324" s="1189"/>
    </row>
    <row r="325" spans="1:12">
      <c r="C325" s="1185"/>
      <c r="D325" s="1185"/>
      <c r="E325" s="528"/>
      <c r="F325" s="528"/>
      <c r="H325" s="1190"/>
      <c r="I325" s="1191"/>
      <c r="J325" s="1191"/>
      <c r="K325" s="1191"/>
      <c r="L325" s="1192"/>
    </row>
    <row r="326" spans="1:12">
      <c r="C326" s="1185"/>
      <c r="D326" s="1185"/>
      <c r="E326" s="528"/>
      <c r="F326" s="528"/>
      <c r="H326" s="1193"/>
      <c r="I326" s="1178"/>
      <c r="J326" s="1178"/>
      <c r="K326" s="1178"/>
      <c r="L326" s="1194"/>
    </row>
    <row r="327" spans="1:12">
      <c r="C327" s="1185"/>
      <c r="D327" s="1185"/>
      <c r="E327" s="528"/>
      <c r="F327" s="528"/>
      <c r="H327" s="1193"/>
      <c r="I327" s="1178"/>
      <c r="J327" s="1178"/>
      <c r="K327" s="1178"/>
      <c r="L327" s="1194"/>
    </row>
    <row r="328" spans="1:12">
      <c r="C328" s="1185"/>
      <c r="D328" s="1185"/>
      <c r="E328" s="528"/>
      <c r="F328" s="528"/>
      <c r="H328" s="1193"/>
      <c r="I328" s="1178"/>
      <c r="J328" s="1178"/>
      <c r="K328" s="1178"/>
      <c r="L328" s="1194"/>
    </row>
    <row r="329" spans="1:12">
      <c r="A329" s="60"/>
      <c r="C329" s="1185"/>
      <c r="D329" s="1185"/>
      <c r="E329" s="528"/>
      <c r="F329" s="528"/>
      <c r="H329" s="1193"/>
      <c r="I329" s="1178"/>
      <c r="J329" s="1178"/>
      <c r="K329" s="1178"/>
      <c r="L329" s="1194"/>
    </row>
    <row r="330" spans="1:12" ht="13.5" thickBot="1">
      <c r="A330" s="60"/>
      <c r="C330" s="1198"/>
      <c r="D330" s="1198"/>
      <c r="E330" s="529"/>
      <c r="F330" s="529"/>
      <c r="H330" s="1193"/>
      <c r="I330" s="1178"/>
      <c r="J330" s="1178"/>
      <c r="K330" s="1178"/>
      <c r="L330" s="1194"/>
    </row>
    <row r="331" spans="1:12" ht="13.5" thickTop="1">
      <c r="A331" s="60"/>
      <c r="C331" s="1156" t="s">
        <v>57</v>
      </c>
      <c r="D331" s="1157"/>
      <c r="E331" s="530">
        <f>SUM(E325:E330)</f>
        <v>0</v>
      </c>
      <c r="F331" s="530">
        <f>SUM(F325:F330)</f>
        <v>0</v>
      </c>
      <c r="H331" s="1195"/>
      <c r="I331" s="1196"/>
      <c r="J331" s="1196"/>
      <c r="K331" s="1196"/>
      <c r="L331" s="1197"/>
    </row>
    <row r="333" spans="1:12">
      <c r="A333" s="548" t="s">
        <v>415</v>
      </c>
      <c r="B333" s="130"/>
      <c r="C333" s="130"/>
      <c r="D333" s="130"/>
      <c r="E333" s="130"/>
      <c r="F333" s="130"/>
      <c r="G333" s="130"/>
      <c r="H333" s="130"/>
      <c r="I333" s="130"/>
      <c r="J333" s="130"/>
      <c r="K333" s="130"/>
      <c r="L333" s="130"/>
    </row>
    <row r="334" spans="1:12" ht="13.5" thickBot="1">
      <c r="A334" s="131"/>
      <c r="B334" s="877" t="s">
        <v>471</v>
      </c>
      <c r="C334" s="130"/>
      <c r="D334" s="130"/>
      <c r="E334" s="130"/>
      <c r="F334" s="130"/>
      <c r="G334" s="130"/>
      <c r="H334" s="130"/>
      <c r="I334" s="130"/>
      <c r="J334" s="130"/>
      <c r="K334" s="130"/>
      <c r="L334" s="130"/>
    </row>
    <row r="335" spans="1:12" ht="12.75" customHeight="1">
      <c r="A335" s="131"/>
      <c r="B335" s="550" t="s">
        <v>272</v>
      </c>
      <c r="C335" s="130"/>
      <c r="D335" s="130"/>
      <c r="E335" s="130"/>
      <c r="F335" s="634"/>
      <c r="G335" s="130"/>
      <c r="H335" s="625" t="s">
        <v>271</v>
      </c>
      <c r="I335" s="626"/>
      <c r="J335" s="626"/>
      <c r="K335" s="626"/>
      <c r="L335" s="627"/>
    </row>
    <row r="336" spans="1:12" ht="13.15" customHeight="1">
      <c r="A336" s="131"/>
      <c r="B336" s="130"/>
      <c r="C336" s="130"/>
      <c r="D336" s="130"/>
      <c r="E336" s="130"/>
      <c r="F336" s="130"/>
      <c r="G336" s="130"/>
      <c r="H336" s="628"/>
      <c r="I336" s="629"/>
      <c r="J336" s="629"/>
      <c r="K336" s="629"/>
      <c r="L336" s="630"/>
    </row>
    <row r="337" spans="1:12" ht="17.25" customHeight="1">
      <c r="A337" s="131"/>
      <c r="B337" s="550" t="s">
        <v>270</v>
      </c>
      <c r="C337" s="130"/>
      <c r="D337" s="130"/>
      <c r="E337" s="130"/>
      <c r="F337" s="634"/>
      <c r="G337" s="130"/>
      <c r="H337" s="1158" t="str">
        <f>IF(ISERROR(+F335/F337),"",+F335/F337)</f>
        <v/>
      </c>
      <c r="I337" s="1159"/>
      <c r="J337" s="1159"/>
      <c r="K337" s="1159"/>
      <c r="L337" s="1160"/>
    </row>
    <row r="338" spans="1:12" ht="17.25" customHeight="1">
      <c r="A338" s="131"/>
      <c r="B338" s="130"/>
      <c r="C338" s="130"/>
      <c r="D338" s="130"/>
      <c r="E338" s="130"/>
      <c r="F338" s="130"/>
      <c r="G338" s="130"/>
      <c r="H338" s="1161" t="s">
        <v>382</v>
      </c>
      <c r="I338" s="1162"/>
      <c r="J338" s="1162"/>
      <c r="K338" s="1162"/>
      <c r="L338" s="1163"/>
    </row>
    <row r="339" spans="1:12" ht="17.25" customHeight="1">
      <c r="A339" s="131"/>
      <c r="B339" s="130"/>
      <c r="C339" s="130"/>
      <c r="D339" s="130"/>
      <c r="E339" s="130"/>
      <c r="F339" s="130"/>
      <c r="G339" s="130"/>
      <c r="H339" s="1164"/>
      <c r="I339" s="1165"/>
      <c r="J339" s="1165"/>
      <c r="K339" s="1165"/>
      <c r="L339" s="1166"/>
    </row>
    <row r="340" spans="1:12">
      <c r="A340" s="131"/>
      <c r="B340" s="130"/>
      <c r="C340" s="130"/>
      <c r="D340" s="130"/>
      <c r="E340" s="130"/>
      <c r="F340" s="130"/>
      <c r="G340" s="130"/>
      <c r="H340" s="1164"/>
      <c r="I340" s="1165"/>
      <c r="J340" s="1165"/>
      <c r="K340" s="1165"/>
      <c r="L340" s="1166"/>
    </row>
    <row r="341" spans="1:12" ht="13.5" thickBot="1">
      <c r="A341" s="131"/>
      <c r="B341" s="130"/>
      <c r="C341" s="130"/>
      <c r="D341" s="130"/>
      <c r="E341" s="130"/>
      <c r="F341" s="130"/>
      <c r="G341" s="130"/>
      <c r="H341" s="1167"/>
      <c r="I341" s="1168"/>
      <c r="J341" s="1168"/>
      <c r="K341" s="1168"/>
      <c r="L341" s="1169"/>
    </row>
    <row r="343" spans="1:12" ht="14.25">
      <c r="A343" s="1170" t="s">
        <v>393</v>
      </c>
      <c r="B343" s="1170"/>
      <c r="C343" s="1170"/>
      <c r="D343" s="1170"/>
      <c r="E343" s="1170"/>
      <c r="F343" s="1170"/>
      <c r="G343" s="1170"/>
      <c r="H343" s="1170"/>
      <c r="I343" s="1170"/>
      <c r="J343" s="1170"/>
      <c r="L343" s="531"/>
    </row>
    <row r="344" spans="1:12" ht="14.25">
      <c r="A344" s="1170" t="s">
        <v>394</v>
      </c>
      <c r="B344" s="1170"/>
      <c r="C344" s="1170"/>
      <c r="D344" s="1170"/>
      <c r="E344" s="1170"/>
      <c r="F344" s="1170"/>
      <c r="G344" s="1170"/>
      <c r="H344" s="1170"/>
      <c r="I344" s="1170"/>
      <c r="J344" s="1170"/>
      <c r="L344" s="532"/>
    </row>
    <row r="345" spans="1:12" ht="14.25">
      <c r="A345" s="64" t="s">
        <v>315</v>
      </c>
      <c r="B345" s="64"/>
      <c r="C345" s="64"/>
      <c r="D345" s="64"/>
      <c r="E345" s="64"/>
      <c r="F345" s="64"/>
      <c r="G345" s="64"/>
      <c r="H345" s="64"/>
      <c r="I345" s="64"/>
      <c r="J345" s="64"/>
      <c r="K345" s="835"/>
      <c r="L345" s="531"/>
    </row>
    <row r="346" spans="1:12">
      <c r="A346" s="65" t="s">
        <v>196</v>
      </c>
      <c r="B346" s="58"/>
      <c r="C346" s="58"/>
      <c r="D346" s="1202" t="str">
        <f>+'Sch I S&amp;B FINAL'!$B$4</f>
        <v>Contractor Name</v>
      </c>
      <c r="E346" s="1202"/>
      <c r="F346" s="70"/>
      <c r="G346" s="70"/>
      <c r="H346" s="70"/>
      <c r="J346" s="58"/>
      <c r="K346" s="66" t="s">
        <v>354</v>
      </c>
      <c r="L346" s="729">
        <f>+'Sch I S&amp;B FINAL'!$O$5</f>
        <v>0</v>
      </c>
    </row>
    <row r="347" spans="1:12">
      <c r="A347" s="65" t="s">
        <v>198</v>
      </c>
      <c r="B347" s="58"/>
      <c r="C347" s="58"/>
      <c r="D347" s="1199" t="s">
        <v>360</v>
      </c>
      <c r="E347" s="1199"/>
      <c r="F347" s="1199"/>
      <c r="G347" s="1199"/>
      <c r="H347" s="67"/>
      <c r="J347" s="58"/>
      <c r="K347" s="66" t="s">
        <v>199</v>
      </c>
      <c r="L347" s="730" t="str">
        <f>+'Sch I S&amp;B FINAL'!$H$4</f>
        <v>Contract Number</v>
      </c>
    </row>
    <row r="348" spans="1:12" s="70" customFormat="1">
      <c r="A348" s="65" t="s">
        <v>247</v>
      </c>
      <c r="B348" s="58"/>
      <c r="C348" s="58"/>
      <c r="D348" s="1200">
        <f>+'Sch I S&amp;B FINAL'!$B348:$D348</f>
        <v>0</v>
      </c>
      <c r="E348" s="1200"/>
      <c r="F348" s="67"/>
      <c r="G348" s="1201"/>
      <c r="H348" s="1201"/>
      <c r="I348" s="1201"/>
      <c r="J348" s="58"/>
      <c r="K348" s="66" t="s">
        <v>324</v>
      </c>
      <c r="L348" s="732">
        <f>+'Sch I S&amp;B FINAL'!$O$4</f>
        <v>0</v>
      </c>
    </row>
    <row r="349" spans="1:12">
      <c r="A349" s="533"/>
      <c r="C349" s="534"/>
      <c r="D349" s="535"/>
      <c r="E349" s="535"/>
      <c r="F349" s="533"/>
      <c r="G349" s="535"/>
      <c r="H349" s="535"/>
      <c r="K349" s="66" t="s">
        <v>201</v>
      </c>
      <c r="L349" s="731"/>
    </row>
    <row r="350" spans="1:12" s="70" customFormat="1" ht="12.75" customHeight="1" thickBot="1">
      <c r="A350" s="536"/>
      <c r="B350" s="60"/>
      <c r="C350" s="60"/>
      <c r="D350" s="60"/>
      <c r="E350" s="60"/>
      <c r="F350" s="60"/>
      <c r="G350" s="60"/>
      <c r="H350" s="60"/>
      <c r="I350" s="60"/>
      <c r="J350" s="60"/>
      <c r="K350" s="60"/>
      <c r="L350" s="60"/>
    </row>
    <row r="351" spans="1:12" ht="15.75" thickBot="1">
      <c r="A351" s="1203" t="s">
        <v>202</v>
      </c>
      <c r="B351" s="1204"/>
      <c r="C351" s="1204"/>
      <c r="D351" s="1204"/>
      <c r="E351" s="1204"/>
      <c r="F351" s="1204"/>
      <c r="G351" s="1204"/>
      <c r="H351" s="1204"/>
      <c r="I351" s="1204"/>
      <c r="J351" s="1204"/>
      <c r="K351" s="1204"/>
      <c r="L351" s="1205"/>
    </row>
    <row r="353" spans="1:12" ht="27.6" customHeight="1">
      <c r="A353" s="1206" t="s">
        <v>410</v>
      </c>
      <c r="B353" s="1206"/>
      <c r="C353" s="1206"/>
      <c r="D353" s="1206"/>
      <c r="E353" s="1206"/>
      <c r="F353" s="1206"/>
      <c r="G353" s="1206"/>
      <c r="H353" s="1206"/>
      <c r="I353" s="1206"/>
      <c r="J353" s="1206"/>
      <c r="K353" s="1206"/>
      <c r="L353" s="1206"/>
    </row>
    <row r="354" spans="1:12">
      <c r="A354" s="60"/>
      <c r="B354" s="537" t="s">
        <v>411</v>
      </c>
    </row>
    <row r="355" spans="1:12">
      <c r="A355" s="60"/>
      <c r="B355" s="537"/>
      <c r="C355" s="537" t="s">
        <v>412</v>
      </c>
    </row>
    <row r="356" spans="1:12">
      <c r="A356" s="60"/>
      <c r="B356" s="537"/>
      <c r="C356" s="537"/>
    </row>
    <row r="357" spans="1:12" ht="13.5" thickBot="1">
      <c r="A357" s="537"/>
      <c r="B357" s="539" t="s">
        <v>203</v>
      </c>
      <c r="C357" s="58"/>
    </row>
    <row r="358" spans="1:12">
      <c r="A358" s="537"/>
      <c r="B358" s="540"/>
      <c r="C358" s="58" t="s">
        <v>204</v>
      </c>
      <c r="F358" s="526"/>
      <c r="H358" s="612" t="s">
        <v>205</v>
      </c>
      <c r="I358" s="613"/>
      <c r="J358" s="613"/>
      <c r="K358" s="613"/>
      <c r="L358" s="614"/>
    </row>
    <row r="359" spans="1:12" ht="13.15" customHeight="1">
      <c r="A359" s="538"/>
      <c r="B359" s="541"/>
      <c r="C359" s="68"/>
      <c r="D359" s="70"/>
      <c r="E359" s="70"/>
      <c r="F359" s="69"/>
      <c r="G359" s="70"/>
      <c r="H359" s="615"/>
      <c r="I359" s="616"/>
      <c r="J359" s="616"/>
      <c r="K359" s="616"/>
      <c r="L359" s="617"/>
    </row>
    <row r="360" spans="1:12" ht="15.75">
      <c r="A360" s="537"/>
      <c r="B360" s="540"/>
      <c r="C360" s="58" t="s">
        <v>206</v>
      </c>
      <c r="F360" s="526"/>
      <c r="H360" s="1171" t="str">
        <f>IF(F374="YES",IF(ISERROR(+F368/((F370+F372-F388)*94500)),"",+F368/((F370+F372-F388)*94500)),IF(ISERROR(+F368/((F370+F372-F388)*108000)),"",+F368/((F370+F372-F388)*108000)))</f>
        <v/>
      </c>
      <c r="I360" s="1172"/>
      <c r="J360" s="1172"/>
      <c r="K360" s="1172"/>
      <c r="L360" s="1173"/>
    </row>
    <row r="361" spans="1:12">
      <c r="A361" s="538"/>
      <c r="B361" s="541"/>
      <c r="C361" s="68"/>
      <c r="D361" s="70"/>
      <c r="E361" s="70"/>
      <c r="F361" s="69"/>
      <c r="G361" s="70"/>
      <c r="H361" s="1174" t="s">
        <v>207</v>
      </c>
      <c r="I361" s="1175"/>
      <c r="J361" s="1175"/>
      <c r="K361" s="1175"/>
      <c r="L361" s="1176"/>
    </row>
    <row r="362" spans="1:12">
      <c r="A362" s="537"/>
      <c r="B362" s="540"/>
      <c r="C362" s="58" t="s">
        <v>208</v>
      </c>
      <c r="F362" s="526"/>
      <c r="H362" s="1177"/>
      <c r="I362" s="1178"/>
      <c r="J362" s="1178"/>
      <c r="K362" s="1178"/>
      <c r="L362" s="1179"/>
    </row>
    <row r="363" spans="1:12">
      <c r="A363" s="537"/>
      <c r="B363" s="540"/>
      <c r="C363" s="58"/>
      <c r="H363" s="1177"/>
      <c r="I363" s="1178"/>
      <c r="J363" s="1178"/>
      <c r="K363" s="1178"/>
      <c r="L363" s="1179"/>
    </row>
    <row r="364" spans="1:12">
      <c r="A364" s="537"/>
      <c r="B364" s="540"/>
      <c r="C364" s="58" t="s">
        <v>209</v>
      </c>
      <c r="F364" s="526"/>
      <c r="H364" s="1177"/>
      <c r="I364" s="1178"/>
      <c r="J364" s="1178"/>
      <c r="K364" s="1178"/>
      <c r="L364" s="1179"/>
    </row>
    <row r="365" spans="1:12">
      <c r="A365" s="537"/>
      <c r="B365" s="540"/>
      <c r="C365" s="58"/>
      <c r="H365" s="1177"/>
      <c r="I365" s="1178"/>
      <c r="J365" s="1178"/>
      <c r="K365" s="1178"/>
      <c r="L365" s="1179"/>
    </row>
    <row r="366" spans="1:12">
      <c r="A366" s="537"/>
      <c r="B366" s="540"/>
      <c r="C366" s="58" t="s">
        <v>210</v>
      </c>
      <c r="F366" s="526"/>
      <c r="H366" s="1177"/>
      <c r="I366" s="1178"/>
      <c r="J366" s="1178"/>
      <c r="K366" s="1178"/>
      <c r="L366" s="1179"/>
    </row>
    <row r="367" spans="1:12">
      <c r="A367" s="537"/>
      <c r="B367" s="540"/>
      <c r="C367" s="58"/>
      <c r="H367" s="1177"/>
      <c r="I367" s="1178"/>
      <c r="J367" s="1178"/>
      <c r="K367" s="1178"/>
      <c r="L367" s="1179"/>
    </row>
    <row r="368" spans="1:12">
      <c r="A368" s="537"/>
      <c r="B368" s="540"/>
      <c r="C368" s="58" t="s">
        <v>385</v>
      </c>
      <c r="F368" s="542">
        <f>SUM(F358:F366)</f>
        <v>0</v>
      </c>
      <c r="H368" s="1177"/>
      <c r="I368" s="1178"/>
      <c r="J368" s="1178"/>
      <c r="K368" s="1178"/>
      <c r="L368" s="1179"/>
    </row>
    <row r="369" spans="1:14">
      <c r="A369" s="537"/>
      <c r="B369" s="540"/>
      <c r="C369" s="58"/>
      <c r="H369" s="1177"/>
      <c r="I369" s="1178"/>
      <c r="J369" s="1178"/>
      <c r="K369" s="1178"/>
      <c r="L369" s="1179"/>
    </row>
    <row r="370" spans="1:14" ht="13.5" thickBot="1">
      <c r="A370" s="537"/>
      <c r="B370" s="539" t="s">
        <v>413</v>
      </c>
      <c r="C370" s="58"/>
      <c r="F370" s="527"/>
      <c r="H370" s="1180"/>
      <c r="I370" s="1181"/>
      <c r="J370" s="1181"/>
      <c r="K370" s="1181"/>
      <c r="L370" s="1182"/>
    </row>
    <row r="371" spans="1:14">
      <c r="A371" s="537"/>
      <c r="B371" s="540"/>
      <c r="C371" s="58"/>
      <c r="F371" s="181"/>
    </row>
    <row r="372" spans="1:14">
      <c r="B372" s="846" t="s">
        <v>212</v>
      </c>
      <c r="C372" s="58"/>
      <c r="F372" s="527"/>
      <c r="N372" s="58"/>
    </row>
    <row r="373" spans="1:14">
      <c r="A373" s="466"/>
      <c r="B373" s="537" t="s">
        <v>414</v>
      </c>
      <c r="N373" s="58" t="s">
        <v>386</v>
      </c>
    </row>
    <row r="374" spans="1:14">
      <c r="A374" s="466"/>
      <c r="B374" s="181" t="s">
        <v>391</v>
      </c>
      <c r="F374" s="847"/>
      <c r="N374" s="58" t="s">
        <v>388</v>
      </c>
    </row>
    <row r="375" spans="1:14">
      <c r="A375" s="466"/>
      <c r="B375" s="537"/>
    </row>
    <row r="376" spans="1:14">
      <c r="C376" s="58"/>
      <c r="D376" s="543" t="s">
        <v>387</v>
      </c>
      <c r="E376" s="1183" t="s">
        <v>316</v>
      </c>
      <c r="F376" s="1183"/>
      <c r="G376" s="1183"/>
      <c r="H376" s="1183"/>
      <c r="I376" s="1183"/>
      <c r="J376" s="1183"/>
    </row>
    <row r="377" spans="1:14">
      <c r="D377" s="848" t="s">
        <v>389</v>
      </c>
      <c r="E377" s="1186" t="s">
        <v>390</v>
      </c>
      <c r="F377" s="1186"/>
      <c r="G377" s="1186"/>
      <c r="H377" s="1186"/>
      <c r="I377" s="1186"/>
      <c r="J377" s="1186"/>
    </row>
    <row r="379" spans="1:14" ht="26.45" customHeight="1">
      <c r="B379" s="980" t="s">
        <v>381</v>
      </c>
      <c r="C379" s="980"/>
      <c r="D379" s="980"/>
      <c r="E379" s="980"/>
      <c r="F379" s="980"/>
      <c r="G379" s="980"/>
      <c r="H379" s="980"/>
      <c r="I379" s="980"/>
      <c r="J379" s="58"/>
      <c r="K379" s="58"/>
      <c r="L379" s="58"/>
    </row>
    <row r="380" spans="1:14">
      <c r="B380" s="876" t="s">
        <v>213</v>
      </c>
      <c r="C380" s="540"/>
      <c r="D380" s="540"/>
      <c r="E380" s="540"/>
      <c r="F380" s="540"/>
      <c r="G380" s="58"/>
      <c r="H380" s="58"/>
      <c r="I380" s="58"/>
      <c r="J380" s="58"/>
      <c r="K380" s="58"/>
      <c r="L380" s="58"/>
    </row>
    <row r="381" spans="1:14" ht="25.5">
      <c r="B381" s="58"/>
      <c r="C381" s="1184" t="s">
        <v>53</v>
      </c>
      <c r="D381" s="1184"/>
      <c r="E381" s="631" t="s">
        <v>214</v>
      </c>
      <c r="F381" s="544" t="s">
        <v>215</v>
      </c>
      <c r="G381" s="58"/>
      <c r="H381" s="1187" t="s">
        <v>216</v>
      </c>
      <c r="I381" s="1188"/>
      <c r="J381" s="1188"/>
      <c r="K381" s="1188"/>
      <c r="L381" s="1189"/>
    </row>
    <row r="382" spans="1:14">
      <c r="C382" s="1185"/>
      <c r="D382" s="1185"/>
      <c r="E382" s="528"/>
      <c r="F382" s="528"/>
      <c r="H382" s="1190"/>
      <c r="I382" s="1191"/>
      <c r="J382" s="1191"/>
      <c r="K382" s="1191"/>
      <c r="L382" s="1192"/>
    </row>
    <row r="383" spans="1:14">
      <c r="C383" s="1185"/>
      <c r="D383" s="1185"/>
      <c r="E383" s="528"/>
      <c r="F383" s="528"/>
      <c r="H383" s="1193"/>
      <c r="I383" s="1178"/>
      <c r="J383" s="1178"/>
      <c r="K383" s="1178"/>
      <c r="L383" s="1194"/>
    </row>
    <row r="384" spans="1:14">
      <c r="C384" s="1185"/>
      <c r="D384" s="1185"/>
      <c r="E384" s="528"/>
      <c r="F384" s="528"/>
      <c r="H384" s="1193"/>
      <c r="I384" s="1178"/>
      <c r="J384" s="1178"/>
      <c r="K384" s="1178"/>
      <c r="L384" s="1194"/>
    </row>
    <row r="385" spans="1:12">
      <c r="C385" s="1185"/>
      <c r="D385" s="1185"/>
      <c r="E385" s="528"/>
      <c r="F385" s="528"/>
      <c r="H385" s="1193"/>
      <c r="I385" s="1178"/>
      <c r="J385" s="1178"/>
      <c r="K385" s="1178"/>
      <c r="L385" s="1194"/>
    </row>
    <row r="386" spans="1:12">
      <c r="A386" s="60"/>
      <c r="C386" s="1185"/>
      <c r="D386" s="1185"/>
      <c r="E386" s="528"/>
      <c r="F386" s="528"/>
      <c r="H386" s="1193"/>
      <c r="I386" s="1178"/>
      <c r="J386" s="1178"/>
      <c r="K386" s="1178"/>
      <c r="L386" s="1194"/>
    </row>
    <row r="387" spans="1:12" ht="13.5" thickBot="1">
      <c r="A387" s="60"/>
      <c r="C387" s="1198"/>
      <c r="D387" s="1198"/>
      <c r="E387" s="529"/>
      <c r="F387" s="529"/>
      <c r="H387" s="1193"/>
      <c r="I387" s="1178"/>
      <c r="J387" s="1178"/>
      <c r="K387" s="1178"/>
      <c r="L387" s="1194"/>
    </row>
    <row r="388" spans="1:12" ht="13.5" thickTop="1">
      <c r="A388" s="60"/>
      <c r="C388" s="1156" t="s">
        <v>57</v>
      </c>
      <c r="D388" s="1157"/>
      <c r="E388" s="530">
        <f>SUM(E382:E387)</f>
        <v>0</v>
      </c>
      <c r="F388" s="530">
        <f>SUM(F382:F387)</f>
        <v>0</v>
      </c>
      <c r="H388" s="1195"/>
      <c r="I388" s="1196"/>
      <c r="J388" s="1196"/>
      <c r="K388" s="1196"/>
      <c r="L388" s="1197"/>
    </row>
    <row r="390" spans="1:12">
      <c r="A390" s="548" t="s">
        <v>415</v>
      </c>
      <c r="B390" s="130"/>
      <c r="C390" s="130"/>
      <c r="D390" s="130"/>
      <c r="E390" s="130"/>
      <c r="F390" s="130"/>
      <c r="G390" s="130"/>
      <c r="H390" s="130"/>
      <c r="I390" s="130"/>
      <c r="J390" s="130"/>
      <c r="K390" s="130"/>
      <c r="L390" s="130"/>
    </row>
    <row r="391" spans="1:12" ht="13.5" thickBot="1">
      <c r="A391" s="131"/>
      <c r="B391" s="877" t="s">
        <v>471</v>
      </c>
      <c r="C391" s="130"/>
      <c r="D391" s="130"/>
      <c r="E391" s="130"/>
      <c r="F391" s="130"/>
      <c r="G391" s="130"/>
      <c r="H391" s="130"/>
      <c r="I391" s="130"/>
      <c r="J391" s="130"/>
      <c r="K391" s="130"/>
      <c r="L391" s="130"/>
    </row>
    <row r="392" spans="1:12" ht="12.75" customHeight="1">
      <c r="A392" s="131"/>
      <c r="B392" s="550" t="s">
        <v>272</v>
      </c>
      <c r="C392" s="130"/>
      <c r="D392" s="130"/>
      <c r="E392" s="130"/>
      <c r="F392" s="634"/>
      <c r="G392" s="130"/>
      <c r="H392" s="625" t="s">
        <v>271</v>
      </c>
      <c r="I392" s="626"/>
      <c r="J392" s="626"/>
      <c r="K392" s="626"/>
      <c r="L392" s="627"/>
    </row>
    <row r="393" spans="1:12" ht="13.15" customHeight="1">
      <c r="A393" s="131"/>
      <c r="B393" s="130"/>
      <c r="C393" s="130"/>
      <c r="D393" s="130"/>
      <c r="E393" s="130"/>
      <c r="F393" s="130"/>
      <c r="G393" s="130"/>
      <c r="H393" s="628"/>
      <c r="I393" s="629"/>
      <c r="J393" s="629"/>
      <c r="K393" s="629"/>
      <c r="L393" s="630"/>
    </row>
    <row r="394" spans="1:12" ht="17.25" customHeight="1">
      <c r="A394" s="131"/>
      <c r="B394" s="550" t="s">
        <v>270</v>
      </c>
      <c r="C394" s="130"/>
      <c r="D394" s="130"/>
      <c r="E394" s="130"/>
      <c r="F394" s="634"/>
      <c r="G394" s="130"/>
      <c r="H394" s="1158" t="str">
        <f>IF(ISERROR(+F392/F394),"",+F392/F394)</f>
        <v/>
      </c>
      <c r="I394" s="1159"/>
      <c r="J394" s="1159"/>
      <c r="K394" s="1159"/>
      <c r="L394" s="1160"/>
    </row>
    <row r="395" spans="1:12" ht="17.25" customHeight="1">
      <c r="A395" s="131"/>
      <c r="B395" s="130"/>
      <c r="C395" s="130"/>
      <c r="D395" s="130"/>
      <c r="E395" s="130"/>
      <c r="F395" s="130"/>
      <c r="G395" s="130"/>
      <c r="H395" s="1161" t="s">
        <v>382</v>
      </c>
      <c r="I395" s="1162"/>
      <c r="J395" s="1162"/>
      <c r="K395" s="1162"/>
      <c r="L395" s="1163"/>
    </row>
    <row r="396" spans="1:12" ht="17.25" customHeight="1">
      <c r="A396" s="131"/>
      <c r="B396" s="130"/>
      <c r="C396" s="130"/>
      <c r="D396" s="130"/>
      <c r="E396" s="130"/>
      <c r="F396" s="130"/>
      <c r="G396" s="130"/>
      <c r="H396" s="1164"/>
      <c r="I396" s="1165"/>
      <c r="J396" s="1165"/>
      <c r="K396" s="1165"/>
      <c r="L396" s="1166"/>
    </row>
    <row r="397" spans="1:12">
      <c r="A397" s="131"/>
      <c r="B397" s="130"/>
      <c r="C397" s="130"/>
      <c r="D397" s="130"/>
      <c r="E397" s="130"/>
      <c r="F397" s="130"/>
      <c r="G397" s="130"/>
      <c r="H397" s="1164"/>
      <c r="I397" s="1165"/>
      <c r="J397" s="1165"/>
      <c r="K397" s="1165"/>
      <c r="L397" s="1166"/>
    </row>
    <row r="398" spans="1:12" ht="13.5" thickBot="1">
      <c r="A398" s="131"/>
      <c r="B398" s="130"/>
      <c r="C398" s="130"/>
      <c r="D398" s="130"/>
      <c r="E398" s="130"/>
      <c r="F398" s="130"/>
      <c r="G398" s="130"/>
      <c r="H398" s="1167"/>
      <c r="I398" s="1168"/>
      <c r="J398" s="1168"/>
      <c r="K398" s="1168"/>
      <c r="L398" s="1169"/>
    </row>
    <row r="400" spans="1:12" ht="14.25">
      <c r="A400" s="1170" t="s">
        <v>393</v>
      </c>
      <c r="B400" s="1170"/>
      <c r="C400" s="1170"/>
      <c r="D400" s="1170"/>
      <c r="E400" s="1170"/>
      <c r="F400" s="1170"/>
      <c r="G400" s="1170"/>
      <c r="H400" s="1170"/>
      <c r="I400" s="1170"/>
      <c r="J400" s="1170"/>
      <c r="L400" s="531"/>
    </row>
    <row r="401" spans="1:12" ht="14.25">
      <c r="A401" s="1170" t="s">
        <v>394</v>
      </c>
      <c r="B401" s="1170"/>
      <c r="C401" s="1170"/>
      <c r="D401" s="1170"/>
      <c r="E401" s="1170"/>
      <c r="F401" s="1170"/>
      <c r="G401" s="1170"/>
      <c r="H401" s="1170"/>
      <c r="I401" s="1170"/>
      <c r="J401" s="1170"/>
      <c r="L401" s="532"/>
    </row>
    <row r="402" spans="1:12" ht="14.25">
      <c r="A402" s="64" t="s">
        <v>315</v>
      </c>
      <c r="B402" s="64"/>
      <c r="C402" s="64"/>
      <c r="D402" s="64"/>
      <c r="E402" s="64"/>
      <c r="F402" s="64"/>
      <c r="G402" s="64"/>
      <c r="H402" s="64"/>
      <c r="I402" s="64"/>
      <c r="J402" s="64"/>
      <c r="K402" s="835"/>
      <c r="L402" s="531"/>
    </row>
    <row r="403" spans="1:12">
      <c r="A403" s="65" t="s">
        <v>196</v>
      </c>
      <c r="B403" s="58"/>
      <c r="C403" s="58"/>
      <c r="D403" s="1202" t="str">
        <f>+'Sch I S&amp;B FINAL'!$B$4</f>
        <v>Contractor Name</v>
      </c>
      <c r="E403" s="1202"/>
      <c r="F403" s="70"/>
      <c r="G403" s="70"/>
      <c r="H403" s="70"/>
      <c r="J403" s="58"/>
      <c r="K403" s="66" t="s">
        <v>354</v>
      </c>
      <c r="L403" s="729">
        <f>+'Sch I S&amp;B FINAL'!$O$5</f>
        <v>0</v>
      </c>
    </row>
    <row r="404" spans="1:12">
      <c r="A404" s="65" t="s">
        <v>198</v>
      </c>
      <c r="B404" s="58"/>
      <c r="C404" s="58"/>
      <c r="D404" s="1199" t="s">
        <v>361</v>
      </c>
      <c r="E404" s="1199"/>
      <c r="F404" s="1199"/>
      <c r="G404" s="1199"/>
      <c r="H404" s="67"/>
      <c r="J404" s="58"/>
      <c r="K404" s="66" t="s">
        <v>199</v>
      </c>
      <c r="L404" s="730" t="str">
        <f>+'Sch I S&amp;B FINAL'!$H$4</f>
        <v>Contract Number</v>
      </c>
    </row>
    <row r="405" spans="1:12" s="70" customFormat="1">
      <c r="A405" s="65" t="s">
        <v>247</v>
      </c>
      <c r="B405" s="58"/>
      <c r="C405" s="58"/>
      <c r="D405" s="1200">
        <f>+'Sch I S&amp;B FINAL'!$B405:$D405</f>
        <v>0</v>
      </c>
      <c r="E405" s="1200"/>
      <c r="F405" s="67"/>
      <c r="G405" s="1201"/>
      <c r="H405" s="1201"/>
      <c r="I405" s="1201"/>
      <c r="J405" s="58"/>
      <c r="K405" s="66" t="s">
        <v>324</v>
      </c>
      <c r="L405" s="732">
        <f>+'Sch I S&amp;B FINAL'!$O$4</f>
        <v>0</v>
      </c>
    </row>
    <row r="406" spans="1:12">
      <c r="A406" s="533"/>
      <c r="C406" s="534"/>
      <c r="D406" s="535"/>
      <c r="E406" s="535"/>
      <c r="F406" s="533"/>
      <c r="G406" s="535"/>
      <c r="H406" s="535"/>
      <c r="K406" s="66" t="s">
        <v>201</v>
      </c>
      <c r="L406" s="731"/>
    </row>
    <row r="407" spans="1:12" s="70" customFormat="1" ht="12.75" customHeight="1" thickBot="1">
      <c r="A407" s="536"/>
      <c r="B407" s="60"/>
      <c r="C407" s="60"/>
      <c r="D407" s="60"/>
      <c r="E407" s="60"/>
      <c r="F407" s="60"/>
      <c r="G407" s="60"/>
      <c r="H407" s="60"/>
      <c r="I407" s="60"/>
      <c r="J407" s="60"/>
      <c r="K407" s="60"/>
      <c r="L407" s="60"/>
    </row>
    <row r="408" spans="1:12" ht="15.75" thickBot="1">
      <c r="A408" s="1203" t="s">
        <v>202</v>
      </c>
      <c r="B408" s="1204"/>
      <c r="C408" s="1204"/>
      <c r="D408" s="1204"/>
      <c r="E408" s="1204"/>
      <c r="F408" s="1204"/>
      <c r="G408" s="1204"/>
      <c r="H408" s="1204"/>
      <c r="I408" s="1204"/>
      <c r="J408" s="1204"/>
      <c r="K408" s="1204"/>
      <c r="L408" s="1205"/>
    </row>
    <row r="410" spans="1:12" ht="30" customHeight="1">
      <c r="A410" s="1206" t="s">
        <v>410</v>
      </c>
      <c r="B410" s="1206"/>
      <c r="C410" s="1206"/>
      <c r="D410" s="1206"/>
      <c r="E410" s="1206"/>
      <c r="F410" s="1206"/>
      <c r="G410" s="1206"/>
      <c r="H410" s="1206"/>
      <c r="I410" s="1206"/>
      <c r="J410" s="1206"/>
      <c r="K410" s="1206"/>
      <c r="L410" s="1206"/>
    </row>
    <row r="411" spans="1:12">
      <c r="A411" s="60"/>
      <c r="B411" s="537" t="s">
        <v>411</v>
      </c>
    </row>
    <row r="412" spans="1:12">
      <c r="A412" s="60"/>
      <c r="B412" s="537"/>
      <c r="C412" s="537" t="s">
        <v>412</v>
      </c>
    </row>
    <row r="413" spans="1:12">
      <c r="A413" s="60"/>
      <c r="B413" s="537"/>
      <c r="C413" s="537"/>
    </row>
    <row r="414" spans="1:12" ht="13.5" thickBot="1">
      <c r="A414" s="537"/>
      <c r="B414" s="539" t="s">
        <v>203</v>
      </c>
      <c r="C414" s="58"/>
    </row>
    <row r="415" spans="1:12">
      <c r="A415" s="537"/>
      <c r="B415" s="540"/>
      <c r="C415" s="58" t="s">
        <v>204</v>
      </c>
      <c r="F415" s="526"/>
      <c r="H415" s="612" t="s">
        <v>205</v>
      </c>
      <c r="I415" s="613"/>
      <c r="J415" s="613"/>
      <c r="K415" s="613"/>
      <c r="L415" s="614"/>
    </row>
    <row r="416" spans="1:12" ht="13.15" customHeight="1">
      <c r="A416" s="538"/>
      <c r="B416" s="541"/>
      <c r="C416" s="68"/>
      <c r="D416" s="70"/>
      <c r="E416" s="70"/>
      <c r="F416" s="69"/>
      <c r="G416" s="70"/>
      <c r="H416" s="615"/>
      <c r="I416" s="616"/>
      <c r="J416" s="616"/>
      <c r="K416" s="616"/>
      <c r="L416" s="617"/>
    </row>
    <row r="417" spans="1:14" ht="15.75">
      <c r="A417" s="537"/>
      <c r="B417" s="540"/>
      <c r="C417" s="58" t="s">
        <v>206</v>
      </c>
      <c r="F417" s="526"/>
      <c r="H417" s="1171" t="str">
        <f>IF(F431="YES",IF(ISERROR(+F425/((F427+F429-F445)*94500)),"",+F425/((F427+F429-F445)*94500)),IF(ISERROR(+F425/((F427+F429-F445)*108000)),"",+F425/((F427+F429-F445)*108000)))</f>
        <v/>
      </c>
      <c r="I417" s="1172"/>
      <c r="J417" s="1172"/>
      <c r="K417" s="1172"/>
      <c r="L417" s="1173"/>
    </row>
    <row r="418" spans="1:14">
      <c r="A418" s="538"/>
      <c r="B418" s="541"/>
      <c r="C418" s="68"/>
      <c r="D418" s="70"/>
      <c r="E418" s="70"/>
      <c r="F418" s="69"/>
      <c r="G418" s="70"/>
      <c r="H418" s="1174" t="s">
        <v>207</v>
      </c>
      <c r="I418" s="1175"/>
      <c r="J418" s="1175"/>
      <c r="K418" s="1175"/>
      <c r="L418" s="1176"/>
    </row>
    <row r="419" spans="1:14">
      <c r="A419" s="537"/>
      <c r="B419" s="540"/>
      <c r="C419" s="58" t="s">
        <v>208</v>
      </c>
      <c r="F419" s="526"/>
      <c r="H419" s="1177"/>
      <c r="I419" s="1178"/>
      <c r="J419" s="1178"/>
      <c r="K419" s="1178"/>
      <c r="L419" s="1179"/>
    </row>
    <row r="420" spans="1:14">
      <c r="A420" s="537"/>
      <c r="B420" s="540"/>
      <c r="C420" s="58"/>
      <c r="H420" s="1177"/>
      <c r="I420" s="1178"/>
      <c r="J420" s="1178"/>
      <c r="K420" s="1178"/>
      <c r="L420" s="1179"/>
    </row>
    <row r="421" spans="1:14">
      <c r="A421" s="537"/>
      <c r="B421" s="540"/>
      <c r="C421" s="58" t="s">
        <v>209</v>
      </c>
      <c r="F421" s="526"/>
      <c r="H421" s="1177"/>
      <c r="I421" s="1178"/>
      <c r="J421" s="1178"/>
      <c r="K421" s="1178"/>
      <c r="L421" s="1179"/>
    </row>
    <row r="422" spans="1:14">
      <c r="A422" s="537"/>
      <c r="B422" s="540"/>
      <c r="C422" s="58"/>
      <c r="H422" s="1177"/>
      <c r="I422" s="1178"/>
      <c r="J422" s="1178"/>
      <c r="K422" s="1178"/>
      <c r="L422" s="1179"/>
    </row>
    <row r="423" spans="1:14">
      <c r="A423" s="537"/>
      <c r="B423" s="540"/>
      <c r="C423" s="58" t="s">
        <v>210</v>
      </c>
      <c r="F423" s="526"/>
      <c r="H423" s="1177"/>
      <c r="I423" s="1178"/>
      <c r="J423" s="1178"/>
      <c r="K423" s="1178"/>
      <c r="L423" s="1179"/>
    </row>
    <row r="424" spans="1:14">
      <c r="A424" s="537"/>
      <c r="B424" s="540"/>
      <c r="C424" s="58"/>
      <c r="H424" s="1177"/>
      <c r="I424" s="1178"/>
      <c r="J424" s="1178"/>
      <c r="K424" s="1178"/>
      <c r="L424" s="1179"/>
    </row>
    <row r="425" spans="1:14">
      <c r="A425" s="537"/>
      <c r="B425" s="540"/>
      <c r="C425" s="58" t="s">
        <v>385</v>
      </c>
      <c r="F425" s="542">
        <f>SUM(F415:F423)</f>
        <v>0</v>
      </c>
      <c r="H425" s="1177"/>
      <c r="I425" s="1178"/>
      <c r="J425" s="1178"/>
      <c r="K425" s="1178"/>
      <c r="L425" s="1179"/>
    </row>
    <row r="426" spans="1:14">
      <c r="A426" s="537"/>
      <c r="B426" s="540"/>
      <c r="C426" s="58"/>
      <c r="H426" s="1177"/>
      <c r="I426" s="1178"/>
      <c r="J426" s="1178"/>
      <c r="K426" s="1178"/>
      <c r="L426" s="1179"/>
    </row>
    <row r="427" spans="1:14" ht="13.5" thickBot="1">
      <c r="A427" s="537"/>
      <c r="B427" s="539" t="s">
        <v>413</v>
      </c>
      <c r="C427" s="58"/>
      <c r="F427" s="527"/>
      <c r="H427" s="1180"/>
      <c r="I427" s="1181"/>
      <c r="J427" s="1181"/>
      <c r="K427" s="1181"/>
      <c r="L427" s="1182"/>
    </row>
    <row r="428" spans="1:14">
      <c r="A428" s="537"/>
      <c r="B428" s="540"/>
      <c r="C428" s="58"/>
      <c r="F428" s="181"/>
    </row>
    <row r="429" spans="1:14">
      <c r="B429" s="846" t="s">
        <v>212</v>
      </c>
      <c r="C429" s="58"/>
      <c r="F429" s="527"/>
      <c r="N429" s="58"/>
    </row>
    <row r="430" spans="1:14">
      <c r="A430" s="466"/>
      <c r="B430" s="537" t="s">
        <v>414</v>
      </c>
      <c r="N430" s="58" t="s">
        <v>386</v>
      </c>
    </row>
    <row r="431" spans="1:14">
      <c r="A431" s="466"/>
      <c r="B431" s="181" t="s">
        <v>391</v>
      </c>
      <c r="F431" s="847"/>
      <c r="N431" s="58" t="s">
        <v>388</v>
      </c>
    </row>
    <row r="432" spans="1:14">
      <c r="A432" s="466"/>
      <c r="B432" s="537"/>
    </row>
    <row r="433" spans="1:12">
      <c r="C433" s="58"/>
      <c r="D433" s="543" t="s">
        <v>387</v>
      </c>
      <c r="E433" s="1183" t="s">
        <v>316</v>
      </c>
      <c r="F433" s="1183"/>
      <c r="G433" s="1183"/>
      <c r="H433" s="1183"/>
      <c r="I433" s="1183"/>
      <c r="J433" s="1183"/>
    </row>
    <row r="434" spans="1:12">
      <c r="D434" s="848" t="s">
        <v>389</v>
      </c>
      <c r="E434" s="1186" t="s">
        <v>390</v>
      </c>
      <c r="F434" s="1186"/>
      <c r="G434" s="1186"/>
      <c r="H434" s="1186"/>
      <c r="I434" s="1186"/>
      <c r="J434" s="1186"/>
    </row>
    <row r="436" spans="1:12" ht="26.45" customHeight="1">
      <c r="B436" s="980" t="s">
        <v>381</v>
      </c>
      <c r="C436" s="980"/>
      <c r="D436" s="980"/>
      <c r="E436" s="980"/>
      <c r="F436" s="980"/>
      <c r="G436" s="980"/>
      <c r="H436" s="980"/>
      <c r="I436" s="980"/>
      <c r="J436" s="58"/>
      <c r="K436" s="58"/>
      <c r="L436" s="58"/>
    </row>
    <row r="437" spans="1:12">
      <c r="B437" s="876" t="s">
        <v>213</v>
      </c>
      <c r="C437" s="540"/>
      <c r="D437" s="540"/>
      <c r="E437" s="540"/>
      <c r="F437" s="540"/>
      <c r="G437" s="58"/>
      <c r="H437" s="58"/>
      <c r="I437" s="58"/>
      <c r="J437" s="58"/>
      <c r="K437" s="58"/>
      <c r="L437" s="58"/>
    </row>
    <row r="438" spans="1:12" ht="25.5">
      <c r="B438" s="58"/>
      <c r="C438" s="1184" t="s">
        <v>53</v>
      </c>
      <c r="D438" s="1184"/>
      <c r="E438" s="631" t="s">
        <v>214</v>
      </c>
      <c r="F438" s="544" t="s">
        <v>215</v>
      </c>
      <c r="G438" s="58"/>
      <c r="H438" s="1187" t="s">
        <v>216</v>
      </c>
      <c r="I438" s="1188"/>
      <c r="J438" s="1188"/>
      <c r="K438" s="1188"/>
      <c r="L438" s="1189"/>
    </row>
    <row r="439" spans="1:12">
      <c r="C439" s="1185"/>
      <c r="D439" s="1185"/>
      <c r="E439" s="528"/>
      <c r="F439" s="528"/>
      <c r="H439" s="1190"/>
      <c r="I439" s="1191"/>
      <c r="J439" s="1191"/>
      <c r="K439" s="1191"/>
      <c r="L439" s="1192"/>
    </row>
    <row r="440" spans="1:12">
      <c r="C440" s="1185"/>
      <c r="D440" s="1185"/>
      <c r="E440" s="528"/>
      <c r="F440" s="528"/>
      <c r="H440" s="1193"/>
      <c r="I440" s="1178"/>
      <c r="J440" s="1178"/>
      <c r="K440" s="1178"/>
      <c r="L440" s="1194"/>
    </row>
    <row r="441" spans="1:12">
      <c r="C441" s="1185"/>
      <c r="D441" s="1185"/>
      <c r="E441" s="528"/>
      <c r="F441" s="528"/>
      <c r="H441" s="1193"/>
      <c r="I441" s="1178"/>
      <c r="J441" s="1178"/>
      <c r="K441" s="1178"/>
      <c r="L441" s="1194"/>
    </row>
    <row r="442" spans="1:12">
      <c r="C442" s="1185"/>
      <c r="D442" s="1185"/>
      <c r="E442" s="528"/>
      <c r="F442" s="528"/>
      <c r="H442" s="1193"/>
      <c r="I442" s="1178"/>
      <c r="J442" s="1178"/>
      <c r="K442" s="1178"/>
      <c r="L442" s="1194"/>
    </row>
    <row r="443" spans="1:12">
      <c r="A443" s="60"/>
      <c r="C443" s="1185"/>
      <c r="D443" s="1185"/>
      <c r="E443" s="528"/>
      <c r="F443" s="528"/>
      <c r="H443" s="1193"/>
      <c r="I443" s="1178"/>
      <c r="J443" s="1178"/>
      <c r="K443" s="1178"/>
      <c r="L443" s="1194"/>
    </row>
    <row r="444" spans="1:12" ht="13.5" thickBot="1">
      <c r="A444" s="60"/>
      <c r="C444" s="1198"/>
      <c r="D444" s="1198"/>
      <c r="E444" s="529"/>
      <c r="F444" s="529"/>
      <c r="H444" s="1193"/>
      <c r="I444" s="1178"/>
      <c r="J444" s="1178"/>
      <c r="K444" s="1178"/>
      <c r="L444" s="1194"/>
    </row>
    <row r="445" spans="1:12" ht="13.5" thickTop="1">
      <c r="A445" s="60"/>
      <c r="C445" s="1156" t="s">
        <v>57</v>
      </c>
      <c r="D445" s="1157"/>
      <c r="E445" s="530">
        <f>SUM(E439:E444)</f>
        <v>0</v>
      </c>
      <c r="F445" s="530">
        <f>SUM(F439:F444)</f>
        <v>0</v>
      </c>
      <c r="H445" s="1195"/>
      <c r="I445" s="1196"/>
      <c r="J445" s="1196"/>
      <c r="K445" s="1196"/>
      <c r="L445" s="1197"/>
    </row>
    <row r="447" spans="1:12">
      <c r="A447" s="548" t="s">
        <v>415</v>
      </c>
      <c r="B447" s="130"/>
      <c r="C447" s="130"/>
      <c r="D447" s="130"/>
      <c r="E447" s="130"/>
      <c r="F447" s="130"/>
      <c r="G447" s="130"/>
      <c r="H447" s="130"/>
      <c r="I447" s="130"/>
      <c r="J447" s="130"/>
      <c r="K447" s="130"/>
      <c r="L447" s="130"/>
    </row>
    <row r="448" spans="1:12" ht="13.5" thickBot="1">
      <c r="A448" s="131"/>
      <c r="B448" s="877" t="s">
        <v>471</v>
      </c>
      <c r="C448" s="130"/>
      <c r="D448" s="130"/>
      <c r="E448" s="130"/>
      <c r="F448" s="130"/>
      <c r="G448" s="130"/>
      <c r="H448" s="130"/>
      <c r="I448" s="130"/>
      <c r="J448" s="130"/>
      <c r="K448" s="130"/>
      <c r="L448" s="130"/>
    </row>
    <row r="449" spans="1:12" ht="12.75" customHeight="1">
      <c r="A449" s="131"/>
      <c r="B449" s="550" t="s">
        <v>272</v>
      </c>
      <c r="C449" s="130"/>
      <c r="D449" s="130"/>
      <c r="E449" s="130"/>
      <c r="F449" s="634"/>
      <c r="G449" s="130"/>
      <c r="H449" s="625" t="s">
        <v>271</v>
      </c>
      <c r="I449" s="626"/>
      <c r="J449" s="626"/>
      <c r="K449" s="626"/>
      <c r="L449" s="627"/>
    </row>
    <row r="450" spans="1:12" ht="13.15" customHeight="1">
      <c r="A450" s="131"/>
      <c r="B450" s="130"/>
      <c r="C450" s="130"/>
      <c r="D450" s="130"/>
      <c r="E450" s="130"/>
      <c r="F450" s="130"/>
      <c r="G450" s="130"/>
      <c r="H450" s="628"/>
      <c r="I450" s="629"/>
      <c r="J450" s="629"/>
      <c r="K450" s="629"/>
      <c r="L450" s="630"/>
    </row>
    <row r="451" spans="1:12" ht="17.25" customHeight="1">
      <c r="A451" s="131"/>
      <c r="B451" s="550" t="s">
        <v>270</v>
      </c>
      <c r="C451" s="130"/>
      <c r="D451" s="130"/>
      <c r="E451" s="130"/>
      <c r="F451" s="634"/>
      <c r="G451" s="130"/>
      <c r="H451" s="1158" t="str">
        <f>IF(ISERROR(+F449/F451),"",+F449/F451)</f>
        <v/>
      </c>
      <c r="I451" s="1159"/>
      <c r="J451" s="1159"/>
      <c r="K451" s="1159"/>
      <c r="L451" s="1160"/>
    </row>
    <row r="452" spans="1:12" ht="17.25" customHeight="1">
      <c r="A452" s="131"/>
      <c r="B452" s="130"/>
      <c r="C452" s="130"/>
      <c r="D452" s="130"/>
      <c r="E452" s="130"/>
      <c r="F452" s="130"/>
      <c r="G452" s="130"/>
      <c r="H452" s="1161" t="s">
        <v>382</v>
      </c>
      <c r="I452" s="1162"/>
      <c r="J452" s="1162"/>
      <c r="K452" s="1162"/>
      <c r="L452" s="1163"/>
    </row>
    <row r="453" spans="1:12" ht="17.25" customHeight="1">
      <c r="A453" s="131"/>
      <c r="B453" s="130"/>
      <c r="C453" s="130"/>
      <c r="D453" s="130"/>
      <c r="E453" s="130"/>
      <c r="F453" s="130"/>
      <c r="G453" s="130"/>
      <c r="H453" s="1164"/>
      <c r="I453" s="1165"/>
      <c r="J453" s="1165"/>
      <c r="K453" s="1165"/>
      <c r="L453" s="1166"/>
    </row>
    <row r="454" spans="1:12">
      <c r="A454" s="131"/>
      <c r="B454" s="130"/>
      <c r="C454" s="130"/>
      <c r="D454" s="130"/>
      <c r="E454" s="130"/>
      <c r="F454" s="130"/>
      <c r="G454" s="130"/>
      <c r="H454" s="1164"/>
      <c r="I454" s="1165"/>
      <c r="J454" s="1165"/>
      <c r="K454" s="1165"/>
      <c r="L454" s="1166"/>
    </row>
    <row r="455" spans="1:12" ht="13.5" thickBot="1">
      <c r="A455" s="131"/>
      <c r="B455" s="130"/>
      <c r="C455" s="130"/>
      <c r="D455" s="130"/>
      <c r="E455" s="130"/>
      <c r="F455" s="130"/>
      <c r="G455" s="130"/>
      <c r="H455" s="1167"/>
      <c r="I455" s="1168"/>
      <c r="J455" s="1168"/>
      <c r="K455" s="1168"/>
      <c r="L455" s="1169"/>
    </row>
    <row r="457" spans="1:12" ht="14.25">
      <c r="A457" s="1170" t="s">
        <v>393</v>
      </c>
      <c r="B457" s="1170"/>
      <c r="C457" s="1170"/>
      <c r="D457" s="1170"/>
      <c r="E457" s="1170"/>
      <c r="F457" s="1170"/>
      <c r="G457" s="1170"/>
      <c r="H457" s="1170"/>
      <c r="I457" s="1170"/>
      <c r="J457" s="1170"/>
      <c r="L457" s="531"/>
    </row>
    <row r="458" spans="1:12" ht="14.25">
      <c r="A458" s="1170" t="s">
        <v>394</v>
      </c>
      <c r="B458" s="1170"/>
      <c r="C458" s="1170"/>
      <c r="D458" s="1170"/>
      <c r="E458" s="1170"/>
      <c r="F458" s="1170"/>
      <c r="G458" s="1170"/>
      <c r="H458" s="1170"/>
      <c r="I458" s="1170"/>
      <c r="J458" s="1170"/>
      <c r="L458" s="532"/>
    </row>
    <row r="459" spans="1:12" ht="14.25">
      <c r="A459" s="64" t="s">
        <v>315</v>
      </c>
      <c r="B459" s="64"/>
      <c r="C459" s="64"/>
      <c r="D459" s="64"/>
      <c r="E459" s="64"/>
      <c r="F459" s="64"/>
      <c r="G459" s="64"/>
      <c r="H459" s="64"/>
      <c r="I459" s="64"/>
      <c r="J459" s="64"/>
      <c r="K459" s="835"/>
      <c r="L459" s="531"/>
    </row>
    <row r="460" spans="1:12">
      <c r="A460" s="65" t="s">
        <v>196</v>
      </c>
      <c r="B460" s="58"/>
      <c r="C460" s="58"/>
      <c r="D460" s="1202" t="str">
        <f>+'Sch I S&amp;B FINAL'!$B$4</f>
        <v>Contractor Name</v>
      </c>
      <c r="E460" s="1202"/>
      <c r="F460" s="70"/>
      <c r="G460" s="70"/>
      <c r="H460" s="70"/>
      <c r="J460" s="58"/>
      <c r="K460" s="66" t="s">
        <v>354</v>
      </c>
      <c r="L460" s="729">
        <f>+'Sch I S&amp;B FINAL'!$O$5</f>
        <v>0</v>
      </c>
    </row>
    <row r="461" spans="1:12">
      <c r="A461" s="65" t="s">
        <v>198</v>
      </c>
      <c r="B461" s="58"/>
      <c r="C461" s="58"/>
      <c r="D461" s="1199" t="s">
        <v>362</v>
      </c>
      <c r="E461" s="1199"/>
      <c r="F461" s="1199"/>
      <c r="G461" s="1199"/>
      <c r="H461" s="67"/>
      <c r="J461" s="58"/>
      <c r="K461" s="66" t="s">
        <v>199</v>
      </c>
      <c r="L461" s="730" t="str">
        <f>+'Sch I S&amp;B FINAL'!$H$4</f>
        <v>Contract Number</v>
      </c>
    </row>
    <row r="462" spans="1:12" s="70" customFormat="1">
      <c r="A462" s="65" t="s">
        <v>247</v>
      </c>
      <c r="B462" s="58"/>
      <c r="C462" s="58"/>
      <c r="D462" s="1200">
        <f>+'Sch I S&amp;B FINAL'!$B462:$D462</f>
        <v>0</v>
      </c>
      <c r="E462" s="1200"/>
      <c r="F462" s="67"/>
      <c r="G462" s="1201"/>
      <c r="H462" s="1201"/>
      <c r="I462" s="1201"/>
      <c r="J462" s="58"/>
      <c r="K462" s="66" t="s">
        <v>324</v>
      </c>
      <c r="L462" s="732">
        <f>+'Sch I S&amp;B FINAL'!$O$4</f>
        <v>0</v>
      </c>
    </row>
    <row r="463" spans="1:12">
      <c r="A463" s="533"/>
      <c r="C463" s="534"/>
      <c r="D463" s="535"/>
      <c r="E463" s="535"/>
      <c r="F463" s="533"/>
      <c r="G463" s="535"/>
      <c r="H463" s="535"/>
      <c r="K463" s="66" t="s">
        <v>201</v>
      </c>
      <c r="L463" s="731"/>
    </row>
    <row r="464" spans="1:12" s="70" customFormat="1" ht="12.75" customHeight="1" thickBot="1">
      <c r="A464" s="536"/>
      <c r="B464" s="60"/>
      <c r="C464" s="60"/>
      <c r="D464" s="60"/>
      <c r="E464" s="60"/>
      <c r="F464" s="60"/>
      <c r="G464" s="60"/>
      <c r="H464" s="60"/>
      <c r="I464" s="60"/>
      <c r="J464" s="60"/>
      <c r="K464" s="60"/>
      <c r="L464" s="60"/>
    </row>
    <row r="465" spans="1:12" ht="15.75" thickBot="1">
      <c r="A465" s="1203" t="s">
        <v>202</v>
      </c>
      <c r="B465" s="1204"/>
      <c r="C465" s="1204"/>
      <c r="D465" s="1204"/>
      <c r="E465" s="1204"/>
      <c r="F465" s="1204"/>
      <c r="G465" s="1204"/>
      <c r="H465" s="1204"/>
      <c r="I465" s="1204"/>
      <c r="J465" s="1204"/>
      <c r="K465" s="1204"/>
      <c r="L465" s="1205"/>
    </row>
    <row r="467" spans="1:12" ht="24" customHeight="1">
      <c r="A467" s="1206" t="s">
        <v>410</v>
      </c>
      <c r="B467" s="1206"/>
      <c r="C467" s="1206"/>
      <c r="D467" s="1206"/>
      <c r="E467" s="1206"/>
      <c r="F467" s="1206"/>
      <c r="G467" s="1206"/>
      <c r="H467" s="1206"/>
      <c r="I467" s="1206"/>
      <c r="J467" s="1206"/>
      <c r="K467" s="1206"/>
      <c r="L467" s="1206"/>
    </row>
    <row r="468" spans="1:12">
      <c r="A468" s="60"/>
      <c r="B468" s="537" t="s">
        <v>411</v>
      </c>
    </row>
    <row r="469" spans="1:12">
      <c r="A469" s="60"/>
      <c r="B469" s="537"/>
      <c r="C469" s="537" t="s">
        <v>412</v>
      </c>
    </row>
    <row r="470" spans="1:12">
      <c r="A470" s="60"/>
      <c r="B470" s="537"/>
      <c r="C470" s="537"/>
    </row>
    <row r="471" spans="1:12" ht="13.5" thickBot="1">
      <c r="A471" s="537"/>
      <c r="B471" s="539" t="s">
        <v>203</v>
      </c>
      <c r="C471" s="58"/>
    </row>
    <row r="472" spans="1:12">
      <c r="A472" s="537"/>
      <c r="B472" s="540"/>
      <c r="C472" s="58" t="s">
        <v>204</v>
      </c>
      <c r="F472" s="526"/>
      <c r="H472" s="612" t="s">
        <v>205</v>
      </c>
      <c r="I472" s="613"/>
      <c r="J472" s="613"/>
      <c r="K472" s="613"/>
      <c r="L472" s="614"/>
    </row>
    <row r="473" spans="1:12" ht="13.15" customHeight="1">
      <c r="A473" s="538"/>
      <c r="B473" s="541"/>
      <c r="C473" s="68"/>
      <c r="D473" s="70"/>
      <c r="E473" s="70"/>
      <c r="F473" s="69"/>
      <c r="G473" s="70"/>
      <c r="H473" s="615"/>
      <c r="I473" s="616"/>
      <c r="J473" s="616"/>
      <c r="K473" s="616"/>
      <c r="L473" s="617"/>
    </row>
    <row r="474" spans="1:12" ht="15.75">
      <c r="A474" s="537"/>
      <c r="B474" s="540"/>
      <c r="C474" s="58" t="s">
        <v>206</v>
      </c>
      <c r="F474" s="526"/>
      <c r="H474" s="1171" t="str">
        <f>IF(F488="YES",IF(ISERROR(+F482/((F484+F486-F502)*94500)),"",+F482/((F484+F486-F502)*94500)),IF(ISERROR(+F482/((F484+F486-F502)*108000)),"",+F482/((F484+F486-F502)*108000)))</f>
        <v/>
      </c>
      <c r="I474" s="1172"/>
      <c r="J474" s="1172"/>
      <c r="K474" s="1172"/>
      <c r="L474" s="1173"/>
    </row>
    <row r="475" spans="1:12">
      <c r="A475" s="538"/>
      <c r="B475" s="541"/>
      <c r="C475" s="68"/>
      <c r="D475" s="70"/>
      <c r="E475" s="70"/>
      <c r="F475" s="69"/>
      <c r="G475" s="70"/>
      <c r="H475" s="1174" t="s">
        <v>207</v>
      </c>
      <c r="I475" s="1175"/>
      <c r="J475" s="1175"/>
      <c r="K475" s="1175"/>
      <c r="L475" s="1176"/>
    </row>
    <row r="476" spans="1:12">
      <c r="A476" s="537"/>
      <c r="B476" s="540"/>
      <c r="C476" s="58" t="s">
        <v>208</v>
      </c>
      <c r="F476" s="526"/>
      <c r="H476" s="1177"/>
      <c r="I476" s="1178"/>
      <c r="J476" s="1178"/>
      <c r="K476" s="1178"/>
      <c r="L476" s="1179"/>
    </row>
    <row r="477" spans="1:12">
      <c r="A477" s="537"/>
      <c r="B477" s="540"/>
      <c r="C477" s="58"/>
      <c r="H477" s="1177"/>
      <c r="I477" s="1178"/>
      <c r="J477" s="1178"/>
      <c r="K477" s="1178"/>
      <c r="L477" s="1179"/>
    </row>
    <row r="478" spans="1:12">
      <c r="A478" s="537"/>
      <c r="B478" s="540"/>
      <c r="C478" s="58" t="s">
        <v>209</v>
      </c>
      <c r="F478" s="526"/>
      <c r="H478" s="1177"/>
      <c r="I478" s="1178"/>
      <c r="J478" s="1178"/>
      <c r="K478" s="1178"/>
      <c r="L478" s="1179"/>
    </row>
    <row r="479" spans="1:12">
      <c r="A479" s="537"/>
      <c r="B479" s="540"/>
      <c r="C479" s="58"/>
      <c r="H479" s="1177"/>
      <c r="I479" s="1178"/>
      <c r="J479" s="1178"/>
      <c r="K479" s="1178"/>
      <c r="L479" s="1179"/>
    </row>
    <row r="480" spans="1:12">
      <c r="A480" s="537"/>
      <c r="B480" s="540"/>
      <c r="C480" s="58" t="s">
        <v>210</v>
      </c>
      <c r="F480" s="526"/>
      <c r="H480" s="1177"/>
      <c r="I480" s="1178"/>
      <c r="J480" s="1178"/>
      <c r="K480" s="1178"/>
      <c r="L480" s="1179"/>
    </row>
    <row r="481" spans="1:14">
      <c r="A481" s="537"/>
      <c r="B481" s="540"/>
      <c r="C481" s="58"/>
      <c r="H481" s="1177"/>
      <c r="I481" s="1178"/>
      <c r="J481" s="1178"/>
      <c r="K481" s="1178"/>
      <c r="L481" s="1179"/>
    </row>
    <row r="482" spans="1:14">
      <c r="A482" s="537"/>
      <c r="B482" s="540"/>
      <c r="C482" s="58" t="s">
        <v>385</v>
      </c>
      <c r="F482" s="542">
        <f>SUM(F472:F480)</f>
        <v>0</v>
      </c>
      <c r="H482" s="1177"/>
      <c r="I482" s="1178"/>
      <c r="J482" s="1178"/>
      <c r="K482" s="1178"/>
      <c r="L482" s="1179"/>
    </row>
    <row r="483" spans="1:14">
      <c r="A483" s="537"/>
      <c r="B483" s="540"/>
      <c r="C483" s="58"/>
      <c r="H483" s="1177"/>
      <c r="I483" s="1178"/>
      <c r="J483" s="1178"/>
      <c r="K483" s="1178"/>
      <c r="L483" s="1179"/>
    </row>
    <row r="484" spans="1:14" ht="13.5" thickBot="1">
      <c r="A484" s="537"/>
      <c r="B484" s="539" t="s">
        <v>413</v>
      </c>
      <c r="C484" s="58"/>
      <c r="F484" s="527"/>
      <c r="H484" s="1180"/>
      <c r="I484" s="1181"/>
      <c r="J484" s="1181"/>
      <c r="K484" s="1181"/>
      <c r="L484" s="1182"/>
    </row>
    <row r="485" spans="1:14">
      <c r="A485" s="537"/>
      <c r="B485" s="540"/>
      <c r="C485" s="58"/>
      <c r="F485" s="181"/>
    </row>
    <row r="486" spans="1:14">
      <c r="B486" s="846" t="s">
        <v>212</v>
      </c>
      <c r="C486" s="58"/>
      <c r="F486" s="527"/>
      <c r="N486" s="58"/>
    </row>
    <row r="487" spans="1:14">
      <c r="A487" s="466"/>
      <c r="B487" s="537" t="s">
        <v>414</v>
      </c>
      <c r="N487" s="58" t="s">
        <v>386</v>
      </c>
    </row>
    <row r="488" spans="1:14">
      <c r="A488" s="466"/>
      <c r="B488" s="181" t="s">
        <v>391</v>
      </c>
      <c r="F488" s="847"/>
      <c r="N488" s="58" t="s">
        <v>388</v>
      </c>
    </row>
    <row r="489" spans="1:14">
      <c r="A489" s="466"/>
      <c r="B489" s="537"/>
    </row>
    <row r="490" spans="1:14">
      <c r="C490" s="58"/>
      <c r="D490" s="543" t="s">
        <v>387</v>
      </c>
      <c r="E490" s="1183" t="s">
        <v>316</v>
      </c>
      <c r="F490" s="1183"/>
      <c r="G490" s="1183"/>
      <c r="H490" s="1183"/>
      <c r="I490" s="1183"/>
      <c r="J490" s="1183"/>
    </row>
    <row r="491" spans="1:14">
      <c r="D491" s="848" t="s">
        <v>389</v>
      </c>
      <c r="E491" s="1186" t="s">
        <v>390</v>
      </c>
      <c r="F491" s="1186"/>
      <c r="G491" s="1186"/>
      <c r="H491" s="1186"/>
      <c r="I491" s="1186"/>
      <c r="J491" s="1186"/>
    </row>
    <row r="493" spans="1:14" ht="26.45" customHeight="1">
      <c r="B493" s="980" t="s">
        <v>381</v>
      </c>
      <c r="C493" s="980"/>
      <c r="D493" s="980"/>
      <c r="E493" s="980"/>
      <c r="F493" s="980"/>
      <c r="G493" s="980"/>
      <c r="H493" s="980"/>
      <c r="I493" s="980"/>
      <c r="J493" s="58"/>
      <c r="K493" s="58"/>
      <c r="L493" s="58"/>
    </row>
    <row r="494" spans="1:14">
      <c r="B494" s="876" t="s">
        <v>213</v>
      </c>
      <c r="C494" s="540"/>
      <c r="D494" s="540"/>
      <c r="E494" s="540"/>
      <c r="F494" s="540"/>
      <c r="G494" s="58"/>
      <c r="H494" s="58"/>
      <c r="I494" s="58"/>
      <c r="J494" s="58"/>
      <c r="K494" s="58"/>
      <c r="L494" s="58"/>
    </row>
    <row r="495" spans="1:14" ht="25.5">
      <c r="B495" s="58"/>
      <c r="C495" s="1184" t="s">
        <v>53</v>
      </c>
      <c r="D495" s="1184"/>
      <c r="E495" s="631" t="s">
        <v>214</v>
      </c>
      <c r="F495" s="544" t="s">
        <v>215</v>
      </c>
      <c r="G495" s="58"/>
      <c r="H495" s="1187" t="s">
        <v>216</v>
      </c>
      <c r="I495" s="1188"/>
      <c r="J495" s="1188"/>
      <c r="K495" s="1188"/>
      <c r="L495" s="1189"/>
    </row>
    <row r="496" spans="1:14">
      <c r="C496" s="1185"/>
      <c r="D496" s="1185"/>
      <c r="E496" s="528"/>
      <c r="F496" s="528"/>
      <c r="H496" s="1190"/>
      <c r="I496" s="1191"/>
      <c r="J496" s="1191"/>
      <c r="K496" s="1191"/>
      <c r="L496" s="1192"/>
    </row>
    <row r="497" spans="1:12">
      <c r="C497" s="1185"/>
      <c r="D497" s="1185"/>
      <c r="E497" s="528"/>
      <c r="F497" s="528"/>
      <c r="H497" s="1193"/>
      <c r="I497" s="1178"/>
      <c r="J497" s="1178"/>
      <c r="K497" s="1178"/>
      <c r="L497" s="1194"/>
    </row>
    <row r="498" spans="1:12">
      <c r="C498" s="1185"/>
      <c r="D498" s="1185"/>
      <c r="E498" s="528"/>
      <c r="F498" s="528"/>
      <c r="H498" s="1193"/>
      <c r="I498" s="1178"/>
      <c r="J498" s="1178"/>
      <c r="K498" s="1178"/>
      <c r="L498" s="1194"/>
    </row>
    <row r="499" spans="1:12">
      <c r="C499" s="1185"/>
      <c r="D499" s="1185"/>
      <c r="E499" s="528"/>
      <c r="F499" s="528"/>
      <c r="H499" s="1193"/>
      <c r="I499" s="1178"/>
      <c r="J499" s="1178"/>
      <c r="K499" s="1178"/>
      <c r="L499" s="1194"/>
    </row>
    <row r="500" spans="1:12">
      <c r="A500" s="60"/>
      <c r="C500" s="1185"/>
      <c r="D500" s="1185"/>
      <c r="E500" s="528"/>
      <c r="F500" s="528"/>
      <c r="H500" s="1193"/>
      <c r="I500" s="1178"/>
      <c r="J500" s="1178"/>
      <c r="K500" s="1178"/>
      <c r="L500" s="1194"/>
    </row>
    <row r="501" spans="1:12" ht="13.5" thickBot="1">
      <c r="A501" s="60"/>
      <c r="C501" s="1198"/>
      <c r="D501" s="1198"/>
      <c r="E501" s="529"/>
      <c r="F501" s="529"/>
      <c r="H501" s="1193"/>
      <c r="I501" s="1178"/>
      <c r="J501" s="1178"/>
      <c r="K501" s="1178"/>
      <c r="L501" s="1194"/>
    </row>
    <row r="502" spans="1:12" ht="13.5" thickTop="1">
      <c r="A502" s="60"/>
      <c r="C502" s="1156" t="s">
        <v>57</v>
      </c>
      <c r="D502" s="1157"/>
      <c r="E502" s="530">
        <f>SUM(E496:E501)</f>
        <v>0</v>
      </c>
      <c r="F502" s="530">
        <f>SUM(F496:F501)</f>
        <v>0</v>
      </c>
      <c r="H502" s="1195"/>
      <c r="I502" s="1196"/>
      <c r="J502" s="1196"/>
      <c r="K502" s="1196"/>
      <c r="L502" s="1197"/>
    </row>
    <row r="504" spans="1:12">
      <c r="A504" s="548" t="s">
        <v>415</v>
      </c>
      <c r="B504" s="130"/>
      <c r="C504" s="130"/>
      <c r="D504" s="130"/>
      <c r="E504" s="130"/>
      <c r="F504" s="130"/>
      <c r="G504" s="130"/>
      <c r="H504" s="130"/>
      <c r="I504" s="130"/>
      <c r="J504" s="130"/>
      <c r="K504" s="130"/>
      <c r="L504" s="130"/>
    </row>
    <row r="505" spans="1:12" ht="13.5" thickBot="1">
      <c r="A505" s="131"/>
      <c r="B505" s="877" t="s">
        <v>471</v>
      </c>
      <c r="C505" s="130"/>
      <c r="D505" s="130"/>
      <c r="E505" s="130"/>
      <c r="F505" s="130"/>
      <c r="G505" s="130"/>
      <c r="H505" s="130"/>
      <c r="I505" s="130"/>
      <c r="J505" s="130"/>
      <c r="K505" s="130"/>
      <c r="L505" s="130"/>
    </row>
    <row r="506" spans="1:12" ht="12.75" customHeight="1">
      <c r="A506" s="131"/>
      <c r="B506" s="550" t="s">
        <v>272</v>
      </c>
      <c r="C506" s="130"/>
      <c r="D506" s="130"/>
      <c r="E506" s="130"/>
      <c r="F506" s="634"/>
      <c r="G506" s="130"/>
      <c r="H506" s="625" t="s">
        <v>271</v>
      </c>
      <c r="I506" s="626"/>
      <c r="J506" s="626"/>
      <c r="K506" s="626"/>
      <c r="L506" s="627"/>
    </row>
    <row r="507" spans="1:12" ht="13.15" customHeight="1">
      <c r="A507" s="131"/>
      <c r="B507" s="130"/>
      <c r="C507" s="130"/>
      <c r="D507" s="130"/>
      <c r="E507" s="130"/>
      <c r="F507" s="130"/>
      <c r="G507" s="130"/>
      <c r="H507" s="628"/>
      <c r="I507" s="629"/>
      <c r="J507" s="629"/>
      <c r="K507" s="629"/>
      <c r="L507" s="630"/>
    </row>
    <row r="508" spans="1:12" ht="17.25" customHeight="1">
      <c r="A508" s="131"/>
      <c r="B508" s="550" t="s">
        <v>270</v>
      </c>
      <c r="C508" s="130"/>
      <c r="D508" s="130"/>
      <c r="E508" s="130"/>
      <c r="F508" s="634"/>
      <c r="G508" s="130"/>
      <c r="H508" s="1158" t="str">
        <f>IF(ISERROR(+F506/F508),"",+F506/F508)</f>
        <v/>
      </c>
      <c r="I508" s="1159"/>
      <c r="J508" s="1159"/>
      <c r="K508" s="1159"/>
      <c r="L508" s="1160"/>
    </row>
    <row r="509" spans="1:12" ht="17.25" customHeight="1">
      <c r="A509" s="131"/>
      <c r="B509" s="130"/>
      <c r="C509" s="130"/>
      <c r="D509" s="130"/>
      <c r="E509" s="130"/>
      <c r="F509" s="130"/>
      <c r="G509" s="130"/>
      <c r="H509" s="1161" t="s">
        <v>382</v>
      </c>
      <c r="I509" s="1162"/>
      <c r="J509" s="1162"/>
      <c r="K509" s="1162"/>
      <c r="L509" s="1163"/>
    </row>
    <row r="510" spans="1:12" ht="17.25" customHeight="1">
      <c r="A510" s="131"/>
      <c r="B510" s="130"/>
      <c r="C510" s="130"/>
      <c r="D510" s="130"/>
      <c r="E510" s="130"/>
      <c r="F510" s="130"/>
      <c r="G510" s="130"/>
      <c r="H510" s="1164"/>
      <c r="I510" s="1165"/>
      <c r="J510" s="1165"/>
      <c r="K510" s="1165"/>
      <c r="L510" s="1166"/>
    </row>
    <row r="511" spans="1:12">
      <c r="A511" s="131"/>
      <c r="B511" s="130"/>
      <c r="C511" s="130"/>
      <c r="D511" s="130"/>
      <c r="E511" s="130"/>
      <c r="F511" s="130"/>
      <c r="G511" s="130"/>
      <c r="H511" s="1164"/>
      <c r="I511" s="1165"/>
      <c r="J511" s="1165"/>
      <c r="K511" s="1165"/>
      <c r="L511" s="1166"/>
    </row>
    <row r="512" spans="1:12" ht="13.5" thickBot="1">
      <c r="A512" s="131"/>
      <c r="B512" s="130"/>
      <c r="C512" s="130"/>
      <c r="D512" s="130"/>
      <c r="E512" s="130"/>
      <c r="F512" s="130"/>
      <c r="G512" s="130"/>
      <c r="H512" s="1167"/>
      <c r="I512" s="1168"/>
      <c r="J512" s="1168"/>
      <c r="K512" s="1168"/>
      <c r="L512" s="1169"/>
    </row>
    <row r="514" spans="1:12" ht="14.25">
      <c r="A514" s="1170" t="s">
        <v>393</v>
      </c>
      <c r="B514" s="1170"/>
      <c r="C514" s="1170"/>
      <c r="D514" s="1170"/>
      <c r="E514" s="1170"/>
      <c r="F514" s="1170"/>
      <c r="G514" s="1170"/>
      <c r="H514" s="1170"/>
      <c r="I514" s="1170"/>
      <c r="J514" s="1170"/>
      <c r="L514" s="531"/>
    </row>
    <row r="515" spans="1:12" ht="14.25">
      <c r="A515" s="1170" t="s">
        <v>394</v>
      </c>
      <c r="B515" s="1170"/>
      <c r="C515" s="1170"/>
      <c r="D515" s="1170"/>
      <c r="E515" s="1170"/>
      <c r="F515" s="1170"/>
      <c r="G515" s="1170"/>
      <c r="H515" s="1170"/>
      <c r="I515" s="1170"/>
      <c r="J515" s="1170"/>
      <c r="L515" s="532"/>
    </row>
    <row r="516" spans="1:12" ht="14.25">
      <c r="A516" s="64" t="s">
        <v>315</v>
      </c>
      <c r="B516" s="64"/>
      <c r="C516" s="64"/>
      <c r="D516" s="64"/>
      <c r="E516" s="64"/>
      <c r="F516" s="64"/>
      <c r="G516" s="64"/>
      <c r="H516" s="64"/>
      <c r="I516" s="64"/>
      <c r="J516" s="64"/>
      <c r="K516" s="835"/>
      <c r="L516" s="531"/>
    </row>
    <row r="517" spans="1:12">
      <c r="A517" s="65" t="s">
        <v>196</v>
      </c>
      <c r="B517" s="58"/>
      <c r="C517" s="58"/>
      <c r="D517" s="1202" t="str">
        <f>+'Sch I S&amp;B FINAL'!$B$4</f>
        <v>Contractor Name</v>
      </c>
      <c r="E517" s="1202"/>
      <c r="F517" s="70"/>
      <c r="G517" s="70"/>
      <c r="H517" s="70"/>
      <c r="J517" s="58"/>
      <c r="K517" s="66" t="s">
        <v>354</v>
      </c>
      <c r="L517" s="729">
        <f>+'Sch I S&amp;B FINAL'!$O$5</f>
        <v>0</v>
      </c>
    </row>
    <row r="518" spans="1:12">
      <c r="A518" s="65" t="s">
        <v>198</v>
      </c>
      <c r="B518" s="58"/>
      <c r="C518" s="58"/>
      <c r="D518" s="1199" t="s">
        <v>363</v>
      </c>
      <c r="E518" s="1199"/>
      <c r="F518" s="1199"/>
      <c r="G518" s="1199"/>
      <c r="H518" s="67"/>
      <c r="J518" s="58"/>
      <c r="K518" s="66" t="s">
        <v>199</v>
      </c>
      <c r="L518" s="730" t="str">
        <f>+'Sch I S&amp;B FINAL'!$H$4</f>
        <v>Contract Number</v>
      </c>
    </row>
    <row r="519" spans="1:12" s="70" customFormat="1">
      <c r="A519" s="65" t="s">
        <v>247</v>
      </c>
      <c r="B519" s="58"/>
      <c r="C519" s="58"/>
      <c r="D519" s="1200">
        <f>+'Sch I S&amp;B FINAL'!$B519:$D519</f>
        <v>0</v>
      </c>
      <c r="E519" s="1200"/>
      <c r="F519" s="67"/>
      <c r="G519" s="1201"/>
      <c r="H519" s="1201"/>
      <c r="I519" s="1201"/>
      <c r="J519" s="58"/>
      <c r="K519" s="66" t="s">
        <v>324</v>
      </c>
      <c r="L519" s="732">
        <f>+'Sch I S&amp;B FINAL'!$O$4</f>
        <v>0</v>
      </c>
    </row>
    <row r="520" spans="1:12">
      <c r="A520" s="533"/>
      <c r="C520" s="534"/>
      <c r="D520" s="535"/>
      <c r="E520" s="535"/>
      <c r="F520" s="533"/>
      <c r="G520" s="535"/>
      <c r="H520" s="535"/>
      <c r="K520" s="66" t="s">
        <v>201</v>
      </c>
      <c r="L520" s="731"/>
    </row>
    <row r="521" spans="1:12" s="70" customFormat="1" ht="12.75" customHeight="1" thickBot="1">
      <c r="A521" s="536"/>
      <c r="B521" s="60"/>
      <c r="C521" s="60"/>
      <c r="D521" s="60"/>
      <c r="E521" s="60"/>
      <c r="F521" s="60"/>
      <c r="G521" s="60"/>
      <c r="H521" s="60"/>
      <c r="I521" s="60"/>
      <c r="J521" s="60"/>
      <c r="K521" s="60"/>
      <c r="L521" s="60"/>
    </row>
    <row r="522" spans="1:12" ht="15.75" thickBot="1">
      <c r="A522" s="1203" t="s">
        <v>202</v>
      </c>
      <c r="B522" s="1204"/>
      <c r="C522" s="1204"/>
      <c r="D522" s="1204"/>
      <c r="E522" s="1204"/>
      <c r="F522" s="1204"/>
      <c r="G522" s="1204"/>
      <c r="H522" s="1204"/>
      <c r="I522" s="1204"/>
      <c r="J522" s="1204"/>
      <c r="K522" s="1204"/>
      <c r="L522" s="1205"/>
    </row>
    <row r="524" spans="1:12" ht="24.6" customHeight="1">
      <c r="A524" s="1206" t="s">
        <v>410</v>
      </c>
      <c r="B524" s="1206"/>
      <c r="C524" s="1206"/>
      <c r="D524" s="1206"/>
      <c r="E524" s="1206"/>
      <c r="F524" s="1206"/>
      <c r="G524" s="1206"/>
      <c r="H524" s="1206"/>
      <c r="I524" s="1206"/>
      <c r="J524" s="1206"/>
      <c r="K524" s="1206"/>
      <c r="L524" s="1206"/>
    </row>
    <row r="525" spans="1:12">
      <c r="A525" s="60"/>
      <c r="B525" s="537" t="s">
        <v>411</v>
      </c>
    </row>
    <row r="526" spans="1:12">
      <c r="A526" s="60"/>
      <c r="B526" s="537"/>
      <c r="C526" s="537" t="s">
        <v>412</v>
      </c>
    </row>
    <row r="527" spans="1:12">
      <c r="A527" s="60"/>
      <c r="B527" s="537"/>
      <c r="C527" s="537"/>
    </row>
    <row r="528" spans="1:12" ht="13.5" thickBot="1">
      <c r="A528" s="537"/>
      <c r="B528" s="539" t="s">
        <v>203</v>
      </c>
      <c r="C528" s="58"/>
    </row>
    <row r="529" spans="1:14">
      <c r="A529" s="537"/>
      <c r="B529" s="540"/>
      <c r="C529" s="58" t="s">
        <v>204</v>
      </c>
      <c r="F529" s="526"/>
      <c r="H529" s="612" t="s">
        <v>205</v>
      </c>
      <c r="I529" s="613"/>
      <c r="J529" s="613"/>
      <c r="K529" s="613"/>
      <c r="L529" s="614"/>
    </row>
    <row r="530" spans="1:14" ht="13.15" customHeight="1">
      <c r="A530" s="538"/>
      <c r="B530" s="541"/>
      <c r="C530" s="68"/>
      <c r="D530" s="70"/>
      <c r="E530" s="70"/>
      <c r="F530" s="69"/>
      <c r="G530" s="70"/>
      <c r="H530" s="615"/>
      <c r="I530" s="616"/>
      <c r="J530" s="616"/>
      <c r="K530" s="616"/>
      <c r="L530" s="617"/>
    </row>
    <row r="531" spans="1:14" ht="15.75">
      <c r="A531" s="537"/>
      <c r="B531" s="540"/>
      <c r="C531" s="58" t="s">
        <v>206</v>
      </c>
      <c r="F531" s="526"/>
      <c r="H531" s="1171" t="str">
        <f>IF(F545="YES",IF(ISERROR(+F539/((F541+F543-F559)*94500)),"",+F539/((F541+F543-F559)*94500)),IF(ISERROR(+F539/((F541+F543-F559)*108000)),"",+F539/((F541+F543-F559)*108000)))</f>
        <v/>
      </c>
      <c r="I531" s="1172"/>
      <c r="J531" s="1172"/>
      <c r="K531" s="1172"/>
      <c r="L531" s="1173"/>
    </row>
    <row r="532" spans="1:14">
      <c r="A532" s="538"/>
      <c r="B532" s="541"/>
      <c r="C532" s="68"/>
      <c r="D532" s="70"/>
      <c r="E532" s="70"/>
      <c r="F532" s="69"/>
      <c r="G532" s="70"/>
      <c r="H532" s="1174" t="s">
        <v>207</v>
      </c>
      <c r="I532" s="1175"/>
      <c r="J532" s="1175"/>
      <c r="K532" s="1175"/>
      <c r="L532" s="1176"/>
    </row>
    <row r="533" spans="1:14">
      <c r="A533" s="537"/>
      <c r="B533" s="540"/>
      <c r="C533" s="58" t="s">
        <v>208</v>
      </c>
      <c r="F533" s="526"/>
      <c r="H533" s="1177"/>
      <c r="I533" s="1178"/>
      <c r="J533" s="1178"/>
      <c r="K533" s="1178"/>
      <c r="L533" s="1179"/>
    </row>
    <row r="534" spans="1:14">
      <c r="A534" s="537"/>
      <c r="B534" s="540"/>
      <c r="C534" s="58"/>
      <c r="H534" s="1177"/>
      <c r="I534" s="1178"/>
      <c r="J534" s="1178"/>
      <c r="K534" s="1178"/>
      <c r="L534" s="1179"/>
    </row>
    <row r="535" spans="1:14">
      <c r="A535" s="537"/>
      <c r="B535" s="540"/>
      <c r="C535" s="58" t="s">
        <v>209</v>
      </c>
      <c r="F535" s="526"/>
      <c r="H535" s="1177"/>
      <c r="I535" s="1178"/>
      <c r="J535" s="1178"/>
      <c r="K535" s="1178"/>
      <c r="L535" s="1179"/>
    </row>
    <row r="536" spans="1:14">
      <c r="A536" s="537"/>
      <c r="B536" s="540"/>
      <c r="C536" s="58"/>
      <c r="H536" s="1177"/>
      <c r="I536" s="1178"/>
      <c r="J536" s="1178"/>
      <c r="K536" s="1178"/>
      <c r="L536" s="1179"/>
    </row>
    <row r="537" spans="1:14">
      <c r="A537" s="537"/>
      <c r="B537" s="540"/>
      <c r="C537" s="58" t="s">
        <v>210</v>
      </c>
      <c r="F537" s="526"/>
      <c r="H537" s="1177"/>
      <c r="I537" s="1178"/>
      <c r="J537" s="1178"/>
      <c r="K537" s="1178"/>
      <c r="L537" s="1179"/>
    </row>
    <row r="538" spans="1:14">
      <c r="A538" s="537"/>
      <c r="B538" s="540"/>
      <c r="C538" s="58"/>
      <c r="H538" s="1177"/>
      <c r="I538" s="1178"/>
      <c r="J538" s="1178"/>
      <c r="K538" s="1178"/>
      <c r="L538" s="1179"/>
    </row>
    <row r="539" spans="1:14">
      <c r="A539" s="537"/>
      <c r="B539" s="540"/>
      <c r="C539" s="58" t="s">
        <v>385</v>
      </c>
      <c r="F539" s="542">
        <f>SUM(F529:F537)</f>
        <v>0</v>
      </c>
      <c r="H539" s="1177"/>
      <c r="I539" s="1178"/>
      <c r="J539" s="1178"/>
      <c r="K539" s="1178"/>
      <c r="L539" s="1179"/>
    </row>
    <row r="540" spans="1:14">
      <c r="A540" s="537"/>
      <c r="B540" s="540"/>
      <c r="C540" s="58"/>
      <c r="H540" s="1177"/>
      <c r="I540" s="1178"/>
      <c r="J540" s="1178"/>
      <c r="K540" s="1178"/>
      <c r="L540" s="1179"/>
    </row>
    <row r="541" spans="1:14" ht="13.5" thickBot="1">
      <c r="A541" s="537"/>
      <c r="B541" s="539" t="s">
        <v>413</v>
      </c>
      <c r="C541" s="58"/>
      <c r="F541" s="527"/>
      <c r="H541" s="1180"/>
      <c r="I541" s="1181"/>
      <c r="J541" s="1181"/>
      <c r="K541" s="1181"/>
      <c r="L541" s="1182"/>
    </row>
    <row r="542" spans="1:14">
      <c r="A542" s="537"/>
      <c r="B542" s="540"/>
      <c r="C542" s="58"/>
      <c r="F542" s="181"/>
    </row>
    <row r="543" spans="1:14">
      <c r="B543" s="846" t="s">
        <v>212</v>
      </c>
      <c r="C543" s="58"/>
      <c r="F543" s="527"/>
      <c r="N543" s="58"/>
    </row>
    <row r="544" spans="1:14">
      <c r="A544" s="466"/>
      <c r="B544" s="537" t="s">
        <v>414</v>
      </c>
      <c r="N544" s="58" t="s">
        <v>386</v>
      </c>
    </row>
    <row r="545" spans="1:14">
      <c r="A545" s="466"/>
      <c r="B545" s="181" t="s">
        <v>391</v>
      </c>
      <c r="F545" s="847"/>
      <c r="N545" s="58" t="s">
        <v>388</v>
      </c>
    </row>
    <row r="546" spans="1:14">
      <c r="A546" s="466"/>
      <c r="B546" s="537"/>
    </row>
    <row r="547" spans="1:14">
      <c r="C547" s="58"/>
      <c r="D547" s="543" t="s">
        <v>387</v>
      </c>
      <c r="E547" s="1183" t="s">
        <v>316</v>
      </c>
      <c r="F547" s="1183"/>
      <c r="G547" s="1183"/>
      <c r="H547" s="1183"/>
      <c r="I547" s="1183"/>
      <c r="J547" s="1183"/>
    </row>
    <row r="548" spans="1:14">
      <c r="D548" s="848" t="s">
        <v>389</v>
      </c>
      <c r="E548" s="1186" t="s">
        <v>390</v>
      </c>
      <c r="F548" s="1186"/>
      <c r="G548" s="1186"/>
      <c r="H548" s="1186"/>
      <c r="I548" s="1186"/>
      <c r="J548" s="1186"/>
    </row>
    <row r="550" spans="1:14" ht="26.45" customHeight="1">
      <c r="B550" s="980" t="s">
        <v>381</v>
      </c>
      <c r="C550" s="980"/>
      <c r="D550" s="980"/>
      <c r="E550" s="980"/>
      <c r="F550" s="980"/>
      <c r="G550" s="980"/>
      <c r="H550" s="980"/>
      <c r="I550" s="980"/>
      <c r="J550" s="58"/>
      <c r="K550" s="58"/>
      <c r="L550" s="58"/>
    </row>
    <row r="551" spans="1:14">
      <c r="B551" s="876" t="s">
        <v>213</v>
      </c>
      <c r="C551" s="540"/>
      <c r="D551" s="540"/>
      <c r="E551" s="540"/>
      <c r="F551" s="540"/>
      <c r="G551" s="58"/>
      <c r="H551" s="58"/>
      <c r="I551" s="58"/>
      <c r="J551" s="58"/>
      <c r="K551" s="58"/>
      <c r="L551" s="58"/>
    </row>
    <row r="552" spans="1:14" ht="25.5">
      <c r="B552" s="58"/>
      <c r="C552" s="1184" t="s">
        <v>53</v>
      </c>
      <c r="D552" s="1184"/>
      <c r="E552" s="631" t="s">
        <v>214</v>
      </c>
      <c r="F552" s="544" t="s">
        <v>215</v>
      </c>
      <c r="G552" s="58"/>
      <c r="H552" s="1187" t="s">
        <v>216</v>
      </c>
      <c r="I552" s="1188"/>
      <c r="J552" s="1188"/>
      <c r="K552" s="1188"/>
      <c r="L552" s="1189"/>
    </row>
    <row r="553" spans="1:14">
      <c r="C553" s="1185"/>
      <c r="D553" s="1185"/>
      <c r="E553" s="528"/>
      <c r="F553" s="528"/>
      <c r="H553" s="1190"/>
      <c r="I553" s="1191"/>
      <c r="J553" s="1191"/>
      <c r="K553" s="1191"/>
      <c r="L553" s="1192"/>
    </row>
    <row r="554" spans="1:14">
      <c r="C554" s="1185"/>
      <c r="D554" s="1185"/>
      <c r="E554" s="528"/>
      <c r="F554" s="528"/>
      <c r="H554" s="1193"/>
      <c r="I554" s="1178"/>
      <c r="J554" s="1178"/>
      <c r="K554" s="1178"/>
      <c r="L554" s="1194"/>
    </row>
    <row r="555" spans="1:14">
      <c r="C555" s="1185"/>
      <c r="D555" s="1185"/>
      <c r="E555" s="528"/>
      <c r="F555" s="528"/>
      <c r="H555" s="1193"/>
      <c r="I555" s="1178"/>
      <c r="J555" s="1178"/>
      <c r="K555" s="1178"/>
      <c r="L555" s="1194"/>
    </row>
    <row r="556" spans="1:14">
      <c r="C556" s="1185"/>
      <c r="D556" s="1185"/>
      <c r="E556" s="528"/>
      <c r="F556" s="528"/>
      <c r="H556" s="1193"/>
      <c r="I556" s="1178"/>
      <c r="J556" s="1178"/>
      <c r="K556" s="1178"/>
      <c r="L556" s="1194"/>
    </row>
    <row r="557" spans="1:14">
      <c r="A557" s="60"/>
      <c r="C557" s="1185"/>
      <c r="D557" s="1185"/>
      <c r="E557" s="528"/>
      <c r="F557" s="528"/>
      <c r="H557" s="1193"/>
      <c r="I557" s="1178"/>
      <c r="J557" s="1178"/>
      <c r="K557" s="1178"/>
      <c r="L557" s="1194"/>
    </row>
    <row r="558" spans="1:14" ht="13.5" thickBot="1">
      <c r="A558" s="60"/>
      <c r="C558" s="1198"/>
      <c r="D558" s="1198"/>
      <c r="E558" s="529"/>
      <c r="F558" s="529"/>
      <c r="H558" s="1193"/>
      <c r="I558" s="1178"/>
      <c r="J558" s="1178"/>
      <c r="K558" s="1178"/>
      <c r="L558" s="1194"/>
    </row>
    <row r="559" spans="1:14" ht="13.5" thickTop="1">
      <c r="A559" s="60"/>
      <c r="C559" s="1156" t="s">
        <v>57</v>
      </c>
      <c r="D559" s="1157"/>
      <c r="E559" s="530">
        <f>SUM(E553:E558)</f>
        <v>0</v>
      </c>
      <c r="F559" s="530">
        <f>SUM(F553:F558)</f>
        <v>0</v>
      </c>
      <c r="H559" s="1195"/>
      <c r="I559" s="1196"/>
      <c r="J559" s="1196"/>
      <c r="K559" s="1196"/>
      <c r="L559" s="1197"/>
    </row>
    <row r="561" spans="1:12">
      <c r="A561" s="548" t="s">
        <v>415</v>
      </c>
      <c r="B561" s="130"/>
      <c r="C561" s="130"/>
      <c r="D561" s="130"/>
      <c r="E561" s="130"/>
      <c r="F561" s="130"/>
      <c r="G561" s="130"/>
      <c r="H561" s="130"/>
      <c r="I561" s="130"/>
      <c r="J561" s="130"/>
      <c r="K561" s="130"/>
      <c r="L561" s="130"/>
    </row>
    <row r="562" spans="1:12" ht="13.5" thickBot="1">
      <c r="A562" s="131"/>
      <c r="B562" s="877" t="s">
        <v>471</v>
      </c>
      <c r="C562" s="130"/>
      <c r="D562" s="130"/>
      <c r="E562" s="130"/>
      <c r="F562" s="130"/>
      <c r="G562" s="130"/>
      <c r="H562" s="130"/>
      <c r="I562" s="130"/>
      <c r="J562" s="130"/>
      <c r="K562" s="130"/>
      <c r="L562" s="130"/>
    </row>
    <row r="563" spans="1:12" ht="12.75" customHeight="1">
      <c r="A563" s="131"/>
      <c r="B563" s="550" t="s">
        <v>272</v>
      </c>
      <c r="C563" s="130"/>
      <c r="D563" s="130"/>
      <c r="E563" s="130"/>
      <c r="F563" s="634"/>
      <c r="G563" s="130"/>
      <c r="H563" s="625" t="s">
        <v>271</v>
      </c>
      <c r="I563" s="626"/>
      <c r="J563" s="626"/>
      <c r="K563" s="626"/>
      <c r="L563" s="627"/>
    </row>
    <row r="564" spans="1:12" ht="13.15" customHeight="1">
      <c r="A564" s="131"/>
      <c r="B564" s="130"/>
      <c r="C564" s="130"/>
      <c r="D564" s="130"/>
      <c r="E564" s="130"/>
      <c r="F564" s="130"/>
      <c r="G564" s="130"/>
      <c r="H564" s="628"/>
      <c r="I564" s="629"/>
      <c r="J564" s="629"/>
      <c r="K564" s="629"/>
      <c r="L564" s="630"/>
    </row>
    <row r="565" spans="1:12" ht="17.25" customHeight="1">
      <c r="A565" s="131"/>
      <c r="B565" s="550" t="s">
        <v>270</v>
      </c>
      <c r="C565" s="130"/>
      <c r="D565" s="130"/>
      <c r="E565" s="130"/>
      <c r="F565" s="634"/>
      <c r="G565" s="130"/>
      <c r="H565" s="1158" t="str">
        <f>IF(ISERROR(+F563/F565),"",+F563/F565)</f>
        <v/>
      </c>
      <c r="I565" s="1159"/>
      <c r="J565" s="1159"/>
      <c r="K565" s="1159"/>
      <c r="L565" s="1160"/>
    </row>
    <row r="566" spans="1:12" ht="17.25" customHeight="1">
      <c r="A566" s="131"/>
      <c r="B566" s="130"/>
      <c r="C566" s="130"/>
      <c r="D566" s="130"/>
      <c r="E566" s="130"/>
      <c r="F566" s="130"/>
      <c r="G566" s="130"/>
      <c r="H566" s="1161" t="s">
        <v>382</v>
      </c>
      <c r="I566" s="1162"/>
      <c r="J566" s="1162"/>
      <c r="K566" s="1162"/>
      <c r="L566" s="1163"/>
    </row>
    <row r="567" spans="1:12" ht="17.25" customHeight="1">
      <c r="A567" s="131"/>
      <c r="B567" s="130"/>
      <c r="C567" s="130"/>
      <c r="D567" s="130"/>
      <c r="E567" s="130"/>
      <c r="F567" s="130"/>
      <c r="G567" s="130"/>
      <c r="H567" s="1164"/>
      <c r="I567" s="1165"/>
      <c r="J567" s="1165"/>
      <c r="K567" s="1165"/>
      <c r="L567" s="1166"/>
    </row>
    <row r="568" spans="1:12">
      <c r="A568" s="131"/>
      <c r="B568" s="130"/>
      <c r="C568" s="130"/>
      <c r="D568" s="130"/>
      <c r="E568" s="130"/>
      <c r="F568" s="130"/>
      <c r="G568" s="130"/>
      <c r="H568" s="1164"/>
      <c r="I568" s="1165"/>
      <c r="J568" s="1165"/>
      <c r="K568" s="1165"/>
      <c r="L568" s="1166"/>
    </row>
    <row r="569" spans="1:12" ht="13.5" thickBot="1">
      <c r="A569" s="131"/>
      <c r="B569" s="130"/>
      <c r="C569" s="130"/>
      <c r="D569" s="130"/>
      <c r="E569" s="130"/>
      <c r="F569" s="130"/>
      <c r="G569" s="130"/>
      <c r="H569" s="1167"/>
      <c r="I569" s="1168"/>
      <c r="J569" s="1168"/>
      <c r="K569" s="1168"/>
      <c r="L569" s="1169"/>
    </row>
    <row r="571" spans="1:12" ht="14.25">
      <c r="A571" s="1170" t="s">
        <v>393</v>
      </c>
      <c r="B571" s="1170"/>
      <c r="C571" s="1170"/>
      <c r="D571" s="1170"/>
      <c r="E571" s="1170"/>
      <c r="F571" s="1170"/>
      <c r="G571" s="1170"/>
      <c r="H571" s="1170"/>
      <c r="I571" s="1170"/>
      <c r="J571" s="1170"/>
      <c r="L571" s="531"/>
    </row>
    <row r="572" spans="1:12" ht="14.25">
      <c r="A572" s="1170" t="s">
        <v>394</v>
      </c>
      <c r="B572" s="1170"/>
      <c r="C572" s="1170"/>
      <c r="D572" s="1170"/>
      <c r="E572" s="1170"/>
      <c r="F572" s="1170"/>
      <c r="G572" s="1170"/>
      <c r="H572" s="1170"/>
      <c r="I572" s="1170"/>
      <c r="J572" s="1170"/>
      <c r="L572" s="532"/>
    </row>
    <row r="573" spans="1:12" ht="14.25">
      <c r="A573" s="64" t="s">
        <v>315</v>
      </c>
      <c r="B573" s="64"/>
      <c r="C573" s="64"/>
      <c r="D573" s="64"/>
      <c r="E573" s="64"/>
      <c r="F573" s="64"/>
      <c r="G573" s="64"/>
      <c r="H573" s="64"/>
      <c r="I573" s="64"/>
      <c r="J573" s="64"/>
      <c r="K573" s="835"/>
      <c r="L573" s="531"/>
    </row>
    <row r="574" spans="1:12">
      <c r="A574" s="65" t="s">
        <v>196</v>
      </c>
      <c r="B574" s="58"/>
      <c r="C574" s="58"/>
      <c r="D574" s="1202" t="str">
        <f>+'Sch I S&amp;B FINAL'!$B$4</f>
        <v>Contractor Name</v>
      </c>
      <c r="E574" s="1202"/>
      <c r="F574" s="70"/>
      <c r="G574" s="70"/>
      <c r="H574" s="70"/>
      <c r="J574" s="58"/>
      <c r="K574" s="66" t="s">
        <v>354</v>
      </c>
      <c r="L574" s="729">
        <f>+'Sch I S&amp;B FINAL'!$O$5</f>
        <v>0</v>
      </c>
    </row>
    <row r="575" spans="1:12">
      <c r="A575" s="65" t="s">
        <v>198</v>
      </c>
      <c r="B575" s="58"/>
      <c r="C575" s="58"/>
      <c r="D575" s="1199" t="s">
        <v>364</v>
      </c>
      <c r="E575" s="1199"/>
      <c r="F575" s="1199"/>
      <c r="G575" s="1199"/>
      <c r="H575" s="67"/>
      <c r="J575" s="58"/>
      <c r="K575" s="66" t="s">
        <v>199</v>
      </c>
      <c r="L575" s="730" t="str">
        <f>+'Sch I S&amp;B FINAL'!$H$4</f>
        <v>Contract Number</v>
      </c>
    </row>
    <row r="576" spans="1:12" s="70" customFormat="1">
      <c r="A576" s="65" t="s">
        <v>247</v>
      </c>
      <c r="B576" s="58"/>
      <c r="C576" s="58"/>
      <c r="D576" s="1200">
        <f>+'Sch I S&amp;B FINAL'!$B576:$D576</f>
        <v>0</v>
      </c>
      <c r="E576" s="1200"/>
      <c r="F576" s="67"/>
      <c r="G576" s="1201"/>
      <c r="H576" s="1201"/>
      <c r="I576" s="1201"/>
      <c r="J576" s="58"/>
      <c r="K576" s="66" t="s">
        <v>324</v>
      </c>
      <c r="L576" s="732">
        <f>+'Sch I S&amp;B FINAL'!$O$4</f>
        <v>0</v>
      </c>
    </row>
    <row r="577" spans="1:12">
      <c r="A577" s="533"/>
      <c r="C577" s="534"/>
      <c r="D577" s="535"/>
      <c r="E577" s="535"/>
      <c r="F577" s="533"/>
      <c r="G577" s="535"/>
      <c r="H577" s="535"/>
      <c r="K577" s="66" t="s">
        <v>201</v>
      </c>
      <c r="L577" s="731"/>
    </row>
    <row r="578" spans="1:12" s="70" customFormat="1" ht="12.75" customHeight="1" thickBot="1">
      <c r="A578" s="536"/>
      <c r="B578" s="60"/>
      <c r="C578" s="60"/>
      <c r="D578" s="60"/>
      <c r="E578" s="60"/>
      <c r="F578" s="60"/>
      <c r="G578" s="60"/>
      <c r="H578" s="60"/>
      <c r="I578" s="60"/>
      <c r="J578" s="60"/>
      <c r="K578" s="60"/>
      <c r="L578" s="60"/>
    </row>
    <row r="579" spans="1:12" ht="15.75" thickBot="1">
      <c r="A579" s="1203" t="s">
        <v>202</v>
      </c>
      <c r="B579" s="1204"/>
      <c r="C579" s="1204"/>
      <c r="D579" s="1204"/>
      <c r="E579" s="1204"/>
      <c r="F579" s="1204"/>
      <c r="G579" s="1204"/>
      <c r="H579" s="1204"/>
      <c r="I579" s="1204"/>
      <c r="J579" s="1204"/>
      <c r="K579" s="1204"/>
      <c r="L579" s="1205"/>
    </row>
    <row r="581" spans="1:12" ht="28.9" customHeight="1">
      <c r="A581" s="1206" t="s">
        <v>410</v>
      </c>
      <c r="B581" s="1206"/>
      <c r="C581" s="1206"/>
      <c r="D581" s="1206"/>
      <c r="E581" s="1206"/>
      <c r="F581" s="1206"/>
      <c r="G581" s="1206"/>
      <c r="H581" s="1206"/>
      <c r="I581" s="1206"/>
      <c r="J581" s="1206"/>
      <c r="K581" s="1206"/>
      <c r="L581" s="1206"/>
    </row>
    <row r="582" spans="1:12">
      <c r="A582" s="60"/>
      <c r="B582" s="537" t="s">
        <v>411</v>
      </c>
    </row>
    <row r="583" spans="1:12">
      <c r="A583" s="60"/>
      <c r="B583" s="537"/>
      <c r="C583" s="537" t="s">
        <v>412</v>
      </c>
    </row>
    <row r="584" spans="1:12">
      <c r="A584" s="60"/>
      <c r="B584" s="537"/>
      <c r="C584" s="537"/>
    </row>
    <row r="585" spans="1:12" ht="13.5" thickBot="1">
      <c r="A585" s="537"/>
      <c r="B585" s="539" t="s">
        <v>203</v>
      </c>
      <c r="C585" s="58"/>
    </row>
    <row r="586" spans="1:12">
      <c r="A586" s="537"/>
      <c r="B586" s="540"/>
      <c r="C586" s="58" t="s">
        <v>204</v>
      </c>
      <c r="F586" s="526"/>
      <c r="H586" s="612" t="s">
        <v>205</v>
      </c>
      <c r="I586" s="613"/>
      <c r="J586" s="613"/>
      <c r="K586" s="613"/>
      <c r="L586" s="614"/>
    </row>
    <row r="587" spans="1:12" ht="13.15" customHeight="1">
      <c r="A587" s="538"/>
      <c r="B587" s="541"/>
      <c r="C587" s="68"/>
      <c r="D587" s="70"/>
      <c r="E587" s="70"/>
      <c r="F587" s="69"/>
      <c r="G587" s="70"/>
      <c r="H587" s="615"/>
      <c r="I587" s="616"/>
      <c r="J587" s="616"/>
      <c r="K587" s="616"/>
      <c r="L587" s="617"/>
    </row>
    <row r="588" spans="1:12" ht="15.75">
      <c r="A588" s="537"/>
      <c r="B588" s="540"/>
      <c r="C588" s="58" t="s">
        <v>206</v>
      </c>
      <c r="F588" s="526"/>
      <c r="H588" s="1171" t="str">
        <f>IF(F602="YES",IF(ISERROR(+F596/((F598+F600-F616)*94500)),"",+F596/((F598+F600-F616)*94500)),IF(ISERROR(+F596/((F598+F600-F616)*108000)),"",+F596/((F598+F600-F616)*108000)))</f>
        <v/>
      </c>
      <c r="I588" s="1172"/>
      <c r="J588" s="1172"/>
      <c r="K588" s="1172"/>
      <c r="L588" s="1173"/>
    </row>
    <row r="589" spans="1:12">
      <c r="A589" s="538"/>
      <c r="B589" s="541"/>
      <c r="C589" s="68"/>
      <c r="D589" s="70"/>
      <c r="E589" s="70"/>
      <c r="F589" s="69"/>
      <c r="G589" s="70"/>
      <c r="H589" s="1174" t="s">
        <v>207</v>
      </c>
      <c r="I589" s="1175"/>
      <c r="J589" s="1175"/>
      <c r="K589" s="1175"/>
      <c r="L589" s="1176"/>
    </row>
    <row r="590" spans="1:12">
      <c r="A590" s="537"/>
      <c r="B590" s="540"/>
      <c r="C590" s="58" t="s">
        <v>208</v>
      </c>
      <c r="F590" s="526"/>
      <c r="H590" s="1177"/>
      <c r="I590" s="1178"/>
      <c r="J590" s="1178"/>
      <c r="K590" s="1178"/>
      <c r="L590" s="1179"/>
    </row>
    <row r="591" spans="1:12">
      <c r="A591" s="537"/>
      <c r="B591" s="540"/>
      <c r="C591" s="58"/>
      <c r="H591" s="1177"/>
      <c r="I591" s="1178"/>
      <c r="J591" s="1178"/>
      <c r="K591" s="1178"/>
      <c r="L591" s="1179"/>
    </row>
    <row r="592" spans="1:12">
      <c r="A592" s="537"/>
      <c r="B592" s="540"/>
      <c r="C592" s="58" t="s">
        <v>209</v>
      </c>
      <c r="F592" s="526"/>
      <c r="H592" s="1177"/>
      <c r="I592" s="1178"/>
      <c r="J592" s="1178"/>
      <c r="K592" s="1178"/>
      <c r="L592" s="1179"/>
    </row>
    <row r="593" spans="1:14">
      <c r="A593" s="537"/>
      <c r="B593" s="540"/>
      <c r="C593" s="58"/>
      <c r="H593" s="1177"/>
      <c r="I593" s="1178"/>
      <c r="J593" s="1178"/>
      <c r="K593" s="1178"/>
      <c r="L593" s="1179"/>
    </row>
    <row r="594" spans="1:14">
      <c r="A594" s="537"/>
      <c r="B594" s="540"/>
      <c r="C594" s="58" t="s">
        <v>210</v>
      </c>
      <c r="F594" s="526"/>
      <c r="H594" s="1177"/>
      <c r="I594" s="1178"/>
      <c r="J594" s="1178"/>
      <c r="K594" s="1178"/>
      <c r="L594" s="1179"/>
    </row>
    <row r="595" spans="1:14">
      <c r="A595" s="537"/>
      <c r="B595" s="540"/>
      <c r="C595" s="58"/>
      <c r="H595" s="1177"/>
      <c r="I595" s="1178"/>
      <c r="J595" s="1178"/>
      <c r="K595" s="1178"/>
      <c r="L595" s="1179"/>
    </row>
    <row r="596" spans="1:14">
      <c r="A596" s="537"/>
      <c r="B596" s="540"/>
      <c r="C596" s="58" t="s">
        <v>385</v>
      </c>
      <c r="F596" s="542">
        <f>SUM(F586:F594)</f>
        <v>0</v>
      </c>
      <c r="H596" s="1177"/>
      <c r="I596" s="1178"/>
      <c r="J596" s="1178"/>
      <c r="K596" s="1178"/>
      <c r="L596" s="1179"/>
    </row>
    <row r="597" spans="1:14">
      <c r="A597" s="537"/>
      <c r="B597" s="540"/>
      <c r="C597" s="58"/>
      <c r="H597" s="1177"/>
      <c r="I597" s="1178"/>
      <c r="J597" s="1178"/>
      <c r="K597" s="1178"/>
      <c r="L597" s="1179"/>
    </row>
    <row r="598" spans="1:14" ht="13.5" thickBot="1">
      <c r="A598" s="537"/>
      <c r="B598" s="539" t="s">
        <v>413</v>
      </c>
      <c r="C598" s="58"/>
      <c r="F598" s="527"/>
      <c r="H598" s="1180"/>
      <c r="I598" s="1181"/>
      <c r="J598" s="1181"/>
      <c r="K598" s="1181"/>
      <c r="L598" s="1182"/>
    </row>
    <row r="599" spans="1:14">
      <c r="A599" s="537"/>
      <c r="B599" s="540"/>
      <c r="C599" s="58"/>
      <c r="F599" s="181"/>
    </row>
    <row r="600" spans="1:14">
      <c r="B600" s="846" t="s">
        <v>212</v>
      </c>
      <c r="C600" s="58"/>
      <c r="F600" s="527"/>
      <c r="N600" s="58"/>
    </row>
    <row r="601" spans="1:14">
      <c r="A601" s="466"/>
      <c r="B601" s="537" t="s">
        <v>414</v>
      </c>
      <c r="N601" s="58" t="s">
        <v>386</v>
      </c>
    </row>
    <row r="602" spans="1:14">
      <c r="A602" s="466"/>
      <c r="B602" s="181" t="s">
        <v>391</v>
      </c>
      <c r="F602" s="847"/>
      <c r="N602" s="58" t="s">
        <v>388</v>
      </c>
    </row>
    <row r="603" spans="1:14">
      <c r="A603" s="466"/>
      <c r="B603" s="537"/>
    </row>
    <row r="604" spans="1:14">
      <c r="C604" s="58"/>
      <c r="D604" s="543" t="s">
        <v>387</v>
      </c>
      <c r="E604" s="1183" t="s">
        <v>316</v>
      </c>
      <c r="F604" s="1183"/>
      <c r="G604" s="1183"/>
      <c r="H604" s="1183"/>
      <c r="I604" s="1183"/>
      <c r="J604" s="1183"/>
    </row>
    <row r="605" spans="1:14">
      <c r="D605" s="848" t="s">
        <v>389</v>
      </c>
      <c r="E605" s="1186" t="s">
        <v>390</v>
      </c>
      <c r="F605" s="1186"/>
      <c r="G605" s="1186"/>
      <c r="H605" s="1186"/>
      <c r="I605" s="1186"/>
      <c r="J605" s="1186"/>
    </row>
    <row r="607" spans="1:14" ht="26.45" customHeight="1">
      <c r="B607" s="980" t="s">
        <v>381</v>
      </c>
      <c r="C607" s="980"/>
      <c r="D607" s="980"/>
      <c r="E607" s="980"/>
      <c r="F607" s="980"/>
      <c r="G607" s="980"/>
      <c r="H607" s="980"/>
      <c r="I607" s="980"/>
      <c r="J607" s="58"/>
      <c r="K607" s="58"/>
      <c r="L607" s="58"/>
    </row>
    <row r="608" spans="1:14">
      <c r="B608" s="876" t="s">
        <v>213</v>
      </c>
      <c r="C608" s="540"/>
      <c r="D608" s="540"/>
      <c r="E608" s="540"/>
      <c r="F608" s="540"/>
      <c r="G608" s="58"/>
      <c r="H608" s="58"/>
      <c r="I608" s="58"/>
      <c r="J608" s="58"/>
      <c r="K608" s="58"/>
      <c r="L608" s="58"/>
    </row>
    <row r="609" spans="1:12" ht="25.5">
      <c r="B609" s="58"/>
      <c r="C609" s="1184" t="s">
        <v>53</v>
      </c>
      <c r="D609" s="1184"/>
      <c r="E609" s="631" t="s">
        <v>214</v>
      </c>
      <c r="F609" s="544" t="s">
        <v>215</v>
      </c>
      <c r="G609" s="58"/>
      <c r="H609" s="1187" t="s">
        <v>216</v>
      </c>
      <c r="I609" s="1188"/>
      <c r="J609" s="1188"/>
      <c r="K609" s="1188"/>
      <c r="L609" s="1189"/>
    </row>
    <row r="610" spans="1:12">
      <c r="C610" s="1185"/>
      <c r="D610" s="1185"/>
      <c r="E610" s="528"/>
      <c r="F610" s="528"/>
      <c r="H610" s="1190"/>
      <c r="I610" s="1191"/>
      <c r="J610" s="1191"/>
      <c r="K610" s="1191"/>
      <c r="L610" s="1192"/>
    </row>
    <row r="611" spans="1:12">
      <c r="C611" s="1185"/>
      <c r="D611" s="1185"/>
      <c r="E611" s="528"/>
      <c r="F611" s="528"/>
      <c r="H611" s="1193"/>
      <c r="I611" s="1178"/>
      <c r="J611" s="1178"/>
      <c r="K611" s="1178"/>
      <c r="L611" s="1194"/>
    </row>
    <row r="612" spans="1:12">
      <c r="C612" s="1185"/>
      <c r="D612" s="1185"/>
      <c r="E612" s="528"/>
      <c r="F612" s="528"/>
      <c r="H612" s="1193"/>
      <c r="I612" s="1178"/>
      <c r="J612" s="1178"/>
      <c r="K612" s="1178"/>
      <c r="L612" s="1194"/>
    </row>
    <row r="613" spans="1:12">
      <c r="C613" s="1185"/>
      <c r="D613" s="1185"/>
      <c r="E613" s="528"/>
      <c r="F613" s="528"/>
      <c r="H613" s="1193"/>
      <c r="I613" s="1178"/>
      <c r="J613" s="1178"/>
      <c r="K613" s="1178"/>
      <c r="L613" s="1194"/>
    </row>
    <row r="614" spans="1:12">
      <c r="A614" s="60"/>
      <c r="C614" s="1185"/>
      <c r="D614" s="1185"/>
      <c r="E614" s="528"/>
      <c r="F614" s="528"/>
      <c r="H614" s="1193"/>
      <c r="I614" s="1178"/>
      <c r="J614" s="1178"/>
      <c r="K614" s="1178"/>
      <c r="L614" s="1194"/>
    </row>
    <row r="615" spans="1:12" ht="13.5" thickBot="1">
      <c r="A615" s="60"/>
      <c r="C615" s="1198"/>
      <c r="D615" s="1198"/>
      <c r="E615" s="529"/>
      <c r="F615" s="529"/>
      <c r="H615" s="1193"/>
      <c r="I615" s="1178"/>
      <c r="J615" s="1178"/>
      <c r="K615" s="1178"/>
      <c r="L615" s="1194"/>
    </row>
    <row r="616" spans="1:12" ht="13.5" thickTop="1">
      <c r="A616" s="60"/>
      <c r="C616" s="1156" t="s">
        <v>57</v>
      </c>
      <c r="D616" s="1157"/>
      <c r="E616" s="530">
        <f>SUM(E610:E615)</f>
        <v>0</v>
      </c>
      <c r="F616" s="530">
        <f>SUM(F610:F615)</f>
        <v>0</v>
      </c>
      <c r="H616" s="1195"/>
      <c r="I616" s="1196"/>
      <c r="J616" s="1196"/>
      <c r="K616" s="1196"/>
      <c r="L616" s="1197"/>
    </row>
    <row r="618" spans="1:12">
      <c r="A618" s="548" t="s">
        <v>415</v>
      </c>
      <c r="B618" s="130"/>
      <c r="C618" s="130"/>
      <c r="D618" s="130"/>
      <c r="E618" s="130"/>
      <c r="F618" s="130"/>
      <c r="G618" s="130"/>
      <c r="H618" s="130"/>
      <c r="I618" s="130"/>
      <c r="J618" s="130"/>
      <c r="K618" s="130"/>
      <c r="L618" s="130"/>
    </row>
    <row r="619" spans="1:12" ht="13.5" thickBot="1">
      <c r="A619" s="131"/>
      <c r="B619" s="877" t="s">
        <v>471</v>
      </c>
      <c r="C619" s="130"/>
      <c r="D619" s="130"/>
      <c r="E619" s="130"/>
      <c r="F619" s="130"/>
      <c r="G619" s="130"/>
      <c r="H619" s="130"/>
      <c r="I619" s="130"/>
      <c r="J619" s="130"/>
      <c r="K619" s="130"/>
      <c r="L619" s="130"/>
    </row>
    <row r="620" spans="1:12" ht="12.75" customHeight="1">
      <c r="A620" s="131"/>
      <c r="B620" s="550" t="s">
        <v>272</v>
      </c>
      <c r="C620" s="130"/>
      <c r="D620" s="130"/>
      <c r="E620" s="130"/>
      <c r="F620" s="634"/>
      <c r="G620" s="130"/>
      <c r="H620" s="625" t="s">
        <v>271</v>
      </c>
      <c r="I620" s="626"/>
      <c r="J620" s="626"/>
      <c r="K620" s="626"/>
      <c r="L620" s="627"/>
    </row>
    <row r="621" spans="1:12" ht="13.15" customHeight="1">
      <c r="A621" s="131"/>
      <c r="B621" s="130"/>
      <c r="C621" s="130"/>
      <c r="D621" s="130"/>
      <c r="E621" s="130"/>
      <c r="F621" s="130"/>
      <c r="G621" s="130"/>
      <c r="H621" s="628"/>
      <c r="I621" s="629"/>
      <c r="J621" s="629"/>
      <c r="K621" s="629"/>
      <c r="L621" s="630"/>
    </row>
    <row r="622" spans="1:12" ht="17.25" customHeight="1">
      <c r="A622" s="131"/>
      <c r="B622" s="550" t="s">
        <v>270</v>
      </c>
      <c r="C622" s="130"/>
      <c r="D622" s="130"/>
      <c r="E622" s="130"/>
      <c r="F622" s="634"/>
      <c r="G622" s="130"/>
      <c r="H622" s="1158" t="str">
        <f>IF(ISERROR(+F620/F622),"",+F620/F622)</f>
        <v/>
      </c>
      <c r="I622" s="1159"/>
      <c r="J622" s="1159"/>
      <c r="K622" s="1159"/>
      <c r="L622" s="1160"/>
    </row>
    <row r="623" spans="1:12" ht="17.25" customHeight="1">
      <c r="A623" s="131"/>
      <c r="B623" s="130"/>
      <c r="C623" s="130"/>
      <c r="D623" s="130"/>
      <c r="E623" s="130"/>
      <c r="F623" s="130"/>
      <c r="G623" s="130"/>
      <c r="H623" s="1161" t="s">
        <v>382</v>
      </c>
      <c r="I623" s="1162"/>
      <c r="J623" s="1162"/>
      <c r="K623" s="1162"/>
      <c r="L623" s="1163"/>
    </row>
    <row r="624" spans="1:12" ht="17.25" customHeight="1">
      <c r="A624" s="131"/>
      <c r="B624" s="130"/>
      <c r="C624" s="130"/>
      <c r="D624" s="130"/>
      <c r="E624" s="130"/>
      <c r="F624" s="130"/>
      <c r="G624" s="130"/>
      <c r="H624" s="1164"/>
      <c r="I624" s="1165"/>
      <c r="J624" s="1165"/>
      <c r="K624" s="1165"/>
      <c r="L624" s="1166"/>
    </row>
    <row r="625" spans="1:12">
      <c r="A625" s="131"/>
      <c r="B625" s="130"/>
      <c r="C625" s="130"/>
      <c r="D625" s="130"/>
      <c r="E625" s="130"/>
      <c r="F625" s="130"/>
      <c r="G625" s="130"/>
      <c r="H625" s="1164"/>
      <c r="I625" s="1165"/>
      <c r="J625" s="1165"/>
      <c r="K625" s="1165"/>
      <c r="L625" s="1166"/>
    </row>
    <row r="626" spans="1:12" ht="13.5" thickBot="1">
      <c r="A626" s="131"/>
      <c r="B626" s="130"/>
      <c r="C626" s="130"/>
      <c r="D626" s="130"/>
      <c r="E626" s="130"/>
      <c r="F626" s="130"/>
      <c r="G626" s="130"/>
      <c r="H626" s="1167"/>
      <c r="I626" s="1168"/>
      <c r="J626" s="1168"/>
      <c r="K626" s="1168"/>
      <c r="L626" s="1169"/>
    </row>
    <row r="628" spans="1:12" ht="14.25">
      <c r="A628" s="1170" t="s">
        <v>393</v>
      </c>
      <c r="B628" s="1170"/>
      <c r="C628" s="1170"/>
      <c r="D628" s="1170"/>
      <c r="E628" s="1170"/>
      <c r="F628" s="1170"/>
      <c r="G628" s="1170"/>
      <c r="H628" s="1170"/>
      <c r="I628" s="1170"/>
      <c r="J628" s="1170"/>
      <c r="L628" s="531"/>
    </row>
    <row r="629" spans="1:12" ht="14.25">
      <c r="A629" s="1170" t="s">
        <v>394</v>
      </c>
      <c r="B629" s="1170"/>
      <c r="C629" s="1170"/>
      <c r="D629" s="1170"/>
      <c r="E629" s="1170"/>
      <c r="F629" s="1170"/>
      <c r="G629" s="1170"/>
      <c r="H629" s="1170"/>
      <c r="I629" s="1170"/>
      <c r="J629" s="1170"/>
      <c r="L629" s="532"/>
    </row>
    <row r="630" spans="1:12" ht="14.25">
      <c r="A630" s="64" t="s">
        <v>315</v>
      </c>
      <c r="B630" s="64"/>
      <c r="C630" s="64"/>
      <c r="D630" s="64"/>
      <c r="E630" s="64"/>
      <c r="F630" s="64"/>
      <c r="G630" s="64"/>
      <c r="H630" s="64"/>
      <c r="I630" s="64"/>
      <c r="J630" s="64"/>
      <c r="K630" s="835"/>
      <c r="L630" s="531"/>
    </row>
    <row r="631" spans="1:12">
      <c r="A631" s="65" t="s">
        <v>196</v>
      </c>
      <c r="B631" s="58"/>
      <c r="C631" s="58"/>
      <c r="D631" s="1202" t="str">
        <f>+'Sch I S&amp;B FINAL'!$B$4</f>
        <v>Contractor Name</v>
      </c>
      <c r="E631" s="1202"/>
      <c r="F631" s="70"/>
      <c r="G631" s="70"/>
      <c r="H631" s="70"/>
      <c r="J631" s="58"/>
      <c r="K631" s="66" t="s">
        <v>354</v>
      </c>
      <c r="L631" s="729">
        <f>+'Sch I S&amp;B FINAL'!$O$5</f>
        <v>0</v>
      </c>
    </row>
    <row r="632" spans="1:12">
      <c r="A632" s="65" t="s">
        <v>198</v>
      </c>
      <c r="B632" s="58"/>
      <c r="C632" s="58"/>
      <c r="D632" s="1199" t="s">
        <v>365</v>
      </c>
      <c r="E632" s="1199"/>
      <c r="F632" s="1199"/>
      <c r="G632" s="1199"/>
      <c r="H632" s="67"/>
      <c r="J632" s="58"/>
      <c r="K632" s="66" t="s">
        <v>199</v>
      </c>
      <c r="L632" s="730" t="str">
        <f>+'Sch I S&amp;B FINAL'!$H$4</f>
        <v>Contract Number</v>
      </c>
    </row>
    <row r="633" spans="1:12" s="70" customFormat="1">
      <c r="A633" s="65" t="s">
        <v>247</v>
      </c>
      <c r="B633" s="58"/>
      <c r="C633" s="58"/>
      <c r="D633" s="1200">
        <f>+'Sch I S&amp;B FINAL'!$B633:$D633</f>
        <v>0</v>
      </c>
      <c r="E633" s="1200"/>
      <c r="F633" s="67"/>
      <c r="G633" s="1201"/>
      <c r="H633" s="1201"/>
      <c r="I633" s="1201"/>
      <c r="J633" s="58"/>
      <c r="K633" s="66" t="s">
        <v>324</v>
      </c>
      <c r="L633" s="732">
        <f>+'Sch I S&amp;B FINAL'!$O$4</f>
        <v>0</v>
      </c>
    </row>
    <row r="634" spans="1:12">
      <c r="A634" s="533"/>
      <c r="C634" s="534"/>
      <c r="D634" s="535"/>
      <c r="E634" s="535"/>
      <c r="F634" s="533"/>
      <c r="G634" s="535"/>
      <c r="H634" s="535"/>
      <c r="K634" s="66" t="s">
        <v>201</v>
      </c>
      <c r="L634" s="731"/>
    </row>
    <row r="635" spans="1:12" s="70" customFormat="1" ht="12.75" customHeight="1" thickBot="1">
      <c r="A635" s="536"/>
      <c r="B635" s="60"/>
      <c r="C635" s="60"/>
      <c r="D635" s="60"/>
      <c r="E635" s="60"/>
      <c r="F635" s="60"/>
      <c r="G635" s="60"/>
      <c r="H635" s="60"/>
      <c r="I635" s="60"/>
      <c r="J635" s="60"/>
      <c r="K635" s="60"/>
      <c r="L635" s="60"/>
    </row>
    <row r="636" spans="1:12" ht="15.75" thickBot="1">
      <c r="A636" s="1203" t="s">
        <v>202</v>
      </c>
      <c r="B636" s="1204"/>
      <c r="C636" s="1204"/>
      <c r="D636" s="1204"/>
      <c r="E636" s="1204"/>
      <c r="F636" s="1204"/>
      <c r="G636" s="1204"/>
      <c r="H636" s="1204"/>
      <c r="I636" s="1204"/>
      <c r="J636" s="1204"/>
      <c r="K636" s="1204"/>
      <c r="L636" s="1205"/>
    </row>
    <row r="638" spans="1:12" ht="25.9" customHeight="1">
      <c r="A638" s="1206" t="s">
        <v>410</v>
      </c>
      <c r="B638" s="1206"/>
      <c r="C638" s="1206"/>
      <c r="D638" s="1206"/>
      <c r="E638" s="1206"/>
      <c r="F638" s="1206"/>
      <c r="G638" s="1206"/>
      <c r="H638" s="1206"/>
      <c r="I638" s="1206"/>
      <c r="J638" s="1206"/>
      <c r="K638" s="1206"/>
      <c r="L638" s="1206"/>
    </row>
    <row r="639" spans="1:12">
      <c r="A639" s="60"/>
      <c r="B639" s="537" t="s">
        <v>411</v>
      </c>
    </row>
    <row r="640" spans="1:12">
      <c r="A640" s="60"/>
      <c r="B640" s="537"/>
      <c r="C640" s="537" t="s">
        <v>412</v>
      </c>
    </row>
    <row r="641" spans="1:12">
      <c r="A641" s="60"/>
      <c r="B641" s="537"/>
      <c r="C641" s="537"/>
    </row>
    <row r="642" spans="1:12" ht="13.5" thickBot="1">
      <c r="A642" s="537"/>
      <c r="B642" s="539" t="s">
        <v>203</v>
      </c>
      <c r="C642" s="58"/>
    </row>
    <row r="643" spans="1:12">
      <c r="A643" s="537"/>
      <c r="B643" s="540"/>
      <c r="C643" s="58" t="s">
        <v>204</v>
      </c>
      <c r="F643" s="526"/>
      <c r="H643" s="612" t="s">
        <v>205</v>
      </c>
      <c r="I643" s="613"/>
      <c r="J643" s="613"/>
      <c r="K643" s="613"/>
      <c r="L643" s="614"/>
    </row>
    <row r="644" spans="1:12" ht="13.15" customHeight="1">
      <c r="A644" s="538"/>
      <c r="B644" s="541"/>
      <c r="C644" s="68"/>
      <c r="D644" s="70"/>
      <c r="E644" s="70"/>
      <c r="F644" s="69"/>
      <c r="G644" s="70"/>
      <c r="H644" s="615"/>
      <c r="I644" s="616"/>
      <c r="J644" s="616"/>
      <c r="K644" s="616"/>
      <c r="L644" s="617"/>
    </row>
    <row r="645" spans="1:12" ht="15.75">
      <c r="A645" s="537"/>
      <c r="B645" s="540"/>
      <c r="C645" s="58" t="s">
        <v>206</v>
      </c>
      <c r="F645" s="526"/>
      <c r="H645" s="1171" t="str">
        <f>IF(F659="YES",IF(ISERROR(+F653/((F655+F657-F673)*94500)),"",+F653/((F655+F657-F673)*94500)),IF(ISERROR(+F653/((F655+F657-F673)*108000)),"",+F653/((F655+F657-F673)*108000)))</f>
        <v/>
      </c>
      <c r="I645" s="1172"/>
      <c r="J645" s="1172"/>
      <c r="K645" s="1172"/>
      <c r="L645" s="1173"/>
    </row>
    <row r="646" spans="1:12">
      <c r="A646" s="538"/>
      <c r="B646" s="541"/>
      <c r="C646" s="68"/>
      <c r="D646" s="70"/>
      <c r="E646" s="70"/>
      <c r="F646" s="69"/>
      <c r="G646" s="70"/>
      <c r="H646" s="1174" t="s">
        <v>207</v>
      </c>
      <c r="I646" s="1175"/>
      <c r="J646" s="1175"/>
      <c r="K646" s="1175"/>
      <c r="L646" s="1176"/>
    </row>
    <row r="647" spans="1:12">
      <c r="A647" s="537"/>
      <c r="B647" s="540"/>
      <c r="C647" s="58" t="s">
        <v>208</v>
      </c>
      <c r="F647" s="526"/>
      <c r="H647" s="1177"/>
      <c r="I647" s="1178"/>
      <c r="J647" s="1178"/>
      <c r="K647" s="1178"/>
      <c r="L647" s="1179"/>
    </row>
    <row r="648" spans="1:12">
      <c r="A648" s="537"/>
      <c r="B648" s="540"/>
      <c r="C648" s="58"/>
      <c r="H648" s="1177"/>
      <c r="I648" s="1178"/>
      <c r="J648" s="1178"/>
      <c r="K648" s="1178"/>
      <c r="L648" s="1179"/>
    </row>
    <row r="649" spans="1:12">
      <c r="A649" s="537"/>
      <c r="B649" s="540"/>
      <c r="C649" s="58" t="s">
        <v>209</v>
      </c>
      <c r="F649" s="526"/>
      <c r="H649" s="1177"/>
      <c r="I649" s="1178"/>
      <c r="J649" s="1178"/>
      <c r="K649" s="1178"/>
      <c r="L649" s="1179"/>
    </row>
    <row r="650" spans="1:12">
      <c r="A650" s="537"/>
      <c r="B650" s="540"/>
      <c r="C650" s="58"/>
      <c r="H650" s="1177"/>
      <c r="I650" s="1178"/>
      <c r="J650" s="1178"/>
      <c r="K650" s="1178"/>
      <c r="L650" s="1179"/>
    </row>
    <row r="651" spans="1:12">
      <c r="A651" s="537"/>
      <c r="B651" s="540"/>
      <c r="C651" s="58" t="s">
        <v>210</v>
      </c>
      <c r="F651" s="526"/>
      <c r="H651" s="1177"/>
      <c r="I651" s="1178"/>
      <c r="J651" s="1178"/>
      <c r="K651" s="1178"/>
      <c r="L651" s="1179"/>
    </row>
    <row r="652" spans="1:12">
      <c r="A652" s="537"/>
      <c r="B652" s="540"/>
      <c r="C652" s="58"/>
      <c r="H652" s="1177"/>
      <c r="I652" s="1178"/>
      <c r="J652" s="1178"/>
      <c r="K652" s="1178"/>
      <c r="L652" s="1179"/>
    </row>
    <row r="653" spans="1:12">
      <c r="A653" s="537"/>
      <c r="B653" s="540"/>
      <c r="C653" s="58" t="s">
        <v>385</v>
      </c>
      <c r="F653" s="542">
        <f>SUM(F643:F651)</f>
        <v>0</v>
      </c>
      <c r="H653" s="1177"/>
      <c r="I653" s="1178"/>
      <c r="J653" s="1178"/>
      <c r="K653" s="1178"/>
      <c r="L653" s="1179"/>
    </row>
    <row r="654" spans="1:12">
      <c r="A654" s="537"/>
      <c r="B654" s="540"/>
      <c r="C654" s="58"/>
      <c r="H654" s="1177"/>
      <c r="I654" s="1178"/>
      <c r="J654" s="1178"/>
      <c r="K654" s="1178"/>
      <c r="L654" s="1179"/>
    </row>
    <row r="655" spans="1:12" ht="13.5" thickBot="1">
      <c r="A655" s="537"/>
      <c r="B655" s="539" t="s">
        <v>413</v>
      </c>
      <c r="C655" s="58"/>
      <c r="F655" s="527"/>
      <c r="H655" s="1180"/>
      <c r="I655" s="1181"/>
      <c r="J655" s="1181"/>
      <c r="K655" s="1181"/>
      <c r="L655" s="1182"/>
    </row>
    <row r="656" spans="1:12">
      <c r="A656" s="537"/>
      <c r="B656" s="540"/>
      <c r="C656" s="58"/>
      <c r="F656" s="181"/>
    </row>
    <row r="657" spans="1:14">
      <c r="B657" s="846" t="s">
        <v>212</v>
      </c>
      <c r="C657" s="58"/>
      <c r="F657" s="527"/>
      <c r="N657" s="58"/>
    </row>
    <row r="658" spans="1:14">
      <c r="A658" s="466"/>
      <c r="B658" s="537" t="s">
        <v>414</v>
      </c>
      <c r="N658" s="58" t="s">
        <v>386</v>
      </c>
    </row>
    <row r="659" spans="1:14">
      <c r="A659" s="466"/>
      <c r="B659" s="181" t="s">
        <v>391</v>
      </c>
      <c r="F659" s="847"/>
      <c r="N659" s="58" t="s">
        <v>388</v>
      </c>
    </row>
    <row r="660" spans="1:14">
      <c r="A660" s="466"/>
      <c r="B660" s="537"/>
    </row>
    <row r="661" spans="1:14">
      <c r="C661" s="58"/>
      <c r="D661" s="543" t="s">
        <v>387</v>
      </c>
      <c r="E661" s="1183" t="s">
        <v>316</v>
      </c>
      <c r="F661" s="1183"/>
      <c r="G661" s="1183"/>
      <c r="H661" s="1183"/>
      <c r="I661" s="1183"/>
      <c r="J661" s="1183"/>
    </row>
    <row r="662" spans="1:14">
      <c r="D662" s="848" t="s">
        <v>389</v>
      </c>
      <c r="E662" s="1186" t="s">
        <v>390</v>
      </c>
      <c r="F662" s="1186"/>
      <c r="G662" s="1186"/>
      <c r="H662" s="1186"/>
      <c r="I662" s="1186"/>
      <c r="J662" s="1186"/>
    </row>
    <row r="664" spans="1:14" ht="26.45" customHeight="1">
      <c r="B664" s="980" t="s">
        <v>381</v>
      </c>
      <c r="C664" s="980"/>
      <c r="D664" s="980"/>
      <c r="E664" s="980"/>
      <c r="F664" s="980"/>
      <c r="G664" s="980"/>
      <c r="H664" s="980"/>
      <c r="I664" s="980"/>
      <c r="J664" s="58"/>
      <c r="K664" s="58"/>
      <c r="L664" s="58"/>
    </row>
    <row r="665" spans="1:14">
      <c r="B665" s="876" t="s">
        <v>213</v>
      </c>
      <c r="C665" s="540"/>
      <c r="D665" s="540"/>
      <c r="E665" s="540"/>
      <c r="F665" s="540"/>
      <c r="G665" s="58"/>
      <c r="H665" s="58"/>
      <c r="I665" s="58"/>
      <c r="J665" s="58"/>
      <c r="K665" s="58"/>
      <c r="L665" s="58"/>
    </row>
    <row r="666" spans="1:14" ht="25.5">
      <c r="B666" s="58"/>
      <c r="C666" s="1184" t="s">
        <v>53</v>
      </c>
      <c r="D666" s="1184"/>
      <c r="E666" s="631" t="s">
        <v>214</v>
      </c>
      <c r="F666" s="544" t="s">
        <v>215</v>
      </c>
      <c r="G666" s="58"/>
      <c r="H666" s="1187" t="s">
        <v>216</v>
      </c>
      <c r="I666" s="1188"/>
      <c r="J666" s="1188"/>
      <c r="K666" s="1188"/>
      <c r="L666" s="1189"/>
    </row>
    <row r="667" spans="1:14">
      <c r="C667" s="1185"/>
      <c r="D667" s="1185"/>
      <c r="E667" s="528"/>
      <c r="F667" s="528"/>
      <c r="H667" s="1190"/>
      <c r="I667" s="1191"/>
      <c r="J667" s="1191"/>
      <c r="K667" s="1191"/>
      <c r="L667" s="1192"/>
    </row>
    <row r="668" spans="1:14">
      <c r="C668" s="1185"/>
      <c r="D668" s="1185"/>
      <c r="E668" s="528"/>
      <c r="F668" s="528"/>
      <c r="H668" s="1193"/>
      <c r="I668" s="1178"/>
      <c r="J668" s="1178"/>
      <c r="K668" s="1178"/>
      <c r="L668" s="1194"/>
    </row>
    <row r="669" spans="1:14">
      <c r="C669" s="1185"/>
      <c r="D669" s="1185"/>
      <c r="E669" s="528"/>
      <c r="F669" s="528"/>
      <c r="H669" s="1193"/>
      <c r="I669" s="1178"/>
      <c r="J669" s="1178"/>
      <c r="K669" s="1178"/>
      <c r="L669" s="1194"/>
    </row>
    <row r="670" spans="1:14">
      <c r="C670" s="1185"/>
      <c r="D670" s="1185"/>
      <c r="E670" s="528"/>
      <c r="F670" s="528"/>
      <c r="H670" s="1193"/>
      <c r="I670" s="1178"/>
      <c r="J670" s="1178"/>
      <c r="K670" s="1178"/>
      <c r="L670" s="1194"/>
    </row>
    <row r="671" spans="1:14">
      <c r="A671" s="60"/>
      <c r="C671" s="1185"/>
      <c r="D671" s="1185"/>
      <c r="E671" s="528"/>
      <c r="F671" s="528"/>
      <c r="H671" s="1193"/>
      <c r="I671" s="1178"/>
      <c r="J671" s="1178"/>
      <c r="K671" s="1178"/>
      <c r="L671" s="1194"/>
    </row>
    <row r="672" spans="1:14" ht="13.5" thickBot="1">
      <c r="A672" s="60"/>
      <c r="C672" s="1198"/>
      <c r="D672" s="1198"/>
      <c r="E672" s="529"/>
      <c r="F672" s="529"/>
      <c r="H672" s="1193"/>
      <c r="I672" s="1178"/>
      <c r="J672" s="1178"/>
      <c r="K672" s="1178"/>
      <c r="L672" s="1194"/>
    </row>
    <row r="673" spans="1:12" ht="13.5" thickTop="1">
      <c r="A673" s="60"/>
      <c r="C673" s="1156" t="s">
        <v>57</v>
      </c>
      <c r="D673" s="1157"/>
      <c r="E673" s="530">
        <f>SUM(E667:E672)</f>
        <v>0</v>
      </c>
      <c r="F673" s="530">
        <f>SUM(F667:F672)</f>
        <v>0</v>
      </c>
      <c r="H673" s="1195"/>
      <c r="I673" s="1196"/>
      <c r="J673" s="1196"/>
      <c r="K673" s="1196"/>
      <c r="L673" s="1197"/>
    </row>
    <row r="675" spans="1:12">
      <c r="A675" s="548" t="s">
        <v>415</v>
      </c>
      <c r="B675" s="130"/>
      <c r="C675" s="130"/>
      <c r="D675" s="130"/>
      <c r="E675" s="130"/>
      <c r="F675" s="130"/>
      <c r="G675" s="130"/>
      <c r="H675" s="130"/>
      <c r="I675" s="130"/>
      <c r="J675" s="130"/>
      <c r="K675" s="130"/>
      <c r="L675" s="130"/>
    </row>
    <row r="676" spans="1:12" ht="13.5" thickBot="1">
      <c r="A676" s="131"/>
      <c r="B676" s="877" t="s">
        <v>471</v>
      </c>
      <c r="C676" s="130"/>
      <c r="D676" s="130"/>
      <c r="E676" s="130"/>
      <c r="F676" s="130"/>
      <c r="G676" s="130"/>
      <c r="H676" s="130"/>
      <c r="I676" s="130"/>
      <c r="J676" s="130"/>
      <c r="K676" s="130"/>
      <c r="L676" s="130"/>
    </row>
    <row r="677" spans="1:12" ht="12.75" customHeight="1">
      <c r="A677" s="131"/>
      <c r="B677" s="550" t="s">
        <v>272</v>
      </c>
      <c r="C677" s="130"/>
      <c r="D677" s="130"/>
      <c r="E677" s="130"/>
      <c r="F677" s="634"/>
      <c r="G677" s="130"/>
      <c r="H677" s="625" t="s">
        <v>271</v>
      </c>
      <c r="I677" s="626"/>
      <c r="J677" s="626"/>
      <c r="K677" s="626"/>
      <c r="L677" s="627"/>
    </row>
    <row r="678" spans="1:12" ht="13.15" customHeight="1">
      <c r="A678" s="131"/>
      <c r="B678" s="130"/>
      <c r="C678" s="130"/>
      <c r="D678" s="130"/>
      <c r="E678" s="130"/>
      <c r="F678" s="130"/>
      <c r="G678" s="130"/>
      <c r="H678" s="628"/>
      <c r="I678" s="629"/>
      <c r="J678" s="629"/>
      <c r="K678" s="629"/>
      <c r="L678" s="630"/>
    </row>
    <row r="679" spans="1:12" ht="17.25" customHeight="1">
      <c r="A679" s="131"/>
      <c r="B679" s="550" t="s">
        <v>270</v>
      </c>
      <c r="C679" s="130"/>
      <c r="D679" s="130"/>
      <c r="E679" s="130"/>
      <c r="F679" s="634"/>
      <c r="G679" s="130"/>
      <c r="H679" s="1158" t="str">
        <f>IF(ISERROR(+F677/F679),"",+F677/F679)</f>
        <v/>
      </c>
      <c r="I679" s="1159"/>
      <c r="J679" s="1159"/>
      <c r="K679" s="1159"/>
      <c r="L679" s="1160"/>
    </row>
    <row r="680" spans="1:12" ht="17.25" customHeight="1">
      <c r="A680" s="131"/>
      <c r="B680" s="130"/>
      <c r="C680" s="130"/>
      <c r="D680" s="130"/>
      <c r="E680" s="130"/>
      <c r="F680" s="130"/>
      <c r="G680" s="130"/>
      <c r="H680" s="1161" t="s">
        <v>382</v>
      </c>
      <c r="I680" s="1162"/>
      <c r="J680" s="1162"/>
      <c r="K680" s="1162"/>
      <c r="L680" s="1163"/>
    </row>
    <row r="681" spans="1:12" ht="17.25" customHeight="1">
      <c r="A681" s="131"/>
      <c r="B681" s="130"/>
      <c r="C681" s="130"/>
      <c r="D681" s="130"/>
      <c r="E681" s="130"/>
      <c r="F681" s="130"/>
      <c r="G681" s="130"/>
      <c r="H681" s="1164"/>
      <c r="I681" s="1165"/>
      <c r="J681" s="1165"/>
      <c r="K681" s="1165"/>
      <c r="L681" s="1166"/>
    </row>
    <row r="682" spans="1:12">
      <c r="A682" s="131"/>
      <c r="B682" s="130"/>
      <c r="C682" s="130"/>
      <c r="D682" s="130"/>
      <c r="E682" s="130"/>
      <c r="F682" s="130"/>
      <c r="G682" s="130"/>
      <c r="H682" s="1164"/>
      <c r="I682" s="1165"/>
      <c r="J682" s="1165"/>
      <c r="K682" s="1165"/>
      <c r="L682" s="1166"/>
    </row>
    <row r="683" spans="1:12" ht="13.5" thickBot="1">
      <c r="A683" s="131"/>
      <c r="B683" s="130"/>
      <c r="C683" s="130"/>
      <c r="D683" s="130"/>
      <c r="E683" s="130"/>
      <c r="F683" s="130"/>
      <c r="G683" s="130"/>
      <c r="H683" s="1167"/>
      <c r="I683" s="1168"/>
      <c r="J683" s="1168"/>
      <c r="K683" s="1168"/>
      <c r="L683" s="1169"/>
    </row>
  </sheetData>
  <sheetProtection formatCells="0" formatColumns="0" formatRows="0" insertColumns="0" insertRows="0"/>
  <mergeCells count="324">
    <mergeCell ref="A636:L636"/>
    <mergeCell ref="A638:L638"/>
    <mergeCell ref="A522:L522"/>
    <mergeCell ref="A524:L524"/>
    <mergeCell ref="C552:D552"/>
    <mergeCell ref="C553:D553"/>
    <mergeCell ref="C554:D554"/>
    <mergeCell ref="C555:D555"/>
    <mergeCell ref="C556:D556"/>
    <mergeCell ref="C557:D557"/>
    <mergeCell ref="D575:G575"/>
    <mergeCell ref="D576:E576"/>
    <mergeCell ref="G576:I576"/>
    <mergeCell ref="A579:L579"/>
    <mergeCell ref="A581:L581"/>
    <mergeCell ref="A571:J571"/>
    <mergeCell ref="D574:E574"/>
    <mergeCell ref="C609:D609"/>
    <mergeCell ref="C610:D610"/>
    <mergeCell ref="H588:L588"/>
    <mergeCell ref="H589:L589"/>
    <mergeCell ref="H590:L598"/>
    <mergeCell ref="E604:J604"/>
    <mergeCell ref="E605:J605"/>
    <mergeCell ref="H396:L398"/>
    <mergeCell ref="A401:J401"/>
    <mergeCell ref="A408:L408"/>
    <mergeCell ref="A410:L410"/>
    <mergeCell ref="A628:J628"/>
    <mergeCell ref="D631:E631"/>
    <mergeCell ref="D632:G632"/>
    <mergeCell ref="D633:E633"/>
    <mergeCell ref="G633:I633"/>
    <mergeCell ref="H417:L417"/>
    <mergeCell ref="H418:L418"/>
    <mergeCell ref="H419:L427"/>
    <mergeCell ref="E433:J433"/>
    <mergeCell ref="E434:J434"/>
    <mergeCell ref="B436:I436"/>
    <mergeCell ref="A400:J400"/>
    <mergeCell ref="D403:E403"/>
    <mergeCell ref="D404:G404"/>
    <mergeCell ref="D405:E405"/>
    <mergeCell ref="G405:I405"/>
    <mergeCell ref="C611:D611"/>
    <mergeCell ref="C612:D612"/>
    <mergeCell ref="C613:D613"/>
    <mergeCell ref="C614:D614"/>
    <mergeCell ref="D348:E348"/>
    <mergeCell ref="G348:I348"/>
    <mergeCell ref="A351:L351"/>
    <mergeCell ref="H337:L337"/>
    <mergeCell ref="H338:L338"/>
    <mergeCell ref="H339:L341"/>
    <mergeCell ref="A344:J344"/>
    <mergeCell ref="A514:J514"/>
    <mergeCell ref="D517:E517"/>
    <mergeCell ref="A353:L353"/>
    <mergeCell ref="H360:L360"/>
    <mergeCell ref="H361:L361"/>
    <mergeCell ref="H362:L370"/>
    <mergeCell ref="E376:J376"/>
    <mergeCell ref="E377:J377"/>
    <mergeCell ref="B379:I379"/>
    <mergeCell ref="C495:D495"/>
    <mergeCell ref="C496:D496"/>
    <mergeCell ref="H381:L381"/>
    <mergeCell ref="H382:L388"/>
    <mergeCell ref="C387:D387"/>
    <mergeCell ref="C388:D388"/>
    <mergeCell ref="H394:L394"/>
    <mergeCell ref="H395:L395"/>
    <mergeCell ref="A182:L182"/>
    <mergeCell ref="C210:D210"/>
    <mergeCell ref="C211:D211"/>
    <mergeCell ref="C212:D212"/>
    <mergeCell ref="C213:D213"/>
    <mergeCell ref="C214:D214"/>
    <mergeCell ref="C215:D215"/>
    <mergeCell ref="H189:L189"/>
    <mergeCell ref="H190:L190"/>
    <mergeCell ref="H191:L199"/>
    <mergeCell ref="E205:J205"/>
    <mergeCell ref="E206:J206"/>
    <mergeCell ref="B208:I208"/>
    <mergeCell ref="H210:L210"/>
    <mergeCell ref="H211:L217"/>
    <mergeCell ref="C216:D216"/>
    <mergeCell ref="C217:D217"/>
    <mergeCell ref="C153:D153"/>
    <mergeCell ref="C154:D154"/>
    <mergeCell ref="C155:D155"/>
    <mergeCell ref="C156:D156"/>
    <mergeCell ref="C157:D157"/>
    <mergeCell ref="C158:D158"/>
    <mergeCell ref="E148:J148"/>
    <mergeCell ref="E149:J149"/>
    <mergeCell ref="B151:I151"/>
    <mergeCell ref="H153:L153"/>
    <mergeCell ref="H154:L160"/>
    <mergeCell ref="C159:D159"/>
    <mergeCell ref="C160:D160"/>
    <mergeCell ref="C96:D96"/>
    <mergeCell ref="C97:D97"/>
    <mergeCell ref="C98:D98"/>
    <mergeCell ref="C99:D99"/>
    <mergeCell ref="C100:D100"/>
    <mergeCell ref="C101:D101"/>
    <mergeCell ref="H75:L75"/>
    <mergeCell ref="H76:L76"/>
    <mergeCell ref="H77:L85"/>
    <mergeCell ref="E91:J91"/>
    <mergeCell ref="E92:J92"/>
    <mergeCell ref="B94:I94"/>
    <mergeCell ref="H96:L96"/>
    <mergeCell ref="H97:L103"/>
    <mergeCell ref="C102:D102"/>
    <mergeCell ref="C103:D103"/>
    <mergeCell ref="H19:L19"/>
    <mergeCell ref="H20:L28"/>
    <mergeCell ref="C39:D39"/>
    <mergeCell ref="C40:D40"/>
    <mergeCell ref="C41:D41"/>
    <mergeCell ref="C42:D42"/>
    <mergeCell ref="C43:D43"/>
    <mergeCell ref="C44:D44"/>
    <mergeCell ref="E34:J34"/>
    <mergeCell ref="E35:J35"/>
    <mergeCell ref="B37:I37"/>
    <mergeCell ref="H39:L39"/>
    <mergeCell ref="H40:L46"/>
    <mergeCell ref="C45:D45"/>
    <mergeCell ref="C46:D46"/>
    <mergeCell ref="A11:L11"/>
    <mergeCell ref="A1:J1"/>
    <mergeCell ref="D6:E6"/>
    <mergeCell ref="G6:I6"/>
    <mergeCell ref="A9:L9"/>
    <mergeCell ref="D4:E4"/>
    <mergeCell ref="D5:G5"/>
    <mergeCell ref="A2:J2"/>
    <mergeCell ref="H18:L18"/>
    <mergeCell ref="A58:J58"/>
    <mergeCell ref="D61:E61"/>
    <mergeCell ref="D62:G62"/>
    <mergeCell ref="D63:E63"/>
    <mergeCell ref="G63:I63"/>
    <mergeCell ref="A66:L66"/>
    <mergeCell ref="A68:L68"/>
    <mergeCell ref="A59:J59"/>
    <mergeCell ref="H52:L52"/>
    <mergeCell ref="H53:L53"/>
    <mergeCell ref="H54:L56"/>
    <mergeCell ref="A172:J172"/>
    <mergeCell ref="D175:E175"/>
    <mergeCell ref="D176:G176"/>
    <mergeCell ref="D177:E177"/>
    <mergeCell ref="G177:I177"/>
    <mergeCell ref="A180:L180"/>
    <mergeCell ref="H166:L166"/>
    <mergeCell ref="H167:L167"/>
    <mergeCell ref="H168:L170"/>
    <mergeCell ref="A173:J173"/>
    <mergeCell ref="C381:D381"/>
    <mergeCell ref="C382:D382"/>
    <mergeCell ref="C383:D383"/>
    <mergeCell ref="C384:D384"/>
    <mergeCell ref="C385:D385"/>
    <mergeCell ref="C386:D386"/>
    <mergeCell ref="D291:E291"/>
    <mergeCell ref="G291:I291"/>
    <mergeCell ref="A294:L294"/>
    <mergeCell ref="A296:L296"/>
    <mergeCell ref="C324:D324"/>
    <mergeCell ref="C325:D325"/>
    <mergeCell ref="C326:D326"/>
    <mergeCell ref="C327:D327"/>
    <mergeCell ref="C328:D328"/>
    <mergeCell ref="C329:D329"/>
    <mergeCell ref="B322:I322"/>
    <mergeCell ref="H324:L324"/>
    <mergeCell ref="H325:L331"/>
    <mergeCell ref="C330:D330"/>
    <mergeCell ref="C331:D331"/>
    <mergeCell ref="A343:J343"/>
    <mergeCell ref="D346:E346"/>
    <mergeCell ref="D347:G347"/>
    <mergeCell ref="B607:I607"/>
    <mergeCell ref="H609:L609"/>
    <mergeCell ref="H610:L616"/>
    <mergeCell ref="C615:D615"/>
    <mergeCell ref="H109:L109"/>
    <mergeCell ref="H110:L110"/>
    <mergeCell ref="H111:L113"/>
    <mergeCell ref="A116:J116"/>
    <mergeCell ref="H132:L132"/>
    <mergeCell ref="H133:L133"/>
    <mergeCell ref="H134:L142"/>
    <mergeCell ref="A115:J115"/>
    <mergeCell ref="D119:G119"/>
    <mergeCell ref="D120:E120"/>
    <mergeCell ref="G120:I120"/>
    <mergeCell ref="A125:L125"/>
    <mergeCell ref="A123:L123"/>
    <mergeCell ref="D118:E118"/>
    <mergeCell ref="H223:L223"/>
    <mergeCell ref="H224:L224"/>
    <mergeCell ref="H225:L227"/>
    <mergeCell ref="A230:J230"/>
    <mergeCell ref="H246:L246"/>
    <mergeCell ref="H247:L247"/>
    <mergeCell ref="A229:J229"/>
    <mergeCell ref="D232:E232"/>
    <mergeCell ref="D233:G233"/>
    <mergeCell ref="D234:E234"/>
    <mergeCell ref="G234:I234"/>
    <mergeCell ref="A237:L237"/>
    <mergeCell ref="H280:L280"/>
    <mergeCell ref="H281:L281"/>
    <mergeCell ref="H282:L284"/>
    <mergeCell ref="C267:D267"/>
    <mergeCell ref="A239:L239"/>
    <mergeCell ref="C268:D268"/>
    <mergeCell ref="C269:D269"/>
    <mergeCell ref="C270:D270"/>
    <mergeCell ref="C271:D271"/>
    <mergeCell ref="C272:D272"/>
    <mergeCell ref="H248:L256"/>
    <mergeCell ref="E262:J262"/>
    <mergeCell ref="E263:J263"/>
    <mergeCell ref="B265:I265"/>
    <mergeCell ref="H267:L267"/>
    <mergeCell ref="H268:L274"/>
    <mergeCell ref="C273:D273"/>
    <mergeCell ref="C274:D274"/>
    <mergeCell ref="H303:L303"/>
    <mergeCell ref="H304:L304"/>
    <mergeCell ref="H305:L313"/>
    <mergeCell ref="E319:J319"/>
    <mergeCell ref="E320:J320"/>
    <mergeCell ref="A287:J287"/>
    <mergeCell ref="A286:J286"/>
    <mergeCell ref="D289:E289"/>
    <mergeCell ref="D290:G290"/>
    <mergeCell ref="H438:L438"/>
    <mergeCell ref="H439:L445"/>
    <mergeCell ref="C444:D444"/>
    <mergeCell ref="C445:D445"/>
    <mergeCell ref="H451:L451"/>
    <mergeCell ref="H452:L452"/>
    <mergeCell ref="H453:L455"/>
    <mergeCell ref="A458:J458"/>
    <mergeCell ref="H474:L474"/>
    <mergeCell ref="C438:D438"/>
    <mergeCell ref="C439:D439"/>
    <mergeCell ref="C440:D440"/>
    <mergeCell ref="C441:D441"/>
    <mergeCell ref="C442:D442"/>
    <mergeCell ref="C443:D443"/>
    <mergeCell ref="A457:J457"/>
    <mergeCell ref="D460:E460"/>
    <mergeCell ref="D461:G461"/>
    <mergeCell ref="D462:E462"/>
    <mergeCell ref="G462:I462"/>
    <mergeCell ref="A465:L465"/>
    <mergeCell ref="A467:L467"/>
    <mergeCell ref="H475:L475"/>
    <mergeCell ref="H476:L484"/>
    <mergeCell ref="E490:J490"/>
    <mergeCell ref="E491:J491"/>
    <mergeCell ref="B493:I493"/>
    <mergeCell ref="H495:L495"/>
    <mergeCell ref="H496:L502"/>
    <mergeCell ref="C501:D501"/>
    <mergeCell ref="C502:D502"/>
    <mergeCell ref="C497:D497"/>
    <mergeCell ref="C498:D498"/>
    <mergeCell ref="C499:D499"/>
    <mergeCell ref="C500:D500"/>
    <mergeCell ref="H508:L508"/>
    <mergeCell ref="H509:L509"/>
    <mergeCell ref="H510:L512"/>
    <mergeCell ref="A515:J515"/>
    <mergeCell ref="H531:L531"/>
    <mergeCell ref="H532:L532"/>
    <mergeCell ref="H533:L541"/>
    <mergeCell ref="E547:J547"/>
    <mergeCell ref="E548:J548"/>
    <mergeCell ref="D518:G518"/>
    <mergeCell ref="D519:E519"/>
    <mergeCell ref="G519:I519"/>
    <mergeCell ref="B550:I550"/>
    <mergeCell ref="H552:L552"/>
    <mergeCell ref="H553:L559"/>
    <mergeCell ref="C558:D558"/>
    <mergeCell ref="C559:D559"/>
    <mergeCell ref="H565:L565"/>
    <mergeCell ref="H566:L566"/>
    <mergeCell ref="H567:L569"/>
    <mergeCell ref="A572:J572"/>
    <mergeCell ref="C673:D673"/>
    <mergeCell ref="H679:L679"/>
    <mergeCell ref="H680:L680"/>
    <mergeCell ref="H681:L683"/>
    <mergeCell ref="C616:D616"/>
    <mergeCell ref="H622:L622"/>
    <mergeCell ref="H623:L623"/>
    <mergeCell ref="H624:L626"/>
    <mergeCell ref="A629:J629"/>
    <mergeCell ref="H645:L645"/>
    <mergeCell ref="H646:L646"/>
    <mergeCell ref="H647:L655"/>
    <mergeCell ref="E661:J661"/>
    <mergeCell ref="C666:D666"/>
    <mergeCell ref="C667:D667"/>
    <mergeCell ref="C668:D668"/>
    <mergeCell ref="C669:D669"/>
    <mergeCell ref="C670:D670"/>
    <mergeCell ref="C671:D671"/>
    <mergeCell ref="E662:J662"/>
    <mergeCell ref="B664:I664"/>
    <mergeCell ref="H666:L666"/>
    <mergeCell ref="H667:L673"/>
    <mergeCell ref="C672:D672"/>
  </mergeCells>
  <dataValidations count="5">
    <dataValidation type="textLength" errorStyle="information" operator="lessThanOrEqual" allowBlank="1" showInputMessage="1" showErrorMessage="1" errorTitle="Lengh of Program Name" error="Please ensure the program name entered here can also be fully seen on Sch IA.  If not, please consider abbreviating it." sqref="H575 D518:D519 F576:G576 H176 H119 D119:D120 H5 D62:D63 D5:D6 H62 F633:G633 F63:G63 F120:G120 F6:G6 F177:G177 H233 D176:D177 F234:G234 H290 D233:D234 F291:G291 H347 D290:D291 F348:G348 H404 D347:D348 F405:G405 H461 D404:D405 F462:G462 H518 D461:D462 F519:G519 H632 D575:D576 D632:D633" xr:uid="{00000000-0002-0000-0C00-000000000000}">
      <formula1>48</formula1>
    </dataValidation>
    <dataValidation type="textLength" errorStyle="information" operator="lessThanOrEqual" allowBlank="1" showInputMessage="1" showErrorMessage="1" errorTitle="Length of Contractor Name" error="Please ensure the contractor name entered here can also be fully seen on Sch IA.  If not, please consider abbreviating it." sqref="D517 F574:H574 D61 D118 D4 F4:H4 F118:H118 F631:H631 F61:H61 F175:H175 D175 F232:H232 D232 F289:H289 D289 F346:H346 D346 F403:H403 D403 F460:H460 D460 F517:H517 D574 D631" xr:uid="{00000000-0002-0000-0C00-000001000000}">
      <formula1>48</formula1>
    </dataValidation>
    <dataValidation type="date" operator="greaterThanOrEqual" allowBlank="1" showInputMessage="1" showErrorMessage="1" sqref="G577 G178 G7 G64 G121 G235 G292 G349 G406 G463 G520 G634" xr:uid="{00000000-0002-0000-0C00-000002000000}">
      <formula1>29221</formula1>
    </dataValidation>
    <dataValidation type="date" operator="greaterThan" allowBlank="1" showInputMessage="1" showErrorMessage="1" sqref="H577 D577:E577 H178 D178:E178 H7 D7:E7 H64 D64:E64 H121 D121:E121 H235 D235:E235 H292 D292:E292 H349 D349:E349 H406 D406:E406 H463 D463:E463 H520 D520:E520 H634 D634:E634" xr:uid="{00000000-0002-0000-0C00-000003000000}">
      <formula1>29221</formula1>
    </dataValidation>
    <dataValidation type="list" allowBlank="1" showInputMessage="1" showErrorMessage="1" sqref="F602 F32 F89 F146 F203 F260 F317 F374 F431 F488 F545 F659" xr:uid="{00000000-0002-0000-0C00-000004000000}">
      <formula1>YesNo</formula1>
    </dataValidation>
  </dataValidations>
  <printOptions horizontalCentered="1"/>
  <pageMargins left="0.25" right="0.25" top="0.5" bottom="0.5" header="0.3" footer="0.3"/>
  <pageSetup scale="85" fitToHeight="0" orientation="portrait" blackAndWhite="1" r:id="rId1"/>
  <rowBreaks count="11" manualBreakCount="11">
    <brk id="57" max="16383" man="1"/>
    <brk id="114" max="16383" man="1"/>
    <brk id="171" max="16383" man="1"/>
    <brk id="228" max="16383" man="1"/>
    <brk id="285" max="16383" man="1"/>
    <brk id="342" max="16383" man="1"/>
    <brk id="399" max="16383" man="1"/>
    <brk id="456" max="16383" man="1"/>
    <brk id="513" max="16383" man="1"/>
    <brk id="570" max="16383" man="1"/>
    <brk id="62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4404" r:id="rId4" name="Check Box 612">
              <controlPr defaultSize="0" autoFill="0" autoLine="0" autoPict="0">
                <anchor moveWithCells="1">
                  <from>
                    <xdr:col>10</xdr:col>
                    <xdr:colOff>0</xdr:colOff>
                    <xdr:row>0</xdr:row>
                    <xdr:rowOff>0</xdr:rowOff>
                  </from>
                  <to>
                    <xdr:col>11</xdr:col>
                    <xdr:colOff>123825</xdr:colOff>
                    <xdr:row>1</xdr:row>
                    <xdr:rowOff>19050</xdr:rowOff>
                  </to>
                </anchor>
              </controlPr>
            </control>
          </mc:Choice>
        </mc:AlternateContent>
        <mc:AlternateContent xmlns:mc="http://schemas.openxmlformats.org/markup-compatibility/2006">
          <mc:Choice Requires="x14">
            <control shapeId="34405" r:id="rId5" name="Check Box 613">
              <controlPr defaultSize="0" autoFill="0" autoLine="0" autoPict="0">
                <anchor moveWithCells="1">
                  <from>
                    <xdr:col>10</xdr:col>
                    <xdr:colOff>0</xdr:colOff>
                    <xdr:row>1</xdr:row>
                    <xdr:rowOff>0</xdr:rowOff>
                  </from>
                  <to>
                    <xdr:col>11</xdr:col>
                    <xdr:colOff>123825</xdr:colOff>
                    <xdr:row>2</xdr:row>
                    <xdr:rowOff>19050</xdr:rowOff>
                  </to>
                </anchor>
              </controlPr>
            </control>
          </mc:Choice>
        </mc:AlternateContent>
        <mc:AlternateContent xmlns:mc="http://schemas.openxmlformats.org/markup-compatibility/2006">
          <mc:Choice Requires="x14">
            <control shapeId="34406" r:id="rId6" name="Check Box 614">
              <controlPr defaultSize="0" autoFill="0" autoLine="0" autoPict="0">
                <anchor moveWithCells="1">
                  <from>
                    <xdr:col>10</xdr:col>
                    <xdr:colOff>0</xdr:colOff>
                    <xdr:row>57</xdr:row>
                    <xdr:rowOff>0</xdr:rowOff>
                  </from>
                  <to>
                    <xdr:col>11</xdr:col>
                    <xdr:colOff>123825</xdr:colOff>
                    <xdr:row>58</xdr:row>
                    <xdr:rowOff>19050</xdr:rowOff>
                  </to>
                </anchor>
              </controlPr>
            </control>
          </mc:Choice>
        </mc:AlternateContent>
        <mc:AlternateContent xmlns:mc="http://schemas.openxmlformats.org/markup-compatibility/2006">
          <mc:Choice Requires="x14">
            <control shapeId="34407" r:id="rId7" name="Check Box 615">
              <controlPr defaultSize="0" autoFill="0" autoLine="0" autoPict="0">
                <anchor moveWithCells="1">
                  <from>
                    <xdr:col>10</xdr:col>
                    <xdr:colOff>0</xdr:colOff>
                    <xdr:row>58</xdr:row>
                    <xdr:rowOff>0</xdr:rowOff>
                  </from>
                  <to>
                    <xdr:col>11</xdr:col>
                    <xdr:colOff>123825</xdr:colOff>
                    <xdr:row>59</xdr:row>
                    <xdr:rowOff>19050</xdr:rowOff>
                  </to>
                </anchor>
              </controlPr>
            </control>
          </mc:Choice>
        </mc:AlternateContent>
        <mc:AlternateContent xmlns:mc="http://schemas.openxmlformats.org/markup-compatibility/2006">
          <mc:Choice Requires="x14">
            <control shapeId="34408" r:id="rId8" name="Check Box 616">
              <controlPr defaultSize="0" autoFill="0" autoLine="0" autoPict="0">
                <anchor moveWithCells="1">
                  <from>
                    <xdr:col>10</xdr:col>
                    <xdr:colOff>0</xdr:colOff>
                    <xdr:row>114</xdr:row>
                    <xdr:rowOff>0</xdr:rowOff>
                  </from>
                  <to>
                    <xdr:col>11</xdr:col>
                    <xdr:colOff>123825</xdr:colOff>
                    <xdr:row>115</xdr:row>
                    <xdr:rowOff>19050</xdr:rowOff>
                  </to>
                </anchor>
              </controlPr>
            </control>
          </mc:Choice>
        </mc:AlternateContent>
        <mc:AlternateContent xmlns:mc="http://schemas.openxmlformats.org/markup-compatibility/2006">
          <mc:Choice Requires="x14">
            <control shapeId="34409" r:id="rId9" name="Check Box 617">
              <controlPr defaultSize="0" autoFill="0" autoLine="0" autoPict="0">
                <anchor moveWithCells="1">
                  <from>
                    <xdr:col>10</xdr:col>
                    <xdr:colOff>0</xdr:colOff>
                    <xdr:row>115</xdr:row>
                    <xdr:rowOff>0</xdr:rowOff>
                  </from>
                  <to>
                    <xdr:col>11</xdr:col>
                    <xdr:colOff>123825</xdr:colOff>
                    <xdr:row>116</xdr:row>
                    <xdr:rowOff>19050</xdr:rowOff>
                  </to>
                </anchor>
              </controlPr>
            </control>
          </mc:Choice>
        </mc:AlternateContent>
        <mc:AlternateContent xmlns:mc="http://schemas.openxmlformats.org/markup-compatibility/2006">
          <mc:Choice Requires="x14">
            <control shapeId="34410" r:id="rId10" name="Check Box 618">
              <controlPr defaultSize="0" autoFill="0" autoLine="0" autoPict="0">
                <anchor moveWithCells="1">
                  <from>
                    <xdr:col>10</xdr:col>
                    <xdr:colOff>0</xdr:colOff>
                    <xdr:row>171</xdr:row>
                    <xdr:rowOff>0</xdr:rowOff>
                  </from>
                  <to>
                    <xdr:col>11</xdr:col>
                    <xdr:colOff>123825</xdr:colOff>
                    <xdr:row>172</xdr:row>
                    <xdr:rowOff>19050</xdr:rowOff>
                  </to>
                </anchor>
              </controlPr>
            </control>
          </mc:Choice>
        </mc:AlternateContent>
        <mc:AlternateContent xmlns:mc="http://schemas.openxmlformats.org/markup-compatibility/2006">
          <mc:Choice Requires="x14">
            <control shapeId="34411" r:id="rId11" name="Check Box 619">
              <controlPr defaultSize="0" autoFill="0" autoLine="0" autoPict="0">
                <anchor moveWithCells="1">
                  <from>
                    <xdr:col>10</xdr:col>
                    <xdr:colOff>0</xdr:colOff>
                    <xdr:row>172</xdr:row>
                    <xdr:rowOff>0</xdr:rowOff>
                  </from>
                  <to>
                    <xdr:col>11</xdr:col>
                    <xdr:colOff>123825</xdr:colOff>
                    <xdr:row>173</xdr:row>
                    <xdr:rowOff>19050</xdr:rowOff>
                  </to>
                </anchor>
              </controlPr>
            </control>
          </mc:Choice>
        </mc:AlternateContent>
        <mc:AlternateContent xmlns:mc="http://schemas.openxmlformats.org/markup-compatibility/2006">
          <mc:Choice Requires="x14">
            <control shapeId="34412" r:id="rId12" name="Check Box 620">
              <controlPr defaultSize="0" autoFill="0" autoLine="0" autoPict="0">
                <anchor moveWithCells="1">
                  <from>
                    <xdr:col>10</xdr:col>
                    <xdr:colOff>0</xdr:colOff>
                    <xdr:row>228</xdr:row>
                    <xdr:rowOff>0</xdr:rowOff>
                  </from>
                  <to>
                    <xdr:col>11</xdr:col>
                    <xdr:colOff>123825</xdr:colOff>
                    <xdr:row>229</xdr:row>
                    <xdr:rowOff>19050</xdr:rowOff>
                  </to>
                </anchor>
              </controlPr>
            </control>
          </mc:Choice>
        </mc:AlternateContent>
        <mc:AlternateContent xmlns:mc="http://schemas.openxmlformats.org/markup-compatibility/2006">
          <mc:Choice Requires="x14">
            <control shapeId="34413" r:id="rId13" name="Check Box 621">
              <controlPr defaultSize="0" autoFill="0" autoLine="0" autoPict="0">
                <anchor moveWithCells="1">
                  <from>
                    <xdr:col>10</xdr:col>
                    <xdr:colOff>0</xdr:colOff>
                    <xdr:row>229</xdr:row>
                    <xdr:rowOff>0</xdr:rowOff>
                  </from>
                  <to>
                    <xdr:col>11</xdr:col>
                    <xdr:colOff>123825</xdr:colOff>
                    <xdr:row>230</xdr:row>
                    <xdr:rowOff>19050</xdr:rowOff>
                  </to>
                </anchor>
              </controlPr>
            </control>
          </mc:Choice>
        </mc:AlternateContent>
        <mc:AlternateContent xmlns:mc="http://schemas.openxmlformats.org/markup-compatibility/2006">
          <mc:Choice Requires="x14">
            <control shapeId="34414" r:id="rId14" name="Check Box 622">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415" r:id="rId15" name="Check Box 623">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416" r:id="rId16" name="Check Box 624">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417" r:id="rId17" name="Check Box 625">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418" r:id="rId18" name="Check Box 626">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419" r:id="rId19" name="Check Box 627">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420" r:id="rId20" name="Check Box 628">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421" r:id="rId21" name="Check Box 629">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422" r:id="rId22" name="Check Box 630">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423" r:id="rId23" name="Check Box 631">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424" r:id="rId24" name="Check Box 632">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425" r:id="rId25" name="Check Box 633">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426" r:id="rId26" name="Check Box 634">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427" r:id="rId27" name="Check Box 635">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428" r:id="rId28" name="Check Box 636">
              <controlPr defaultSize="0" autoFill="0" autoLine="0" autoPict="0">
                <anchor moveWithCells="1">
                  <from>
                    <xdr:col>10</xdr:col>
                    <xdr:colOff>0</xdr:colOff>
                    <xdr:row>0</xdr:row>
                    <xdr:rowOff>0</xdr:rowOff>
                  </from>
                  <to>
                    <xdr:col>11</xdr:col>
                    <xdr:colOff>123825</xdr:colOff>
                    <xdr:row>1</xdr:row>
                    <xdr:rowOff>19050</xdr:rowOff>
                  </to>
                </anchor>
              </controlPr>
            </control>
          </mc:Choice>
        </mc:AlternateContent>
        <mc:AlternateContent xmlns:mc="http://schemas.openxmlformats.org/markup-compatibility/2006">
          <mc:Choice Requires="x14">
            <control shapeId="34429" r:id="rId29" name="Check Box 637">
              <controlPr defaultSize="0" autoFill="0" autoLine="0" autoPict="0">
                <anchor moveWithCells="1">
                  <from>
                    <xdr:col>10</xdr:col>
                    <xdr:colOff>0</xdr:colOff>
                    <xdr:row>1</xdr:row>
                    <xdr:rowOff>0</xdr:rowOff>
                  </from>
                  <to>
                    <xdr:col>11</xdr:col>
                    <xdr:colOff>123825</xdr:colOff>
                    <xdr:row>2</xdr:row>
                    <xdr:rowOff>19050</xdr:rowOff>
                  </to>
                </anchor>
              </controlPr>
            </control>
          </mc:Choice>
        </mc:AlternateContent>
        <mc:AlternateContent xmlns:mc="http://schemas.openxmlformats.org/markup-compatibility/2006">
          <mc:Choice Requires="x14">
            <control shapeId="34439" r:id="rId30" name="Check Box 647">
              <controlPr defaultSize="0" autoFill="0" autoLine="0" autoPict="0">
                <anchor moveWithCells="1">
                  <from>
                    <xdr:col>10</xdr:col>
                    <xdr:colOff>0</xdr:colOff>
                    <xdr:row>57</xdr:row>
                    <xdr:rowOff>0</xdr:rowOff>
                  </from>
                  <to>
                    <xdr:col>11</xdr:col>
                    <xdr:colOff>123825</xdr:colOff>
                    <xdr:row>58</xdr:row>
                    <xdr:rowOff>19050</xdr:rowOff>
                  </to>
                </anchor>
              </controlPr>
            </control>
          </mc:Choice>
        </mc:AlternateContent>
        <mc:AlternateContent xmlns:mc="http://schemas.openxmlformats.org/markup-compatibility/2006">
          <mc:Choice Requires="x14">
            <control shapeId="34440" r:id="rId31" name="Check Box 648">
              <controlPr defaultSize="0" autoFill="0" autoLine="0" autoPict="0">
                <anchor moveWithCells="1">
                  <from>
                    <xdr:col>10</xdr:col>
                    <xdr:colOff>0</xdr:colOff>
                    <xdr:row>58</xdr:row>
                    <xdr:rowOff>0</xdr:rowOff>
                  </from>
                  <to>
                    <xdr:col>11</xdr:col>
                    <xdr:colOff>123825</xdr:colOff>
                    <xdr:row>59</xdr:row>
                    <xdr:rowOff>19050</xdr:rowOff>
                  </to>
                </anchor>
              </controlPr>
            </control>
          </mc:Choice>
        </mc:AlternateContent>
        <mc:AlternateContent xmlns:mc="http://schemas.openxmlformats.org/markup-compatibility/2006">
          <mc:Choice Requires="x14">
            <control shapeId="34441" r:id="rId32" name="Check Box 649">
              <controlPr defaultSize="0" autoFill="0" autoLine="0" autoPict="0">
                <anchor moveWithCells="1">
                  <from>
                    <xdr:col>10</xdr:col>
                    <xdr:colOff>0</xdr:colOff>
                    <xdr:row>57</xdr:row>
                    <xdr:rowOff>0</xdr:rowOff>
                  </from>
                  <to>
                    <xdr:col>11</xdr:col>
                    <xdr:colOff>123825</xdr:colOff>
                    <xdr:row>58</xdr:row>
                    <xdr:rowOff>19050</xdr:rowOff>
                  </to>
                </anchor>
              </controlPr>
            </control>
          </mc:Choice>
        </mc:AlternateContent>
        <mc:AlternateContent xmlns:mc="http://schemas.openxmlformats.org/markup-compatibility/2006">
          <mc:Choice Requires="x14">
            <control shapeId="34442" r:id="rId33" name="Check Box 650">
              <controlPr defaultSize="0" autoFill="0" autoLine="0" autoPict="0">
                <anchor moveWithCells="1">
                  <from>
                    <xdr:col>10</xdr:col>
                    <xdr:colOff>0</xdr:colOff>
                    <xdr:row>58</xdr:row>
                    <xdr:rowOff>0</xdr:rowOff>
                  </from>
                  <to>
                    <xdr:col>11</xdr:col>
                    <xdr:colOff>123825</xdr:colOff>
                    <xdr:row>59</xdr:row>
                    <xdr:rowOff>19050</xdr:rowOff>
                  </to>
                </anchor>
              </controlPr>
            </control>
          </mc:Choice>
        </mc:AlternateContent>
        <mc:AlternateContent xmlns:mc="http://schemas.openxmlformats.org/markup-compatibility/2006">
          <mc:Choice Requires="x14">
            <control shapeId="34452" r:id="rId34" name="Check Box 660">
              <controlPr defaultSize="0" autoFill="0" autoLine="0" autoPict="0">
                <anchor moveWithCells="1">
                  <from>
                    <xdr:col>10</xdr:col>
                    <xdr:colOff>0</xdr:colOff>
                    <xdr:row>114</xdr:row>
                    <xdr:rowOff>0</xdr:rowOff>
                  </from>
                  <to>
                    <xdr:col>11</xdr:col>
                    <xdr:colOff>123825</xdr:colOff>
                    <xdr:row>115</xdr:row>
                    <xdr:rowOff>19050</xdr:rowOff>
                  </to>
                </anchor>
              </controlPr>
            </control>
          </mc:Choice>
        </mc:AlternateContent>
        <mc:AlternateContent xmlns:mc="http://schemas.openxmlformats.org/markup-compatibility/2006">
          <mc:Choice Requires="x14">
            <control shapeId="34453" r:id="rId35" name="Check Box 661">
              <controlPr defaultSize="0" autoFill="0" autoLine="0" autoPict="0">
                <anchor moveWithCells="1">
                  <from>
                    <xdr:col>10</xdr:col>
                    <xdr:colOff>0</xdr:colOff>
                    <xdr:row>115</xdr:row>
                    <xdr:rowOff>0</xdr:rowOff>
                  </from>
                  <to>
                    <xdr:col>11</xdr:col>
                    <xdr:colOff>123825</xdr:colOff>
                    <xdr:row>116</xdr:row>
                    <xdr:rowOff>19050</xdr:rowOff>
                  </to>
                </anchor>
              </controlPr>
            </control>
          </mc:Choice>
        </mc:AlternateContent>
        <mc:AlternateContent xmlns:mc="http://schemas.openxmlformats.org/markup-compatibility/2006">
          <mc:Choice Requires="x14">
            <control shapeId="34454" r:id="rId36" name="Check Box 662">
              <controlPr defaultSize="0" autoFill="0" autoLine="0" autoPict="0">
                <anchor moveWithCells="1">
                  <from>
                    <xdr:col>10</xdr:col>
                    <xdr:colOff>0</xdr:colOff>
                    <xdr:row>114</xdr:row>
                    <xdr:rowOff>0</xdr:rowOff>
                  </from>
                  <to>
                    <xdr:col>11</xdr:col>
                    <xdr:colOff>123825</xdr:colOff>
                    <xdr:row>115</xdr:row>
                    <xdr:rowOff>19050</xdr:rowOff>
                  </to>
                </anchor>
              </controlPr>
            </control>
          </mc:Choice>
        </mc:AlternateContent>
        <mc:AlternateContent xmlns:mc="http://schemas.openxmlformats.org/markup-compatibility/2006">
          <mc:Choice Requires="x14">
            <control shapeId="34455" r:id="rId37" name="Check Box 663">
              <controlPr defaultSize="0" autoFill="0" autoLine="0" autoPict="0">
                <anchor moveWithCells="1">
                  <from>
                    <xdr:col>10</xdr:col>
                    <xdr:colOff>0</xdr:colOff>
                    <xdr:row>115</xdr:row>
                    <xdr:rowOff>0</xdr:rowOff>
                  </from>
                  <to>
                    <xdr:col>11</xdr:col>
                    <xdr:colOff>123825</xdr:colOff>
                    <xdr:row>116</xdr:row>
                    <xdr:rowOff>19050</xdr:rowOff>
                  </to>
                </anchor>
              </controlPr>
            </control>
          </mc:Choice>
        </mc:AlternateContent>
        <mc:AlternateContent xmlns:mc="http://schemas.openxmlformats.org/markup-compatibility/2006">
          <mc:Choice Requires="x14">
            <control shapeId="34456" r:id="rId38" name="Check Box 664">
              <controlPr defaultSize="0" autoFill="0" autoLine="0" autoPict="0">
                <anchor moveWithCells="1">
                  <from>
                    <xdr:col>10</xdr:col>
                    <xdr:colOff>0</xdr:colOff>
                    <xdr:row>114</xdr:row>
                    <xdr:rowOff>0</xdr:rowOff>
                  </from>
                  <to>
                    <xdr:col>11</xdr:col>
                    <xdr:colOff>123825</xdr:colOff>
                    <xdr:row>115</xdr:row>
                    <xdr:rowOff>19050</xdr:rowOff>
                  </to>
                </anchor>
              </controlPr>
            </control>
          </mc:Choice>
        </mc:AlternateContent>
        <mc:AlternateContent xmlns:mc="http://schemas.openxmlformats.org/markup-compatibility/2006">
          <mc:Choice Requires="x14">
            <control shapeId="34457" r:id="rId39" name="Check Box 665">
              <controlPr defaultSize="0" autoFill="0" autoLine="0" autoPict="0">
                <anchor moveWithCells="1">
                  <from>
                    <xdr:col>10</xdr:col>
                    <xdr:colOff>0</xdr:colOff>
                    <xdr:row>115</xdr:row>
                    <xdr:rowOff>0</xdr:rowOff>
                  </from>
                  <to>
                    <xdr:col>11</xdr:col>
                    <xdr:colOff>123825</xdr:colOff>
                    <xdr:row>116</xdr:row>
                    <xdr:rowOff>19050</xdr:rowOff>
                  </to>
                </anchor>
              </controlPr>
            </control>
          </mc:Choice>
        </mc:AlternateContent>
        <mc:AlternateContent xmlns:mc="http://schemas.openxmlformats.org/markup-compatibility/2006">
          <mc:Choice Requires="x14">
            <control shapeId="34467" r:id="rId40" name="Check Box 675">
              <controlPr defaultSize="0" autoFill="0" autoLine="0" autoPict="0">
                <anchor moveWithCells="1">
                  <from>
                    <xdr:col>10</xdr:col>
                    <xdr:colOff>0</xdr:colOff>
                    <xdr:row>171</xdr:row>
                    <xdr:rowOff>0</xdr:rowOff>
                  </from>
                  <to>
                    <xdr:col>11</xdr:col>
                    <xdr:colOff>123825</xdr:colOff>
                    <xdr:row>172</xdr:row>
                    <xdr:rowOff>19050</xdr:rowOff>
                  </to>
                </anchor>
              </controlPr>
            </control>
          </mc:Choice>
        </mc:AlternateContent>
        <mc:AlternateContent xmlns:mc="http://schemas.openxmlformats.org/markup-compatibility/2006">
          <mc:Choice Requires="x14">
            <control shapeId="34468" r:id="rId41" name="Check Box 676">
              <controlPr defaultSize="0" autoFill="0" autoLine="0" autoPict="0">
                <anchor moveWithCells="1">
                  <from>
                    <xdr:col>10</xdr:col>
                    <xdr:colOff>0</xdr:colOff>
                    <xdr:row>172</xdr:row>
                    <xdr:rowOff>0</xdr:rowOff>
                  </from>
                  <to>
                    <xdr:col>11</xdr:col>
                    <xdr:colOff>123825</xdr:colOff>
                    <xdr:row>173</xdr:row>
                    <xdr:rowOff>19050</xdr:rowOff>
                  </to>
                </anchor>
              </controlPr>
            </control>
          </mc:Choice>
        </mc:AlternateContent>
        <mc:AlternateContent xmlns:mc="http://schemas.openxmlformats.org/markup-compatibility/2006">
          <mc:Choice Requires="x14">
            <control shapeId="34469" r:id="rId42" name="Check Box 677">
              <controlPr defaultSize="0" autoFill="0" autoLine="0" autoPict="0">
                <anchor moveWithCells="1">
                  <from>
                    <xdr:col>10</xdr:col>
                    <xdr:colOff>0</xdr:colOff>
                    <xdr:row>171</xdr:row>
                    <xdr:rowOff>0</xdr:rowOff>
                  </from>
                  <to>
                    <xdr:col>11</xdr:col>
                    <xdr:colOff>123825</xdr:colOff>
                    <xdr:row>172</xdr:row>
                    <xdr:rowOff>19050</xdr:rowOff>
                  </to>
                </anchor>
              </controlPr>
            </control>
          </mc:Choice>
        </mc:AlternateContent>
        <mc:AlternateContent xmlns:mc="http://schemas.openxmlformats.org/markup-compatibility/2006">
          <mc:Choice Requires="x14">
            <control shapeId="34470" r:id="rId43" name="Check Box 678">
              <controlPr defaultSize="0" autoFill="0" autoLine="0" autoPict="0">
                <anchor moveWithCells="1">
                  <from>
                    <xdr:col>10</xdr:col>
                    <xdr:colOff>0</xdr:colOff>
                    <xdr:row>172</xdr:row>
                    <xdr:rowOff>0</xdr:rowOff>
                  </from>
                  <to>
                    <xdr:col>11</xdr:col>
                    <xdr:colOff>123825</xdr:colOff>
                    <xdr:row>173</xdr:row>
                    <xdr:rowOff>19050</xdr:rowOff>
                  </to>
                </anchor>
              </controlPr>
            </control>
          </mc:Choice>
        </mc:AlternateContent>
        <mc:AlternateContent xmlns:mc="http://schemas.openxmlformats.org/markup-compatibility/2006">
          <mc:Choice Requires="x14">
            <control shapeId="34471" r:id="rId44" name="Check Box 679">
              <controlPr defaultSize="0" autoFill="0" autoLine="0" autoPict="0">
                <anchor moveWithCells="1">
                  <from>
                    <xdr:col>10</xdr:col>
                    <xdr:colOff>0</xdr:colOff>
                    <xdr:row>171</xdr:row>
                    <xdr:rowOff>0</xdr:rowOff>
                  </from>
                  <to>
                    <xdr:col>11</xdr:col>
                    <xdr:colOff>123825</xdr:colOff>
                    <xdr:row>172</xdr:row>
                    <xdr:rowOff>19050</xdr:rowOff>
                  </to>
                </anchor>
              </controlPr>
            </control>
          </mc:Choice>
        </mc:AlternateContent>
        <mc:AlternateContent xmlns:mc="http://schemas.openxmlformats.org/markup-compatibility/2006">
          <mc:Choice Requires="x14">
            <control shapeId="34472" r:id="rId45" name="Check Box 680">
              <controlPr defaultSize="0" autoFill="0" autoLine="0" autoPict="0">
                <anchor moveWithCells="1">
                  <from>
                    <xdr:col>10</xdr:col>
                    <xdr:colOff>0</xdr:colOff>
                    <xdr:row>172</xdr:row>
                    <xdr:rowOff>0</xdr:rowOff>
                  </from>
                  <to>
                    <xdr:col>11</xdr:col>
                    <xdr:colOff>123825</xdr:colOff>
                    <xdr:row>173</xdr:row>
                    <xdr:rowOff>19050</xdr:rowOff>
                  </to>
                </anchor>
              </controlPr>
            </control>
          </mc:Choice>
        </mc:AlternateContent>
        <mc:AlternateContent xmlns:mc="http://schemas.openxmlformats.org/markup-compatibility/2006">
          <mc:Choice Requires="x14">
            <control shapeId="34473" r:id="rId46" name="Check Box 681">
              <controlPr defaultSize="0" autoFill="0" autoLine="0" autoPict="0">
                <anchor moveWithCells="1">
                  <from>
                    <xdr:col>10</xdr:col>
                    <xdr:colOff>0</xdr:colOff>
                    <xdr:row>171</xdr:row>
                    <xdr:rowOff>0</xdr:rowOff>
                  </from>
                  <to>
                    <xdr:col>11</xdr:col>
                    <xdr:colOff>123825</xdr:colOff>
                    <xdr:row>172</xdr:row>
                    <xdr:rowOff>19050</xdr:rowOff>
                  </to>
                </anchor>
              </controlPr>
            </control>
          </mc:Choice>
        </mc:AlternateContent>
        <mc:AlternateContent xmlns:mc="http://schemas.openxmlformats.org/markup-compatibility/2006">
          <mc:Choice Requires="x14">
            <control shapeId="34474" r:id="rId47" name="Check Box 682">
              <controlPr defaultSize="0" autoFill="0" autoLine="0" autoPict="0">
                <anchor moveWithCells="1">
                  <from>
                    <xdr:col>10</xdr:col>
                    <xdr:colOff>0</xdr:colOff>
                    <xdr:row>172</xdr:row>
                    <xdr:rowOff>0</xdr:rowOff>
                  </from>
                  <to>
                    <xdr:col>11</xdr:col>
                    <xdr:colOff>123825</xdr:colOff>
                    <xdr:row>173</xdr:row>
                    <xdr:rowOff>19050</xdr:rowOff>
                  </to>
                </anchor>
              </controlPr>
            </control>
          </mc:Choice>
        </mc:AlternateContent>
        <mc:AlternateContent xmlns:mc="http://schemas.openxmlformats.org/markup-compatibility/2006">
          <mc:Choice Requires="x14">
            <control shapeId="34484" r:id="rId48" name="Check Box 692">
              <controlPr defaultSize="0" autoFill="0" autoLine="0" autoPict="0">
                <anchor moveWithCells="1">
                  <from>
                    <xdr:col>10</xdr:col>
                    <xdr:colOff>0</xdr:colOff>
                    <xdr:row>228</xdr:row>
                    <xdr:rowOff>0</xdr:rowOff>
                  </from>
                  <to>
                    <xdr:col>11</xdr:col>
                    <xdr:colOff>123825</xdr:colOff>
                    <xdr:row>229</xdr:row>
                    <xdr:rowOff>19050</xdr:rowOff>
                  </to>
                </anchor>
              </controlPr>
            </control>
          </mc:Choice>
        </mc:AlternateContent>
        <mc:AlternateContent xmlns:mc="http://schemas.openxmlformats.org/markup-compatibility/2006">
          <mc:Choice Requires="x14">
            <control shapeId="34485" r:id="rId49" name="Check Box 693">
              <controlPr defaultSize="0" autoFill="0" autoLine="0" autoPict="0">
                <anchor moveWithCells="1">
                  <from>
                    <xdr:col>10</xdr:col>
                    <xdr:colOff>0</xdr:colOff>
                    <xdr:row>229</xdr:row>
                    <xdr:rowOff>0</xdr:rowOff>
                  </from>
                  <to>
                    <xdr:col>11</xdr:col>
                    <xdr:colOff>123825</xdr:colOff>
                    <xdr:row>230</xdr:row>
                    <xdr:rowOff>19050</xdr:rowOff>
                  </to>
                </anchor>
              </controlPr>
            </control>
          </mc:Choice>
        </mc:AlternateContent>
        <mc:AlternateContent xmlns:mc="http://schemas.openxmlformats.org/markup-compatibility/2006">
          <mc:Choice Requires="x14">
            <control shapeId="34486" r:id="rId50" name="Check Box 694">
              <controlPr defaultSize="0" autoFill="0" autoLine="0" autoPict="0">
                <anchor moveWithCells="1">
                  <from>
                    <xdr:col>10</xdr:col>
                    <xdr:colOff>0</xdr:colOff>
                    <xdr:row>228</xdr:row>
                    <xdr:rowOff>0</xdr:rowOff>
                  </from>
                  <to>
                    <xdr:col>11</xdr:col>
                    <xdr:colOff>123825</xdr:colOff>
                    <xdr:row>229</xdr:row>
                    <xdr:rowOff>19050</xdr:rowOff>
                  </to>
                </anchor>
              </controlPr>
            </control>
          </mc:Choice>
        </mc:AlternateContent>
        <mc:AlternateContent xmlns:mc="http://schemas.openxmlformats.org/markup-compatibility/2006">
          <mc:Choice Requires="x14">
            <control shapeId="34487" r:id="rId51" name="Check Box 695">
              <controlPr defaultSize="0" autoFill="0" autoLine="0" autoPict="0">
                <anchor moveWithCells="1">
                  <from>
                    <xdr:col>10</xdr:col>
                    <xdr:colOff>0</xdr:colOff>
                    <xdr:row>229</xdr:row>
                    <xdr:rowOff>0</xdr:rowOff>
                  </from>
                  <to>
                    <xdr:col>11</xdr:col>
                    <xdr:colOff>123825</xdr:colOff>
                    <xdr:row>230</xdr:row>
                    <xdr:rowOff>19050</xdr:rowOff>
                  </to>
                </anchor>
              </controlPr>
            </control>
          </mc:Choice>
        </mc:AlternateContent>
        <mc:AlternateContent xmlns:mc="http://schemas.openxmlformats.org/markup-compatibility/2006">
          <mc:Choice Requires="x14">
            <control shapeId="34488" r:id="rId52" name="Check Box 696">
              <controlPr defaultSize="0" autoFill="0" autoLine="0" autoPict="0">
                <anchor moveWithCells="1">
                  <from>
                    <xdr:col>10</xdr:col>
                    <xdr:colOff>0</xdr:colOff>
                    <xdr:row>228</xdr:row>
                    <xdr:rowOff>0</xdr:rowOff>
                  </from>
                  <to>
                    <xdr:col>11</xdr:col>
                    <xdr:colOff>123825</xdr:colOff>
                    <xdr:row>229</xdr:row>
                    <xdr:rowOff>19050</xdr:rowOff>
                  </to>
                </anchor>
              </controlPr>
            </control>
          </mc:Choice>
        </mc:AlternateContent>
        <mc:AlternateContent xmlns:mc="http://schemas.openxmlformats.org/markup-compatibility/2006">
          <mc:Choice Requires="x14">
            <control shapeId="34489" r:id="rId53" name="Check Box 697">
              <controlPr defaultSize="0" autoFill="0" autoLine="0" autoPict="0">
                <anchor moveWithCells="1">
                  <from>
                    <xdr:col>10</xdr:col>
                    <xdr:colOff>0</xdr:colOff>
                    <xdr:row>229</xdr:row>
                    <xdr:rowOff>0</xdr:rowOff>
                  </from>
                  <to>
                    <xdr:col>11</xdr:col>
                    <xdr:colOff>123825</xdr:colOff>
                    <xdr:row>230</xdr:row>
                    <xdr:rowOff>19050</xdr:rowOff>
                  </to>
                </anchor>
              </controlPr>
            </control>
          </mc:Choice>
        </mc:AlternateContent>
        <mc:AlternateContent xmlns:mc="http://schemas.openxmlformats.org/markup-compatibility/2006">
          <mc:Choice Requires="x14">
            <control shapeId="34490" r:id="rId54" name="Check Box 698">
              <controlPr defaultSize="0" autoFill="0" autoLine="0" autoPict="0">
                <anchor moveWithCells="1">
                  <from>
                    <xdr:col>10</xdr:col>
                    <xdr:colOff>0</xdr:colOff>
                    <xdr:row>228</xdr:row>
                    <xdr:rowOff>0</xdr:rowOff>
                  </from>
                  <to>
                    <xdr:col>11</xdr:col>
                    <xdr:colOff>123825</xdr:colOff>
                    <xdr:row>229</xdr:row>
                    <xdr:rowOff>19050</xdr:rowOff>
                  </to>
                </anchor>
              </controlPr>
            </control>
          </mc:Choice>
        </mc:AlternateContent>
        <mc:AlternateContent xmlns:mc="http://schemas.openxmlformats.org/markup-compatibility/2006">
          <mc:Choice Requires="x14">
            <control shapeId="34491" r:id="rId55" name="Check Box 699">
              <controlPr defaultSize="0" autoFill="0" autoLine="0" autoPict="0">
                <anchor moveWithCells="1">
                  <from>
                    <xdr:col>10</xdr:col>
                    <xdr:colOff>0</xdr:colOff>
                    <xdr:row>229</xdr:row>
                    <xdr:rowOff>0</xdr:rowOff>
                  </from>
                  <to>
                    <xdr:col>11</xdr:col>
                    <xdr:colOff>123825</xdr:colOff>
                    <xdr:row>230</xdr:row>
                    <xdr:rowOff>19050</xdr:rowOff>
                  </to>
                </anchor>
              </controlPr>
            </control>
          </mc:Choice>
        </mc:AlternateContent>
        <mc:AlternateContent xmlns:mc="http://schemas.openxmlformats.org/markup-compatibility/2006">
          <mc:Choice Requires="x14">
            <control shapeId="34492" r:id="rId56" name="Check Box 700">
              <controlPr defaultSize="0" autoFill="0" autoLine="0" autoPict="0">
                <anchor moveWithCells="1">
                  <from>
                    <xdr:col>10</xdr:col>
                    <xdr:colOff>0</xdr:colOff>
                    <xdr:row>228</xdr:row>
                    <xdr:rowOff>0</xdr:rowOff>
                  </from>
                  <to>
                    <xdr:col>11</xdr:col>
                    <xdr:colOff>123825</xdr:colOff>
                    <xdr:row>229</xdr:row>
                    <xdr:rowOff>19050</xdr:rowOff>
                  </to>
                </anchor>
              </controlPr>
            </control>
          </mc:Choice>
        </mc:AlternateContent>
        <mc:AlternateContent xmlns:mc="http://schemas.openxmlformats.org/markup-compatibility/2006">
          <mc:Choice Requires="x14">
            <control shapeId="34493" r:id="rId57" name="Check Box 701">
              <controlPr defaultSize="0" autoFill="0" autoLine="0" autoPict="0">
                <anchor moveWithCells="1">
                  <from>
                    <xdr:col>10</xdr:col>
                    <xdr:colOff>0</xdr:colOff>
                    <xdr:row>229</xdr:row>
                    <xdr:rowOff>0</xdr:rowOff>
                  </from>
                  <to>
                    <xdr:col>11</xdr:col>
                    <xdr:colOff>123825</xdr:colOff>
                    <xdr:row>230</xdr:row>
                    <xdr:rowOff>19050</xdr:rowOff>
                  </to>
                </anchor>
              </controlPr>
            </control>
          </mc:Choice>
        </mc:AlternateContent>
        <mc:AlternateContent xmlns:mc="http://schemas.openxmlformats.org/markup-compatibility/2006">
          <mc:Choice Requires="x14">
            <control shapeId="34503" r:id="rId58" name="Check Box 711">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504" r:id="rId59" name="Check Box 712">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505" r:id="rId60" name="Check Box 713">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506" r:id="rId61" name="Check Box 714">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507" r:id="rId62" name="Check Box 715">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508" r:id="rId63" name="Check Box 716">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509" r:id="rId64" name="Check Box 717">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510" r:id="rId65" name="Check Box 718">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511" r:id="rId66" name="Check Box 719">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512" r:id="rId67" name="Check Box 720">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513" r:id="rId68" name="Check Box 721">
              <controlPr defaultSize="0" autoFill="0" autoLine="0" autoPict="0">
                <anchor moveWithCells="1">
                  <from>
                    <xdr:col>10</xdr:col>
                    <xdr:colOff>0</xdr:colOff>
                    <xdr:row>285</xdr:row>
                    <xdr:rowOff>0</xdr:rowOff>
                  </from>
                  <to>
                    <xdr:col>11</xdr:col>
                    <xdr:colOff>123825</xdr:colOff>
                    <xdr:row>286</xdr:row>
                    <xdr:rowOff>19050</xdr:rowOff>
                  </to>
                </anchor>
              </controlPr>
            </control>
          </mc:Choice>
        </mc:AlternateContent>
        <mc:AlternateContent xmlns:mc="http://schemas.openxmlformats.org/markup-compatibility/2006">
          <mc:Choice Requires="x14">
            <control shapeId="34514" r:id="rId69" name="Check Box 722">
              <controlPr defaultSize="0" autoFill="0" autoLine="0" autoPict="0">
                <anchor moveWithCells="1">
                  <from>
                    <xdr:col>10</xdr:col>
                    <xdr:colOff>0</xdr:colOff>
                    <xdr:row>286</xdr:row>
                    <xdr:rowOff>0</xdr:rowOff>
                  </from>
                  <to>
                    <xdr:col>11</xdr:col>
                    <xdr:colOff>123825</xdr:colOff>
                    <xdr:row>287</xdr:row>
                    <xdr:rowOff>19050</xdr:rowOff>
                  </to>
                </anchor>
              </controlPr>
            </control>
          </mc:Choice>
        </mc:AlternateContent>
        <mc:AlternateContent xmlns:mc="http://schemas.openxmlformats.org/markup-compatibility/2006">
          <mc:Choice Requires="x14">
            <control shapeId="34524" r:id="rId70" name="Check Box 732">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25" r:id="rId71" name="Check Box 733">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26" r:id="rId72" name="Check Box 734">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27" r:id="rId73" name="Check Box 735">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28" r:id="rId74" name="Check Box 736">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29" r:id="rId75" name="Check Box 737">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30" r:id="rId76" name="Check Box 738">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31" r:id="rId77" name="Check Box 739">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32" r:id="rId78" name="Check Box 740">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33" r:id="rId79" name="Check Box 741">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34" r:id="rId80" name="Check Box 742">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35" r:id="rId81" name="Check Box 743">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36" r:id="rId82" name="Check Box 744">
              <controlPr defaultSize="0" autoFill="0" autoLine="0" autoPict="0">
                <anchor moveWithCells="1">
                  <from>
                    <xdr:col>10</xdr:col>
                    <xdr:colOff>0</xdr:colOff>
                    <xdr:row>342</xdr:row>
                    <xdr:rowOff>0</xdr:rowOff>
                  </from>
                  <to>
                    <xdr:col>11</xdr:col>
                    <xdr:colOff>123825</xdr:colOff>
                    <xdr:row>343</xdr:row>
                    <xdr:rowOff>19050</xdr:rowOff>
                  </to>
                </anchor>
              </controlPr>
            </control>
          </mc:Choice>
        </mc:AlternateContent>
        <mc:AlternateContent xmlns:mc="http://schemas.openxmlformats.org/markup-compatibility/2006">
          <mc:Choice Requires="x14">
            <control shapeId="34537" r:id="rId83" name="Check Box 745">
              <controlPr defaultSize="0" autoFill="0" autoLine="0" autoPict="0">
                <anchor moveWithCells="1">
                  <from>
                    <xdr:col>10</xdr:col>
                    <xdr:colOff>0</xdr:colOff>
                    <xdr:row>343</xdr:row>
                    <xdr:rowOff>0</xdr:rowOff>
                  </from>
                  <to>
                    <xdr:col>11</xdr:col>
                    <xdr:colOff>123825</xdr:colOff>
                    <xdr:row>344</xdr:row>
                    <xdr:rowOff>19050</xdr:rowOff>
                  </to>
                </anchor>
              </controlPr>
            </control>
          </mc:Choice>
        </mc:AlternateContent>
        <mc:AlternateContent xmlns:mc="http://schemas.openxmlformats.org/markup-compatibility/2006">
          <mc:Choice Requires="x14">
            <control shapeId="34547" r:id="rId84" name="Check Box 755">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48" r:id="rId85" name="Check Box 756">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49" r:id="rId86" name="Check Box 757">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50" r:id="rId87" name="Check Box 758">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51" r:id="rId88" name="Check Box 759">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52" r:id="rId89" name="Check Box 760">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53" r:id="rId90" name="Check Box 761">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54" r:id="rId91" name="Check Box 762">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55" r:id="rId92" name="Check Box 763">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56" r:id="rId93" name="Check Box 764">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57" r:id="rId94" name="Check Box 765">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58" r:id="rId95" name="Check Box 766">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59" r:id="rId96" name="Check Box 767">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60" r:id="rId97" name="Check Box 768">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61" r:id="rId98" name="Check Box 769">
              <controlPr defaultSize="0" autoFill="0" autoLine="0" autoPict="0">
                <anchor moveWithCells="1">
                  <from>
                    <xdr:col>10</xdr:col>
                    <xdr:colOff>0</xdr:colOff>
                    <xdr:row>399</xdr:row>
                    <xdr:rowOff>0</xdr:rowOff>
                  </from>
                  <to>
                    <xdr:col>11</xdr:col>
                    <xdr:colOff>123825</xdr:colOff>
                    <xdr:row>400</xdr:row>
                    <xdr:rowOff>19050</xdr:rowOff>
                  </to>
                </anchor>
              </controlPr>
            </control>
          </mc:Choice>
        </mc:AlternateContent>
        <mc:AlternateContent xmlns:mc="http://schemas.openxmlformats.org/markup-compatibility/2006">
          <mc:Choice Requires="x14">
            <control shapeId="34562" r:id="rId99" name="Check Box 770">
              <controlPr defaultSize="0" autoFill="0" autoLine="0" autoPict="0">
                <anchor moveWithCells="1">
                  <from>
                    <xdr:col>10</xdr:col>
                    <xdr:colOff>0</xdr:colOff>
                    <xdr:row>400</xdr:row>
                    <xdr:rowOff>0</xdr:rowOff>
                  </from>
                  <to>
                    <xdr:col>11</xdr:col>
                    <xdr:colOff>123825</xdr:colOff>
                    <xdr:row>401</xdr:row>
                    <xdr:rowOff>19050</xdr:rowOff>
                  </to>
                </anchor>
              </controlPr>
            </control>
          </mc:Choice>
        </mc:AlternateContent>
        <mc:AlternateContent xmlns:mc="http://schemas.openxmlformats.org/markup-compatibility/2006">
          <mc:Choice Requires="x14">
            <control shapeId="34572" r:id="rId100" name="Check Box 780">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73" r:id="rId101" name="Check Box 781">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74" r:id="rId102" name="Check Box 782">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75" r:id="rId103" name="Check Box 783">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76" r:id="rId104" name="Check Box 784">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77" r:id="rId105" name="Check Box 785">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78" r:id="rId106" name="Check Box 786">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79" r:id="rId107" name="Check Box 787">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80" r:id="rId108" name="Check Box 788">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81" r:id="rId109" name="Check Box 789">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82" r:id="rId110" name="Check Box 790">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83" r:id="rId111" name="Check Box 791">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84" r:id="rId112" name="Check Box 792">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85" r:id="rId113" name="Check Box 793">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86" r:id="rId114" name="Check Box 794">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87" r:id="rId115" name="Check Box 795">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88" r:id="rId116" name="Check Box 796">
              <controlPr defaultSize="0" autoFill="0" autoLine="0" autoPict="0">
                <anchor moveWithCells="1">
                  <from>
                    <xdr:col>10</xdr:col>
                    <xdr:colOff>0</xdr:colOff>
                    <xdr:row>456</xdr:row>
                    <xdr:rowOff>0</xdr:rowOff>
                  </from>
                  <to>
                    <xdr:col>11</xdr:col>
                    <xdr:colOff>123825</xdr:colOff>
                    <xdr:row>457</xdr:row>
                    <xdr:rowOff>19050</xdr:rowOff>
                  </to>
                </anchor>
              </controlPr>
            </control>
          </mc:Choice>
        </mc:AlternateContent>
        <mc:AlternateContent xmlns:mc="http://schemas.openxmlformats.org/markup-compatibility/2006">
          <mc:Choice Requires="x14">
            <control shapeId="34589" r:id="rId117" name="Check Box 797">
              <controlPr defaultSize="0" autoFill="0" autoLine="0" autoPict="0">
                <anchor moveWithCells="1">
                  <from>
                    <xdr:col>10</xdr:col>
                    <xdr:colOff>0</xdr:colOff>
                    <xdr:row>457</xdr:row>
                    <xdr:rowOff>0</xdr:rowOff>
                  </from>
                  <to>
                    <xdr:col>11</xdr:col>
                    <xdr:colOff>123825</xdr:colOff>
                    <xdr:row>458</xdr:row>
                    <xdr:rowOff>19050</xdr:rowOff>
                  </to>
                </anchor>
              </controlPr>
            </control>
          </mc:Choice>
        </mc:AlternateContent>
        <mc:AlternateContent xmlns:mc="http://schemas.openxmlformats.org/markup-compatibility/2006">
          <mc:Choice Requires="x14">
            <control shapeId="34599" r:id="rId118" name="Check Box 807">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00" r:id="rId119" name="Check Box 808">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01" r:id="rId120" name="Check Box 809">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02" r:id="rId121" name="Check Box 810">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03" r:id="rId122" name="Check Box 811">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04" r:id="rId123" name="Check Box 812">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05" r:id="rId124" name="Check Box 813">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06" r:id="rId125" name="Check Box 814">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07" r:id="rId126" name="Check Box 815">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08" r:id="rId127" name="Check Box 816">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09" r:id="rId128" name="Check Box 817">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10" r:id="rId129" name="Check Box 818">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11" r:id="rId130" name="Check Box 819">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12" r:id="rId131" name="Check Box 820">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13" r:id="rId132" name="Check Box 821">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14" r:id="rId133" name="Check Box 822">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15" r:id="rId134" name="Check Box 823">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16" r:id="rId135" name="Check Box 824">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17" r:id="rId136" name="Check Box 825">
              <controlPr defaultSize="0" autoFill="0" autoLine="0" autoPict="0">
                <anchor moveWithCells="1">
                  <from>
                    <xdr:col>10</xdr:col>
                    <xdr:colOff>0</xdr:colOff>
                    <xdr:row>513</xdr:row>
                    <xdr:rowOff>0</xdr:rowOff>
                  </from>
                  <to>
                    <xdr:col>11</xdr:col>
                    <xdr:colOff>123825</xdr:colOff>
                    <xdr:row>514</xdr:row>
                    <xdr:rowOff>19050</xdr:rowOff>
                  </to>
                </anchor>
              </controlPr>
            </control>
          </mc:Choice>
        </mc:AlternateContent>
        <mc:AlternateContent xmlns:mc="http://schemas.openxmlformats.org/markup-compatibility/2006">
          <mc:Choice Requires="x14">
            <control shapeId="34618" r:id="rId137" name="Check Box 826">
              <controlPr defaultSize="0" autoFill="0" autoLine="0" autoPict="0">
                <anchor moveWithCells="1">
                  <from>
                    <xdr:col>10</xdr:col>
                    <xdr:colOff>0</xdr:colOff>
                    <xdr:row>514</xdr:row>
                    <xdr:rowOff>0</xdr:rowOff>
                  </from>
                  <to>
                    <xdr:col>11</xdr:col>
                    <xdr:colOff>123825</xdr:colOff>
                    <xdr:row>515</xdr:row>
                    <xdr:rowOff>19050</xdr:rowOff>
                  </to>
                </anchor>
              </controlPr>
            </control>
          </mc:Choice>
        </mc:AlternateContent>
        <mc:AlternateContent xmlns:mc="http://schemas.openxmlformats.org/markup-compatibility/2006">
          <mc:Choice Requires="x14">
            <control shapeId="34628" r:id="rId138" name="Check Box 836">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29" r:id="rId139" name="Check Box 837">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30" r:id="rId140" name="Check Box 838">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31" r:id="rId141" name="Check Box 839">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32" r:id="rId142" name="Check Box 840">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33" r:id="rId143" name="Check Box 841">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34" r:id="rId144" name="Check Box 842">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35" r:id="rId145" name="Check Box 843">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36" r:id="rId146" name="Check Box 844">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37" r:id="rId147" name="Check Box 845">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38" r:id="rId148" name="Check Box 846">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39" r:id="rId149" name="Check Box 847">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40" r:id="rId150" name="Check Box 848">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41" r:id="rId151" name="Check Box 849">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42" r:id="rId152" name="Check Box 850">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43" r:id="rId153" name="Check Box 851">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44" r:id="rId154" name="Check Box 852">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45" r:id="rId155" name="Check Box 853">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46" r:id="rId156" name="Check Box 854">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47" r:id="rId157" name="Check Box 855">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48" r:id="rId158" name="Check Box 856">
              <controlPr defaultSize="0" autoFill="0" autoLine="0" autoPict="0">
                <anchor moveWithCells="1">
                  <from>
                    <xdr:col>10</xdr:col>
                    <xdr:colOff>0</xdr:colOff>
                    <xdr:row>570</xdr:row>
                    <xdr:rowOff>0</xdr:rowOff>
                  </from>
                  <to>
                    <xdr:col>11</xdr:col>
                    <xdr:colOff>123825</xdr:colOff>
                    <xdr:row>571</xdr:row>
                    <xdr:rowOff>19050</xdr:rowOff>
                  </to>
                </anchor>
              </controlPr>
            </control>
          </mc:Choice>
        </mc:AlternateContent>
        <mc:AlternateContent xmlns:mc="http://schemas.openxmlformats.org/markup-compatibility/2006">
          <mc:Choice Requires="x14">
            <control shapeId="34649" r:id="rId159" name="Check Box 857">
              <controlPr defaultSize="0" autoFill="0" autoLine="0" autoPict="0">
                <anchor moveWithCells="1">
                  <from>
                    <xdr:col>10</xdr:col>
                    <xdr:colOff>0</xdr:colOff>
                    <xdr:row>571</xdr:row>
                    <xdr:rowOff>0</xdr:rowOff>
                  </from>
                  <to>
                    <xdr:col>11</xdr:col>
                    <xdr:colOff>123825</xdr:colOff>
                    <xdr:row>572</xdr:row>
                    <xdr:rowOff>19050</xdr:rowOff>
                  </to>
                </anchor>
              </controlPr>
            </control>
          </mc:Choice>
        </mc:AlternateContent>
        <mc:AlternateContent xmlns:mc="http://schemas.openxmlformats.org/markup-compatibility/2006">
          <mc:Choice Requires="x14">
            <control shapeId="34659" r:id="rId160" name="Check Box 867">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60" r:id="rId161" name="Check Box 868">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61" r:id="rId162" name="Check Box 869">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62" r:id="rId163" name="Check Box 870">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63" r:id="rId164" name="Check Box 871">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64" r:id="rId165" name="Check Box 872">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65" r:id="rId166" name="Check Box 873">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66" r:id="rId167" name="Check Box 874">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67" r:id="rId168" name="Check Box 875">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68" r:id="rId169" name="Check Box 876">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69" r:id="rId170" name="Check Box 877">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70" r:id="rId171" name="Check Box 878">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71" r:id="rId172" name="Check Box 879">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72" r:id="rId173" name="Check Box 880">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73" r:id="rId174" name="Check Box 881">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74" r:id="rId175" name="Check Box 882">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75" r:id="rId176" name="Check Box 883">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76" r:id="rId177" name="Check Box 884">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77" r:id="rId178" name="Check Box 885">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78" r:id="rId179" name="Check Box 886">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79" r:id="rId180" name="Check Box 887">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80" r:id="rId181" name="Check Box 888">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mc:AlternateContent xmlns:mc="http://schemas.openxmlformats.org/markup-compatibility/2006">
          <mc:Choice Requires="x14">
            <control shapeId="34681" r:id="rId182" name="Check Box 889">
              <controlPr defaultSize="0" autoFill="0" autoLine="0" autoPict="0">
                <anchor moveWithCells="1">
                  <from>
                    <xdr:col>10</xdr:col>
                    <xdr:colOff>0</xdr:colOff>
                    <xdr:row>627</xdr:row>
                    <xdr:rowOff>0</xdr:rowOff>
                  </from>
                  <to>
                    <xdr:col>11</xdr:col>
                    <xdr:colOff>123825</xdr:colOff>
                    <xdr:row>628</xdr:row>
                    <xdr:rowOff>19050</xdr:rowOff>
                  </to>
                </anchor>
              </controlPr>
            </control>
          </mc:Choice>
        </mc:AlternateContent>
        <mc:AlternateContent xmlns:mc="http://schemas.openxmlformats.org/markup-compatibility/2006">
          <mc:Choice Requires="x14">
            <control shapeId="34682" r:id="rId183" name="Check Box 890">
              <controlPr defaultSize="0" autoFill="0" autoLine="0" autoPict="0">
                <anchor moveWithCells="1">
                  <from>
                    <xdr:col>10</xdr:col>
                    <xdr:colOff>0</xdr:colOff>
                    <xdr:row>628</xdr:row>
                    <xdr:rowOff>0</xdr:rowOff>
                  </from>
                  <to>
                    <xdr:col>11</xdr:col>
                    <xdr:colOff>123825</xdr:colOff>
                    <xdr:row>629</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B0F0"/>
  </sheetPr>
  <dimension ref="A1:M1270"/>
  <sheetViews>
    <sheetView showGridLines="0" view="pageBreakPreview" zoomScaleNormal="100" zoomScaleSheetLayoutView="100" workbookViewId="0">
      <selection activeCell="K13" sqref="K13"/>
    </sheetView>
  </sheetViews>
  <sheetFormatPr defaultColWidth="6.85546875" defaultRowHeight="12.75"/>
  <cols>
    <col min="1" max="1" width="3.85546875" style="131" customWidth="1"/>
    <col min="2" max="2" width="3.85546875" style="130" customWidth="1"/>
    <col min="3" max="3" width="12.7109375" style="130" customWidth="1"/>
    <col min="4" max="4" width="13.28515625" style="130" customWidth="1"/>
    <col min="5" max="5" width="16.140625" style="130" customWidth="1"/>
    <col min="6" max="6" width="13.42578125" style="130" customWidth="1"/>
    <col min="7" max="7" width="3.28515625" style="130" customWidth="1"/>
    <col min="8" max="8" width="9.7109375" style="130" customWidth="1"/>
    <col min="9" max="9" width="9.85546875" style="130" customWidth="1"/>
    <col min="10" max="11" width="10.140625" style="130" customWidth="1"/>
    <col min="12" max="12" width="29.7109375" style="130" customWidth="1"/>
    <col min="13" max="13" width="9.7109375" style="130" customWidth="1"/>
    <col min="14" max="15" width="6.85546875" style="130" customWidth="1"/>
    <col min="16" max="16" width="13.7109375" style="130" customWidth="1"/>
    <col min="17" max="16384" width="6.85546875" style="130"/>
  </cols>
  <sheetData>
    <row r="1" spans="1:13" ht="14.25">
      <c r="A1" s="1170" t="s">
        <v>194</v>
      </c>
      <c r="B1" s="1170"/>
      <c r="C1" s="1170"/>
      <c r="D1" s="1170"/>
      <c r="E1" s="1170"/>
      <c r="F1" s="1170"/>
      <c r="G1" s="1170"/>
      <c r="H1" s="1170"/>
      <c r="I1" s="1170"/>
      <c r="J1" s="1170"/>
      <c r="L1" s="531"/>
      <c r="M1" s="59"/>
    </row>
    <row r="2" spans="1:13" ht="14.25">
      <c r="A2" s="61" t="s">
        <v>195</v>
      </c>
      <c r="B2" s="135"/>
      <c r="C2" s="135"/>
      <c r="D2" s="135"/>
      <c r="E2" s="135"/>
      <c r="F2" s="135"/>
      <c r="G2" s="135"/>
      <c r="H2" s="135"/>
      <c r="I2" s="135"/>
      <c r="J2" s="133"/>
      <c r="L2" s="545"/>
      <c r="M2" s="134"/>
    </row>
    <row r="3" spans="1:13" ht="14.25">
      <c r="A3" s="64" t="s">
        <v>314</v>
      </c>
      <c r="B3" s="64"/>
      <c r="C3" s="64"/>
      <c r="D3" s="64"/>
      <c r="E3" s="64"/>
      <c r="F3" s="64"/>
      <c r="G3" s="64"/>
      <c r="H3" s="64"/>
      <c r="I3" s="64"/>
      <c r="J3" s="64"/>
      <c r="K3" s="59"/>
      <c r="L3" s="531"/>
      <c r="M3" s="134"/>
    </row>
    <row r="4" spans="1:13" ht="19.5" customHeight="1">
      <c r="A4" s="65" t="s">
        <v>196</v>
      </c>
      <c r="D4" s="1207" t="str">
        <f>'Sch I S&amp;B FINAL'!B$4</f>
        <v>Contractor Name</v>
      </c>
      <c r="E4" s="1208"/>
      <c r="F4" s="1208"/>
      <c r="G4" s="1208"/>
      <c r="H4" s="1208"/>
      <c r="J4" s="133"/>
      <c r="K4" s="66" t="s">
        <v>197</v>
      </c>
      <c r="L4" s="733">
        <f>'Sch I S&amp;B FINAL'!O$5</f>
        <v>0</v>
      </c>
    </row>
    <row r="5" spans="1:13">
      <c r="A5" s="65" t="s">
        <v>198</v>
      </c>
      <c r="D5" s="1209" t="s">
        <v>353</v>
      </c>
      <c r="E5" s="1209"/>
      <c r="F5" s="1209"/>
      <c r="G5" s="1209"/>
      <c r="H5" s="1209"/>
      <c r="J5" s="133"/>
      <c r="K5" s="66" t="s">
        <v>199</v>
      </c>
      <c r="L5" s="734" t="str">
        <f>'Sch I S&amp;B FINAL'!H$4</f>
        <v>Contract Number</v>
      </c>
    </row>
    <row r="6" spans="1:13">
      <c r="A6" s="65" t="s">
        <v>247</v>
      </c>
      <c r="D6" s="1217">
        <f>'Sch I S&amp;B FINAL'!B$6</f>
        <v>0</v>
      </c>
      <c r="E6" s="1217"/>
      <c r="F6" s="546"/>
      <c r="G6" s="1216"/>
      <c r="H6" s="1216"/>
      <c r="I6" s="1216"/>
      <c r="J6" s="133"/>
      <c r="K6" s="66" t="s">
        <v>324</v>
      </c>
      <c r="L6" s="735">
        <f>'Sch I S&amp;B FINAL'!O$4</f>
        <v>0</v>
      </c>
    </row>
    <row r="7" spans="1:13" ht="13.5" thickBot="1">
      <c r="A7" s="533"/>
      <c r="C7" s="547"/>
      <c r="D7" s="535"/>
      <c r="E7" s="535"/>
      <c r="F7" s="533"/>
      <c r="G7" s="535"/>
      <c r="H7" s="535"/>
      <c r="K7" s="66" t="s">
        <v>201</v>
      </c>
      <c r="L7" s="559"/>
    </row>
    <row r="8" spans="1:13" ht="13.5" hidden="1" thickBot="1"/>
    <row r="9" spans="1:13" ht="15.75" thickBot="1">
      <c r="A9" s="1210" t="s">
        <v>308</v>
      </c>
      <c r="B9" s="1211"/>
      <c r="C9" s="1211"/>
      <c r="D9" s="1211"/>
      <c r="E9" s="1211"/>
      <c r="F9" s="1211"/>
      <c r="G9" s="1211"/>
      <c r="H9" s="1211"/>
      <c r="I9" s="1211"/>
      <c r="J9" s="1211"/>
      <c r="K9" s="1211"/>
      <c r="L9" s="1212"/>
    </row>
    <row r="10" spans="1:13" ht="7.5" customHeight="1"/>
    <row r="11" spans="1:13">
      <c r="A11" s="548" t="s">
        <v>296</v>
      </c>
      <c r="B11" s="549"/>
    </row>
    <row r="12" spans="1:13" ht="5.0999999999999996" customHeight="1">
      <c r="A12" s="549"/>
      <c r="B12" s="549"/>
    </row>
    <row r="13" spans="1:13" ht="13.5" thickBot="1">
      <c r="A13" s="549"/>
      <c r="B13" s="550" t="s">
        <v>203</v>
      </c>
    </row>
    <row r="14" spans="1:13">
      <c r="A14" s="549"/>
      <c r="B14" s="549"/>
      <c r="C14" s="130" t="s">
        <v>204</v>
      </c>
      <c r="F14" s="526"/>
      <c r="H14" s="619" t="s">
        <v>307</v>
      </c>
      <c r="I14" s="620"/>
      <c r="J14" s="620"/>
      <c r="K14" s="620"/>
      <c r="L14" s="621"/>
    </row>
    <row r="15" spans="1:13" s="132" customFormat="1" ht="6" customHeight="1">
      <c r="A15" s="551"/>
      <c r="B15" s="551"/>
      <c r="F15" s="69"/>
      <c r="H15" s="622"/>
      <c r="I15" s="623"/>
      <c r="J15" s="623"/>
      <c r="K15" s="623"/>
      <c r="L15" s="624"/>
    </row>
    <row r="16" spans="1:13" ht="12.75" customHeight="1">
      <c r="A16" s="549"/>
      <c r="B16" s="549"/>
      <c r="C16" s="130" t="s">
        <v>206</v>
      </c>
      <c r="F16" s="526"/>
      <c r="H16" s="1213" t="str">
        <f>IF(ISERROR(+F20/(F22*108000)),"",+F20/(F22*108000))</f>
        <v/>
      </c>
      <c r="I16" s="1214"/>
      <c r="J16" s="1214"/>
      <c r="K16" s="1214"/>
      <c r="L16" s="1215"/>
    </row>
    <row r="17" spans="1:12" s="132" customFormat="1" ht="9.9499999999999993" customHeight="1">
      <c r="A17" s="551"/>
      <c r="B17" s="551"/>
      <c r="F17" s="69"/>
      <c r="H17" s="1227"/>
      <c r="I17" s="1228"/>
      <c r="J17" s="1228"/>
      <c r="K17" s="1228"/>
      <c r="L17" s="1229"/>
    </row>
    <row r="18" spans="1:12">
      <c r="A18" s="549"/>
      <c r="B18" s="549"/>
      <c r="C18" s="130" t="s">
        <v>208</v>
      </c>
      <c r="F18" s="526"/>
      <c r="H18" s="1164"/>
      <c r="I18" s="1165"/>
      <c r="J18" s="1165"/>
      <c r="K18" s="1165"/>
      <c r="L18" s="1166"/>
    </row>
    <row r="19" spans="1:12" ht="5.0999999999999996" customHeight="1">
      <c r="A19" s="549"/>
      <c r="B19" s="549"/>
      <c r="F19" s="132"/>
      <c r="H19" s="1164"/>
      <c r="I19" s="1165"/>
      <c r="J19" s="1165"/>
      <c r="K19" s="1165"/>
      <c r="L19" s="1166"/>
    </row>
    <row r="20" spans="1:12">
      <c r="A20" s="549"/>
      <c r="B20" s="549"/>
      <c r="C20" s="130" t="s">
        <v>57</v>
      </c>
      <c r="F20" s="618">
        <f>SUM(F14:F18)</f>
        <v>0</v>
      </c>
      <c r="H20" s="1164"/>
      <c r="I20" s="1165"/>
      <c r="J20" s="1165"/>
      <c r="K20" s="1165"/>
      <c r="L20" s="1166"/>
    </row>
    <row r="21" spans="1:12" ht="5.0999999999999996" customHeight="1">
      <c r="A21" s="549"/>
      <c r="B21" s="549"/>
      <c r="H21" s="1164"/>
      <c r="I21" s="1165"/>
      <c r="J21" s="1165"/>
      <c r="K21" s="1165"/>
      <c r="L21" s="1166"/>
    </row>
    <row r="22" spans="1:12" ht="13.5" thickBot="1">
      <c r="A22" s="549"/>
      <c r="B22" s="550" t="s">
        <v>211</v>
      </c>
      <c r="F22" s="632"/>
      <c r="H22" s="1167"/>
      <c r="I22" s="1168"/>
      <c r="J22" s="1168"/>
      <c r="K22" s="1168"/>
      <c r="L22" s="1169"/>
    </row>
    <row r="23" spans="1:12" ht="5.0999999999999996" customHeight="1">
      <c r="A23" s="549"/>
      <c r="B23" s="549"/>
    </row>
    <row r="24" spans="1:12">
      <c r="A24" s="548" t="s">
        <v>313</v>
      </c>
      <c r="B24" s="549"/>
    </row>
    <row r="25" spans="1:12" ht="5.0999999999999996" customHeight="1">
      <c r="A25" s="549"/>
      <c r="B25" s="549"/>
    </row>
    <row r="26" spans="1:12" ht="13.5" thickBot="1">
      <c r="A26" s="549"/>
      <c r="B26" s="550" t="s">
        <v>203</v>
      </c>
    </row>
    <row r="27" spans="1:12">
      <c r="A27" s="549"/>
      <c r="B27" s="549"/>
      <c r="C27" s="130" t="s">
        <v>295</v>
      </c>
      <c r="F27" s="526"/>
      <c r="H27" s="619" t="s">
        <v>317</v>
      </c>
      <c r="I27" s="620"/>
      <c r="J27" s="620"/>
      <c r="K27" s="620"/>
      <c r="L27" s="621"/>
    </row>
    <row r="28" spans="1:12" ht="6" customHeight="1">
      <c r="A28" s="549"/>
      <c r="B28" s="551"/>
      <c r="C28" s="132"/>
      <c r="D28" s="132"/>
      <c r="E28" s="132"/>
      <c r="F28" s="69"/>
      <c r="G28" s="132"/>
      <c r="H28" s="622"/>
      <c r="I28" s="623"/>
      <c r="J28" s="623"/>
      <c r="K28" s="623"/>
      <c r="L28" s="624"/>
    </row>
    <row r="29" spans="1:12" ht="12.75" customHeight="1">
      <c r="A29" s="549"/>
      <c r="B29" s="549"/>
      <c r="C29" s="130" t="s">
        <v>208</v>
      </c>
      <c r="F29" s="526"/>
      <c r="H29" s="1213" t="str">
        <f>IF(ISERROR(+F31/(F33*108000)),"",+F31/(F33*108000))</f>
        <v/>
      </c>
      <c r="I29" s="1214"/>
      <c r="J29" s="1214"/>
      <c r="K29" s="1214"/>
      <c r="L29" s="1215"/>
    </row>
    <row r="30" spans="1:12" ht="12.75" customHeight="1">
      <c r="A30" s="549"/>
      <c r="B30" s="551"/>
      <c r="C30" s="132"/>
      <c r="D30" s="132"/>
      <c r="E30" s="132"/>
      <c r="F30" s="69"/>
      <c r="G30" s="132"/>
      <c r="H30" s="1233" t="s">
        <v>294</v>
      </c>
      <c r="I30" s="1234"/>
      <c r="J30" s="1234"/>
      <c r="K30" s="1234"/>
      <c r="L30" s="1235"/>
    </row>
    <row r="31" spans="1:12">
      <c r="A31" s="549"/>
      <c r="B31" s="549"/>
      <c r="C31" s="130" t="s">
        <v>57</v>
      </c>
      <c r="F31" s="618">
        <f>SUM(F27:F29)</f>
        <v>0</v>
      </c>
      <c r="H31" s="1236"/>
      <c r="I31" s="1237"/>
      <c r="J31" s="1237"/>
      <c r="K31" s="1237"/>
      <c r="L31" s="1238"/>
    </row>
    <row r="32" spans="1:12">
      <c r="A32" s="549"/>
      <c r="B32" s="549"/>
      <c r="H32" s="1236"/>
      <c r="I32" s="1237"/>
      <c r="J32" s="1237"/>
      <c r="K32" s="1237"/>
      <c r="L32" s="1238"/>
    </row>
    <row r="33" spans="1:12" ht="13.5" thickBot="1">
      <c r="B33" s="550" t="s">
        <v>293</v>
      </c>
      <c r="F33" s="633"/>
      <c r="H33" s="1239"/>
      <c r="I33" s="1240"/>
      <c r="J33" s="1240"/>
      <c r="K33" s="1240"/>
      <c r="L33" s="1241"/>
    </row>
    <row r="34" spans="1:12" ht="3.75" customHeight="1"/>
    <row r="35" spans="1:12" hidden="1"/>
    <row r="36" spans="1:12" ht="5.25" customHeight="1"/>
    <row r="37" spans="1:12">
      <c r="A37" s="548" t="s">
        <v>292</v>
      </c>
      <c r="B37" s="549"/>
    </row>
    <row r="38" spans="1:12" ht="5.0999999999999996" customHeight="1">
      <c r="A38" s="549"/>
      <c r="B38" s="549"/>
    </row>
    <row r="39" spans="1:12" ht="13.5" thickBot="1">
      <c r="A39" s="549"/>
      <c r="B39" s="550" t="s">
        <v>203</v>
      </c>
    </row>
    <row r="40" spans="1:12">
      <c r="A40" s="549"/>
      <c r="B40" s="549"/>
      <c r="C40" s="130" t="s">
        <v>291</v>
      </c>
      <c r="F40" s="526"/>
      <c r="H40" s="625" t="s">
        <v>309</v>
      </c>
      <c r="I40" s="626"/>
      <c r="J40" s="626"/>
      <c r="K40" s="626"/>
      <c r="L40" s="627"/>
    </row>
    <row r="41" spans="1:12" ht="6" customHeight="1">
      <c r="A41" s="549"/>
      <c r="B41" s="551"/>
      <c r="C41" s="132"/>
      <c r="D41" s="132"/>
      <c r="E41" s="132"/>
      <c r="F41" s="69"/>
      <c r="G41" s="132"/>
      <c r="H41" s="628"/>
      <c r="I41" s="629"/>
      <c r="J41" s="629"/>
      <c r="K41" s="629"/>
      <c r="L41" s="630"/>
    </row>
    <row r="42" spans="1:12" ht="12.75" customHeight="1">
      <c r="A42" s="549"/>
      <c r="B42" s="549"/>
      <c r="C42" s="130" t="s">
        <v>206</v>
      </c>
      <c r="F42" s="526"/>
      <c r="H42" s="1213" t="str">
        <f>IF(ISERROR(+F44/(F46*108000)),"",+F44/(F46*108000))</f>
        <v/>
      </c>
      <c r="I42" s="1214"/>
      <c r="J42" s="1214"/>
      <c r="K42" s="1214"/>
      <c r="L42" s="1215"/>
    </row>
    <row r="43" spans="1:12" ht="12.75" customHeight="1">
      <c r="A43" s="549"/>
      <c r="B43" s="551"/>
      <c r="C43" s="132"/>
      <c r="D43" s="132"/>
      <c r="E43" s="132"/>
      <c r="F43" s="69"/>
      <c r="G43" s="132"/>
      <c r="H43" s="1161" t="s">
        <v>290</v>
      </c>
      <c r="I43" s="1162"/>
      <c r="J43" s="1162"/>
      <c r="K43" s="1162"/>
      <c r="L43" s="1163"/>
    </row>
    <row r="44" spans="1:12">
      <c r="A44" s="549"/>
      <c r="B44" s="549"/>
      <c r="C44" s="130" t="s">
        <v>57</v>
      </c>
      <c r="F44" s="618">
        <f>SUM(F40:F42)</f>
        <v>0</v>
      </c>
      <c r="H44" s="1164"/>
      <c r="I44" s="1165"/>
      <c r="J44" s="1165"/>
      <c r="K44" s="1165"/>
      <c r="L44" s="1166"/>
    </row>
    <row r="45" spans="1:12">
      <c r="A45" s="549"/>
      <c r="B45" s="549"/>
      <c r="H45" s="1164"/>
      <c r="I45" s="1165"/>
      <c r="J45" s="1165"/>
      <c r="K45" s="1165"/>
      <c r="L45" s="1166"/>
    </row>
    <row r="46" spans="1:12" ht="13.5" thickBot="1">
      <c r="B46" s="550" t="s">
        <v>312</v>
      </c>
      <c r="F46" s="633"/>
      <c r="H46" s="1167"/>
      <c r="I46" s="1168"/>
      <c r="J46" s="1168"/>
      <c r="K46" s="1168"/>
      <c r="L46" s="1169"/>
    </row>
    <row r="47" spans="1:12" ht="6.75" customHeight="1"/>
    <row r="48" spans="1:12">
      <c r="A48" s="548" t="s">
        <v>289</v>
      </c>
      <c r="B48" s="549"/>
    </row>
    <row r="49" spans="1:12" ht="6" customHeight="1">
      <c r="A49" s="549"/>
      <c r="B49" s="549"/>
    </row>
    <row r="50" spans="1:12" ht="13.5" thickBot="1">
      <c r="A50" s="549"/>
      <c r="B50" s="550" t="s">
        <v>203</v>
      </c>
    </row>
    <row r="51" spans="1:12">
      <c r="A51" s="549"/>
      <c r="B51" s="549"/>
      <c r="C51" s="130" t="s">
        <v>318</v>
      </c>
      <c r="F51" s="526"/>
      <c r="H51" s="625" t="s">
        <v>310</v>
      </c>
      <c r="I51" s="626"/>
      <c r="J51" s="626"/>
      <c r="K51" s="626"/>
      <c r="L51" s="627"/>
    </row>
    <row r="52" spans="1:12" ht="6" customHeight="1">
      <c r="A52" s="549"/>
      <c r="B52" s="551"/>
      <c r="C52" s="132"/>
      <c r="D52" s="132"/>
      <c r="E52" s="132"/>
      <c r="F52" s="69"/>
      <c r="G52" s="132"/>
      <c r="H52" s="628"/>
      <c r="I52" s="629"/>
      <c r="J52" s="629"/>
      <c r="K52" s="629"/>
      <c r="L52" s="630"/>
    </row>
    <row r="53" spans="1:12" ht="12.75" customHeight="1">
      <c r="A53" s="549"/>
      <c r="B53" s="549"/>
      <c r="C53" s="1242" t="s">
        <v>285</v>
      </c>
      <c r="D53" s="1242"/>
      <c r="E53" s="1242"/>
      <c r="F53" s="69"/>
      <c r="H53" s="1230" t="str">
        <f>IF(ISERROR(F51/(F57*60)),"",(F51/(F57*60)))</f>
        <v/>
      </c>
      <c r="I53" s="1231"/>
      <c r="J53" s="1231"/>
      <c r="K53" s="1231"/>
      <c r="L53" s="1232"/>
    </row>
    <row r="54" spans="1:12" ht="12.75" customHeight="1">
      <c r="A54" s="549"/>
      <c r="B54" s="551"/>
      <c r="C54" s="1242"/>
      <c r="D54" s="1242"/>
      <c r="E54" s="1242"/>
      <c r="F54" s="69"/>
      <c r="G54" s="132"/>
      <c r="H54" s="1161" t="s">
        <v>288</v>
      </c>
      <c r="I54" s="1162"/>
      <c r="J54" s="1162"/>
      <c r="K54" s="1162"/>
      <c r="L54" s="1163"/>
    </row>
    <row r="55" spans="1:12" ht="12.75" customHeight="1">
      <c r="A55" s="549"/>
      <c r="B55" s="549"/>
      <c r="C55" s="1242"/>
      <c r="D55" s="1242"/>
      <c r="E55" s="1242"/>
      <c r="F55" s="552"/>
      <c r="H55" s="1164"/>
      <c r="I55" s="1165"/>
      <c r="J55" s="1165"/>
      <c r="K55" s="1165"/>
      <c r="L55" s="1166"/>
    </row>
    <row r="56" spans="1:12" ht="12.75" customHeight="1">
      <c r="A56" s="549"/>
      <c r="B56" s="549"/>
      <c r="C56" s="1242"/>
      <c r="D56" s="1242"/>
      <c r="E56" s="1242"/>
      <c r="H56" s="1164"/>
      <c r="I56" s="1165"/>
      <c r="J56" s="1165"/>
      <c r="K56" s="1165"/>
      <c r="L56" s="1166"/>
    </row>
    <row r="57" spans="1:12" ht="13.5" thickBot="1">
      <c r="B57" s="550" t="s">
        <v>287</v>
      </c>
      <c r="F57" s="634"/>
      <c r="H57" s="1167"/>
      <c r="I57" s="1168"/>
      <c r="J57" s="1168"/>
      <c r="K57" s="1168"/>
      <c r="L57" s="1169"/>
    </row>
    <row r="58" spans="1:12" ht="6" customHeight="1"/>
    <row r="59" spans="1:12">
      <c r="A59" s="548" t="s">
        <v>286</v>
      </c>
      <c r="B59" s="549"/>
    </row>
    <row r="60" spans="1:12" ht="3" customHeight="1">
      <c r="A60" s="549"/>
      <c r="B60" s="549"/>
    </row>
    <row r="61" spans="1:12" ht="13.5" thickBot="1">
      <c r="A61" s="549"/>
      <c r="B61" s="550" t="s">
        <v>203</v>
      </c>
    </row>
    <row r="62" spans="1:12">
      <c r="A62" s="549"/>
      <c r="B62" s="549"/>
      <c r="C62" s="130" t="s">
        <v>318</v>
      </c>
      <c r="F62" s="526"/>
      <c r="H62" s="625" t="s">
        <v>311</v>
      </c>
      <c r="I62" s="626"/>
      <c r="J62" s="626"/>
      <c r="K62" s="626"/>
      <c r="L62" s="627"/>
    </row>
    <row r="63" spans="1:12" ht="6" customHeight="1">
      <c r="A63" s="549"/>
      <c r="B63" s="551"/>
      <c r="C63" s="132"/>
      <c r="D63" s="132"/>
      <c r="E63" s="132"/>
      <c r="F63" s="69"/>
      <c r="G63" s="132"/>
      <c r="H63" s="628"/>
      <c r="I63" s="629"/>
      <c r="J63" s="629"/>
      <c r="K63" s="629"/>
      <c r="L63" s="630"/>
    </row>
    <row r="64" spans="1:12" ht="12.75" customHeight="1">
      <c r="A64" s="549"/>
      <c r="B64" s="549"/>
      <c r="C64" s="1242" t="s">
        <v>285</v>
      </c>
      <c r="D64" s="1242"/>
      <c r="E64" s="1242"/>
      <c r="F64" s="69"/>
      <c r="H64" s="1213" t="str">
        <f>IF(ISERROR(+F62/(F68*1800*60)),"",+F62/(F68*1800*60))</f>
        <v/>
      </c>
      <c r="I64" s="1214"/>
      <c r="J64" s="1214"/>
      <c r="K64" s="1214"/>
      <c r="L64" s="1215"/>
    </row>
    <row r="65" spans="1:12" ht="12.75" customHeight="1">
      <c r="A65" s="549"/>
      <c r="B65" s="551"/>
      <c r="C65" s="1242"/>
      <c r="D65" s="1242"/>
      <c r="E65" s="1242"/>
      <c r="F65" s="69"/>
      <c r="G65" s="132"/>
      <c r="H65" s="1233" t="s">
        <v>284</v>
      </c>
      <c r="I65" s="1234"/>
      <c r="J65" s="1234"/>
      <c r="K65" s="1234"/>
      <c r="L65" s="1235"/>
    </row>
    <row r="66" spans="1:12" ht="12.75" customHeight="1">
      <c r="A66" s="549"/>
      <c r="B66" s="549"/>
      <c r="C66" s="1242"/>
      <c r="D66" s="1242"/>
      <c r="E66" s="1242"/>
      <c r="F66" s="552"/>
      <c r="H66" s="1236"/>
      <c r="I66" s="1237"/>
      <c r="J66" s="1237"/>
      <c r="K66" s="1237"/>
      <c r="L66" s="1238"/>
    </row>
    <row r="67" spans="1:12" ht="16.5" customHeight="1">
      <c r="A67" s="549"/>
      <c r="B67" s="549"/>
      <c r="C67" s="1242"/>
      <c r="D67" s="1242"/>
      <c r="E67" s="1242"/>
      <c r="H67" s="1236"/>
      <c r="I67" s="1237"/>
      <c r="J67" s="1237"/>
      <c r="K67" s="1237"/>
      <c r="L67" s="1238"/>
    </row>
    <row r="68" spans="1:12" ht="13.5" thickBot="1">
      <c r="B68" s="550" t="s">
        <v>283</v>
      </c>
      <c r="F68" s="635"/>
      <c r="H68" s="1239"/>
      <c r="I68" s="1240"/>
      <c r="J68" s="1240"/>
      <c r="K68" s="1240"/>
      <c r="L68" s="1241"/>
    </row>
    <row r="69" spans="1:12">
      <c r="A69" s="553"/>
      <c r="B69" s="554"/>
    </row>
    <row r="70" spans="1:12" ht="3.75" customHeight="1" thickBot="1"/>
    <row r="71" spans="1:12" ht="15.75" thickBot="1">
      <c r="A71" s="1224" t="s">
        <v>282</v>
      </c>
      <c r="B71" s="1225"/>
      <c r="C71" s="1225"/>
      <c r="D71" s="1225"/>
      <c r="E71" s="1225"/>
      <c r="F71" s="1225"/>
      <c r="G71" s="1225"/>
      <c r="H71" s="1225"/>
      <c r="I71" s="1225"/>
      <c r="J71" s="1225"/>
      <c r="K71" s="1225"/>
      <c r="L71" s="1226"/>
    </row>
    <row r="72" spans="1:12" ht="5.25" customHeight="1"/>
    <row r="73" spans="1:12">
      <c r="A73" s="548" t="s">
        <v>281</v>
      </c>
      <c r="B73" s="549"/>
    </row>
    <row r="74" spans="1:12" ht="5.0999999999999996" customHeight="1" thickBot="1"/>
    <row r="75" spans="1:12">
      <c r="B75" s="550" t="s">
        <v>280</v>
      </c>
      <c r="F75" s="526"/>
      <c r="H75" s="625" t="s">
        <v>279</v>
      </c>
      <c r="I75" s="626"/>
      <c r="J75" s="626"/>
      <c r="K75" s="626"/>
      <c r="L75" s="627"/>
    </row>
    <row r="76" spans="1:12" ht="5.0999999999999996" customHeight="1">
      <c r="H76" s="628"/>
      <c r="I76" s="629"/>
      <c r="J76" s="629"/>
      <c r="K76" s="629"/>
      <c r="L76" s="630"/>
    </row>
    <row r="77" spans="1:12">
      <c r="B77" s="550" t="s">
        <v>278</v>
      </c>
      <c r="F77" s="526"/>
      <c r="H77" s="1218">
        <f>+F75*F77*F79</f>
        <v>0</v>
      </c>
      <c r="I77" s="1219"/>
      <c r="J77" s="1219"/>
      <c r="K77" s="1219"/>
      <c r="L77" s="1220"/>
    </row>
    <row r="78" spans="1:12" ht="5.0999999999999996" customHeight="1">
      <c r="H78" s="1218"/>
      <c r="I78" s="1219"/>
      <c r="J78" s="1219"/>
      <c r="K78" s="1219"/>
      <c r="L78" s="1220"/>
    </row>
    <row r="79" spans="1:12">
      <c r="B79" s="550" t="s">
        <v>277</v>
      </c>
      <c r="F79" s="560"/>
      <c r="H79" s="628"/>
      <c r="I79" s="629"/>
      <c r="J79" s="629"/>
      <c r="K79" s="629"/>
      <c r="L79" s="630"/>
    </row>
    <row r="80" spans="1:12" ht="12" customHeight="1" thickBot="1">
      <c r="B80" s="555" t="s">
        <v>276</v>
      </c>
      <c r="H80" s="1257" t="s">
        <v>275</v>
      </c>
      <c r="I80" s="1258"/>
      <c r="J80" s="1258"/>
      <c r="K80" s="1258"/>
      <c r="L80" s="1259"/>
    </row>
    <row r="81" spans="1:12" ht="5.25" customHeight="1" thickBot="1">
      <c r="H81" s="556"/>
      <c r="I81" s="556"/>
      <c r="J81" s="556"/>
      <c r="K81" s="556"/>
      <c r="L81" s="556"/>
    </row>
    <row r="82" spans="1:12" ht="13.5" customHeight="1" thickBot="1">
      <c r="A82" s="1221" t="s">
        <v>274</v>
      </c>
      <c r="B82" s="1222"/>
      <c r="C82" s="1222"/>
      <c r="D82" s="1222"/>
      <c r="E82" s="1222"/>
      <c r="F82" s="1222"/>
      <c r="G82" s="1222"/>
      <c r="H82" s="1222"/>
      <c r="I82" s="1222"/>
      <c r="J82" s="1222"/>
      <c r="K82" s="1222"/>
      <c r="L82" s="1223"/>
    </row>
    <row r="83" spans="1:12" ht="6" customHeight="1"/>
    <row r="84" spans="1:12">
      <c r="A84" s="548" t="s">
        <v>273</v>
      </c>
    </row>
    <row r="85" spans="1:12" ht="6" customHeight="1" thickBot="1"/>
    <row r="86" spans="1:12">
      <c r="B86" s="550" t="s">
        <v>272</v>
      </c>
      <c r="F86" s="634"/>
      <c r="H86" s="625" t="s">
        <v>271</v>
      </c>
      <c r="I86" s="626"/>
      <c r="J86" s="626"/>
      <c r="K86" s="626"/>
      <c r="L86" s="627"/>
    </row>
    <row r="87" spans="1:12" ht="5.0999999999999996" customHeight="1">
      <c r="H87" s="628"/>
      <c r="I87" s="629"/>
      <c r="J87" s="629"/>
      <c r="K87" s="629"/>
      <c r="L87" s="630"/>
    </row>
    <row r="88" spans="1:12" ht="12.75" customHeight="1">
      <c r="B88" s="550" t="s">
        <v>270</v>
      </c>
      <c r="F88" s="634"/>
      <c r="H88" s="1158" t="str">
        <f>IF(ISERROR(+F86/F88),"",+F86/F88)</f>
        <v/>
      </c>
      <c r="I88" s="1159"/>
      <c r="J88" s="1159"/>
      <c r="K88" s="1159"/>
      <c r="L88" s="1160"/>
    </row>
    <row r="89" spans="1:12" ht="12.75" customHeight="1">
      <c r="H89" s="1161" t="s">
        <v>269</v>
      </c>
      <c r="I89" s="1162"/>
      <c r="J89" s="1162"/>
      <c r="K89" s="1162"/>
      <c r="L89" s="1163"/>
    </row>
    <row r="90" spans="1:12">
      <c r="H90" s="1164"/>
      <c r="I90" s="1165"/>
      <c r="J90" s="1165"/>
      <c r="K90" s="1165"/>
      <c r="L90" s="1166"/>
    </row>
    <row r="91" spans="1:12">
      <c r="H91" s="1164"/>
      <c r="I91" s="1165"/>
      <c r="J91" s="1165"/>
      <c r="K91" s="1165"/>
      <c r="L91" s="1166"/>
    </row>
    <row r="92" spans="1:12" ht="12.75" customHeight="1" thickBot="1">
      <c r="H92" s="1167"/>
      <c r="I92" s="1168"/>
      <c r="J92" s="1168"/>
      <c r="K92" s="1168"/>
      <c r="L92" s="1169"/>
    </row>
    <row r="93" spans="1:12" ht="3.75" customHeight="1"/>
    <row r="94" spans="1:12">
      <c r="A94" s="548" t="s">
        <v>268</v>
      </c>
    </row>
    <row r="95" spans="1:12" ht="6" customHeight="1" thickBot="1"/>
    <row r="96" spans="1:12">
      <c r="B96" s="550" t="s">
        <v>267</v>
      </c>
      <c r="F96" s="526"/>
      <c r="H96" s="625" t="s">
        <v>266</v>
      </c>
      <c r="I96" s="626"/>
      <c r="J96" s="626"/>
      <c r="K96" s="626"/>
      <c r="L96" s="627"/>
    </row>
    <row r="97" spans="1:13" ht="5.0999999999999996" customHeight="1">
      <c r="H97" s="628"/>
      <c r="I97" s="629"/>
      <c r="J97" s="629"/>
      <c r="K97" s="629"/>
      <c r="L97" s="630"/>
    </row>
    <row r="98" spans="1:13" ht="12.75" customHeight="1">
      <c r="B98" s="550" t="s">
        <v>265</v>
      </c>
      <c r="F98" s="526"/>
      <c r="H98" s="1260" t="str">
        <f>IF(ISERROR(+F96/F98),"",+F96/F98)</f>
        <v/>
      </c>
      <c r="I98" s="1261"/>
      <c r="J98" s="1261"/>
      <c r="K98" s="1261"/>
      <c r="L98" s="1262"/>
    </row>
    <row r="99" spans="1:13" ht="12.75" customHeight="1">
      <c r="B99" s="555" t="s">
        <v>264</v>
      </c>
      <c r="H99" s="1243" t="s">
        <v>263</v>
      </c>
      <c r="I99" s="1244"/>
      <c r="J99" s="1244"/>
      <c r="K99" s="1244"/>
      <c r="L99" s="1245"/>
    </row>
    <row r="100" spans="1:13" ht="12.75" customHeight="1">
      <c r="B100" s="557"/>
      <c r="C100" s="1254" t="s">
        <v>262</v>
      </c>
      <c r="D100" s="1255"/>
      <c r="E100" s="1255"/>
      <c r="F100" s="1256"/>
      <c r="H100" s="1246"/>
      <c r="I100" s="1247"/>
      <c r="J100" s="1247"/>
      <c r="K100" s="1247"/>
      <c r="L100" s="1248"/>
    </row>
    <row r="101" spans="1:13" ht="12.75" customHeight="1">
      <c r="B101" s="558"/>
      <c r="C101" s="1252" t="s">
        <v>261</v>
      </c>
      <c r="D101" s="1253"/>
      <c r="E101" s="1252" t="s">
        <v>260</v>
      </c>
      <c r="F101" s="1253"/>
      <c r="H101" s="1246"/>
      <c r="I101" s="1247"/>
      <c r="J101" s="1247"/>
      <c r="K101" s="1247"/>
      <c r="L101" s="1248"/>
    </row>
    <row r="102" spans="1:13" ht="12.75" customHeight="1">
      <c r="B102" s="558"/>
      <c r="C102" s="1252" t="s">
        <v>259</v>
      </c>
      <c r="D102" s="1253"/>
      <c r="E102" s="1252" t="s">
        <v>258</v>
      </c>
      <c r="F102" s="1253"/>
      <c r="H102" s="1246"/>
      <c r="I102" s="1247"/>
      <c r="J102" s="1247"/>
      <c r="K102" s="1247"/>
      <c r="L102" s="1248"/>
    </row>
    <row r="103" spans="1:13" ht="12.75" customHeight="1">
      <c r="B103" s="558"/>
      <c r="C103" s="1252" t="s">
        <v>257</v>
      </c>
      <c r="D103" s="1253"/>
      <c r="E103" s="1252" t="s">
        <v>256</v>
      </c>
      <c r="F103" s="1253"/>
      <c r="H103" s="1246"/>
      <c r="I103" s="1247"/>
      <c r="J103" s="1247"/>
      <c r="K103" s="1247"/>
      <c r="L103" s="1248"/>
    </row>
    <row r="104" spans="1:13" ht="6" customHeight="1" thickBot="1">
      <c r="H104" s="1249"/>
      <c r="I104" s="1250"/>
      <c r="J104" s="1250"/>
      <c r="K104" s="1250"/>
      <c r="L104" s="1251"/>
    </row>
    <row r="107" spans="1:13" ht="14.25">
      <c r="A107" s="1170" t="s">
        <v>194</v>
      </c>
      <c r="B107" s="1170"/>
      <c r="C107" s="1170"/>
      <c r="D107" s="1170"/>
      <c r="E107" s="1170"/>
      <c r="F107" s="1170"/>
      <c r="G107" s="1170"/>
      <c r="H107" s="1170"/>
      <c r="I107" s="1170"/>
      <c r="J107" s="1170"/>
      <c r="L107" s="531"/>
      <c r="M107" s="59"/>
    </row>
    <row r="108" spans="1:13" ht="14.25">
      <c r="A108" s="61" t="s">
        <v>195</v>
      </c>
      <c r="B108" s="135"/>
      <c r="C108" s="135"/>
      <c r="D108" s="135"/>
      <c r="E108" s="135"/>
      <c r="F108" s="135"/>
      <c r="G108" s="135"/>
      <c r="H108" s="135"/>
      <c r="I108" s="135"/>
      <c r="J108" s="133"/>
      <c r="L108" s="545"/>
      <c r="M108" s="134"/>
    </row>
    <row r="109" spans="1:13" ht="14.25">
      <c r="A109" s="64" t="s">
        <v>314</v>
      </c>
      <c r="B109" s="64"/>
      <c r="C109" s="64"/>
      <c r="D109" s="64"/>
      <c r="E109" s="64"/>
      <c r="F109" s="64"/>
      <c r="G109" s="64"/>
      <c r="H109" s="64"/>
      <c r="I109" s="64"/>
      <c r="J109" s="64"/>
      <c r="K109" s="59"/>
      <c r="L109" s="531"/>
      <c r="M109" s="134"/>
    </row>
    <row r="110" spans="1:13" ht="19.5" customHeight="1">
      <c r="A110" s="65" t="s">
        <v>196</v>
      </c>
      <c r="D110" s="1207" t="str">
        <f>'Sch I S&amp;B FINAL'!B$4</f>
        <v>Contractor Name</v>
      </c>
      <c r="E110" s="1208"/>
      <c r="F110" s="1208"/>
      <c r="G110" s="1208"/>
      <c r="H110" s="1208"/>
      <c r="J110" s="133"/>
      <c r="K110" s="66" t="s">
        <v>197</v>
      </c>
      <c r="L110" s="733">
        <f>'Sch I S&amp;B FINAL'!O$5</f>
        <v>0</v>
      </c>
    </row>
    <row r="111" spans="1:13">
      <c r="A111" s="65" t="s">
        <v>198</v>
      </c>
      <c r="D111" s="1209" t="s">
        <v>355</v>
      </c>
      <c r="E111" s="1209"/>
      <c r="F111" s="1209"/>
      <c r="G111" s="1209"/>
      <c r="H111" s="1209"/>
      <c r="J111" s="133"/>
      <c r="K111" s="66" t="s">
        <v>199</v>
      </c>
      <c r="L111" s="734" t="str">
        <f>'Sch I S&amp;B FINAL'!H$4</f>
        <v>Contract Number</v>
      </c>
    </row>
    <row r="112" spans="1:13">
      <c r="A112" s="65" t="s">
        <v>247</v>
      </c>
      <c r="D112" s="1217">
        <f>'Sch I S&amp;B FINAL'!B$6</f>
        <v>0</v>
      </c>
      <c r="E112" s="1217"/>
      <c r="F112" s="546"/>
      <c r="G112" s="1216"/>
      <c r="H112" s="1216"/>
      <c r="I112" s="1216"/>
      <c r="J112" s="133"/>
      <c r="K112" s="66" t="s">
        <v>324</v>
      </c>
      <c r="L112" s="735">
        <f>'Sch I S&amp;B FINAL'!O$4</f>
        <v>0</v>
      </c>
    </row>
    <row r="113" spans="1:12" ht="13.5" thickBot="1">
      <c r="A113" s="533"/>
      <c r="C113" s="547"/>
      <c r="D113" s="535"/>
      <c r="E113" s="535"/>
      <c r="F113" s="533"/>
      <c r="G113" s="535"/>
      <c r="H113" s="535"/>
      <c r="K113" s="66" t="s">
        <v>201</v>
      </c>
      <c r="L113" s="559"/>
    </row>
    <row r="114" spans="1:12" ht="13.5" hidden="1" thickBot="1"/>
    <row r="115" spans="1:12" ht="15.75" thickBot="1">
      <c r="A115" s="1210" t="s">
        <v>308</v>
      </c>
      <c r="B115" s="1211"/>
      <c r="C115" s="1211"/>
      <c r="D115" s="1211"/>
      <c r="E115" s="1211"/>
      <c r="F115" s="1211"/>
      <c r="G115" s="1211"/>
      <c r="H115" s="1211"/>
      <c r="I115" s="1211"/>
      <c r="J115" s="1211"/>
      <c r="K115" s="1211"/>
      <c r="L115" s="1212"/>
    </row>
    <row r="116" spans="1:12" ht="7.5" customHeight="1"/>
    <row r="117" spans="1:12">
      <c r="A117" s="548" t="s">
        <v>296</v>
      </c>
      <c r="B117" s="549"/>
    </row>
    <row r="118" spans="1:12" ht="5.0999999999999996" customHeight="1">
      <c r="A118" s="549"/>
      <c r="B118" s="549"/>
    </row>
    <row r="119" spans="1:12" ht="13.5" thickBot="1">
      <c r="A119" s="549"/>
      <c r="B119" s="550" t="s">
        <v>203</v>
      </c>
    </row>
    <row r="120" spans="1:12">
      <c r="A120" s="549"/>
      <c r="B120" s="549"/>
      <c r="C120" s="130" t="s">
        <v>204</v>
      </c>
      <c r="F120" s="526"/>
      <c r="H120" s="619" t="s">
        <v>307</v>
      </c>
      <c r="I120" s="620"/>
      <c r="J120" s="620"/>
      <c r="K120" s="620"/>
      <c r="L120" s="621"/>
    </row>
    <row r="121" spans="1:12" s="132" customFormat="1" ht="6" customHeight="1">
      <c r="A121" s="551"/>
      <c r="B121" s="551"/>
      <c r="F121" s="69"/>
      <c r="H121" s="622"/>
      <c r="I121" s="623"/>
      <c r="J121" s="623"/>
      <c r="K121" s="623"/>
      <c r="L121" s="624"/>
    </row>
    <row r="122" spans="1:12" ht="12.75" customHeight="1">
      <c r="A122" s="549"/>
      <c r="B122" s="549"/>
      <c r="C122" s="130" t="s">
        <v>206</v>
      </c>
      <c r="F122" s="526"/>
      <c r="H122" s="1213" t="str">
        <f>IF(ISERROR(+F126/(F128*108000)),"",+F126/(F128*108000))</f>
        <v/>
      </c>
      <c r="I122" s="1214"/>
      <c r="J122" s="1214"/>
      <c r="K122" s="1214"/>
      <c r="L122" s="1215"/>
    </row>
    <row r="123" spans="1:12" s="132" customFormat="1" ht="9.9499999999999993" customHeight="1">
      <c r="A123" s="551"/>
      <c r="B123" s="551"/>
      <c r="F123" s="69"/>
      <c r="H123" s="1227"/>
      <c r="I123" s="1228"/>
      <c r="J123" s="1228"/>
      <c r="K123" s="1228"/>
      <c r="L123" s="1229"/>
    </row>
    <row r="124" spans="1:12">
      <c r="A124" s="549"/>
      <c r="B124" s="549"/>
      <c r="C124" s="130" t="s">
        <v>208</v>
      </c>
      <c r="F124" s="526"/>
      <c r="H124" s="1164"/>
      <c r="I124" s="1165"/>
      <c r="J124" s="1165"/>
      <c r="K124" s="1165"/>
      <c r="L124" s="1166"/>
    </row>
    <row r="125" spans="1:12" ht="5.0999999999999996" customHeight="1">
      <c r="A125" s="549"/>
      <c r="B125" s="549"/>
      <c r="F125" s="132"/>
      <c r="H125" s="1164"/>
      <c r="I125" s="1165"/>
      <c r="J125" s="1165"/>
      <c r="K125" s="1165"/>
      <c r="L125" s="1166"/>
    </row>
    <row r="126" spans="1:12">
      <c r="A126" s="549"/>
      <c r="B126" s="549"/>
      <c r="C126" s="130" t="s">
        <v>57</v>
      </c>
      <c r="F126" s="618">
        <f>SUM(F120:F124)</f>
        <v>0</v>
      </c>
      <c r="H126" s="1164"/>
      <c r="I126" s="1165"/>
      <c r="J126" s="1165"/>
      <c r="K126" s="1165"/>
      <c r="L126" s="1166"/>
    </row>
    <row r="127" spans="1:12" ht="5.0999999999999996" customHeight="1">
      <c r="A127" s="549"/>
      <c r="B127" s="549"/>
      <c r="H127" s="1164"/>
      <c r="I127" s="1165"/>
      <c r="J127" s="1165"/>
      <c r="K127" s="1165"/>
      <c r="L127" s="1166"/>
    </row>
    <row r="128" spans="1:12" ht="13.5" thickBot="1">
      <c r="A128" s="549"/>
      <c r="B128" s="550" t="s">
        <v>211</v>
      </c>
      <c r="F128" s="632"/>
      <c r="H128" s="1167"/>
      <c r="I128" s="1168"/>
      <c r="J128" s="1168"/>
      <c r="K128" s="1168"/>
      <c r="L128" s="1169"/>
    </row>
    <row r="129" spans="1:12" ht="5.0999999999999996" customHeight="1">
      <c r="A129" s="549"/>
      <c r="B129" s="549"/>
    </row>
    <row r="130" spans="1:12">
      <c r="A130" s="548" t="s">
        <v>313</v>
      </c>
      <c r="B130" s="549"/>
    </row>
    <row r="131" spans="1:12" ht="5.0999999999999996" customHeight="1">
      <c r="A131" s="549"/>
      <c r="B131" s="549"/>
    </row>
    <row r="132" spans="1:12" ht="13.5" thickBot="1">
      <c r="A132" s="549"/>
      <c r="B132" s="550" t="s">
        <v>203</v>
      </c>
    </row>
    <row r="133" spans="1:12">
      <c r="A133" s="549"/>
      <c r="B133" s="549"/>
      <c r="C133" s="130" t="s">
        <v>295</v>
      </c>
      <c r="F133" s="526"/>
      <c r="H133" s="619" t="s">
        <v>317</v>
      </c>
      <c r="I133" s="620"/>
      <c r="J133" s="620"/>
      <c r="K133" s="620"/>
      <c r="L133" s="621"/>
    </row>
    <row r="134" spans="1:12" ht="6" customHeight="1">
      <c r="A134" s="549"/>
      <c r="B134" s="551"/>
      <c r="C134" s="132"/>
      <c r="D134" s="132"/>
      <c r="E134" s="132"/>
      <c r="F134" s="69"/>
      <c r="G134" s="132"/>
      <c r="H134" s="622"/>
      <c r="I134" s="623"/>
      <c r="J134" s="623"/>
      <c r="K134" s="623"/>
      <c r="L134" s="624"/>
    </row>
    <row r="135" spans="1:12" ht="12.75" customHeight="1">
      <c r="A135" s="549"/>
      <c r="B135" s="549"/>
      <c r="C135" s="130" t="s">
        <v>208</v>
      </c>
      <c r="F135" s="526"/>
      <c r="H135" s="1213" t="str">
        <f>IF(ISERROR(+F137/(F139*108000)),"",+F137/(F139*108000))</f>
        <v/>
      </c>
      <c r="I135" s="1214"/>
      <c r="J135" s="1214"/>
      <c r="K135" s="1214"/>
      <c r="L135" s="1215"/>
    </row>
    <row r="136" spans="1:12" ht="12.75" customHeight="1">
      <c r="A136" s="549"/>
      <c r="B136" s="551"/>
      <c r="C136" s="132"/>
      <c r="D136" s="132"/>
      <c r="E136" s="132"/>
      <c r="F136" s="69"/>
      <c r="G136" s="132"/>
      <c r="H136" s="1233" t="s">
        <v>294</v>
      </c>
      <c r="I136" s="1234"/>
      <c r="J136" s="1234"/>
      <c r="K136" s="1234"/>
      <c r="L136" s="1235"/>
    </row>
    <row r="137" spans="1:12">
      <c r="A137" s="549"/>
      <c r="B137" s="549"/>
      <c r="C137" s="130" t="s">
        <v>57</v>
      </c>
      <c r="F137" s="618">
        <f>SUM(F133:F135)</f>
        <v>0</v>
      </c>
      <c r="H137" s="1236"/>
      <c r="I137" s="1237"/>
      <c r="J137" s="1237"/>
      <c r="K137" s="1237"/>
      <c r="L137" s="1238"/>
    </row>
    <row r="138" spans="1:12">
      <c r="A138" s="549"/>
      <c r="B138" s="549"/>
      <c r="H138" s="1236"/>
      <c r="I138" s="1237"/>
      <c r="J138" s="1237"/>
      <c r="K138" s="1237"/>
      <c r="L138" s="1238"/>
    </row>
    <row r="139" spans="1:12" ht="13.5" thickBot="1">
      <c r="B139" s="550" t="s">
        <v>293</v>
      </c>
      <c r="F139" s="633"/>
      <c r="H139" s="1239"/>
      <c r="I139" s="1240"/>
      <c r="J139" s="1240"/>
      <c r="K139" s="1240"/>
      <c r="L139" s="1241"/>
    </row>
    <row r="140" spans="1:12" ht="3.75" customHeight="1"/>
    <row r="141" spans="1:12" hidden="1"/>
    <row r="142" spans="1:12" ht="5.25" customHeight="1"/>
    <row r="143" spans="1:12">
      <c r="A143" s="548" t="s">
        <v>292</v>
      </c>
      <c r="B143" s="549"/>
    </row>
    <row r="144" spans="1:12" ht="5.0999999999999996" customHeight="1">
      <c r="A144" s="549"/>
      <c r="B144" s="549"/>
    </row>
    <row r="145" spans="1:12" ht="13.5" thickBot="1">
      <c r="A145" s="549"/>
      <c r="B145" s="550" t="s">
        <v>203</v>
      </c>
    </row>
    <row r="146" spans="1:12">
      <c r="A146" s="549"/>
      <c r="B146" s="549"/>
      <c r="C146" s="130" t="s">
        <v>291</v>
      </c>
      <c r="F146" s="526"/>
      <c r="H146" s="625" t="s">
        <v>309</v>
      </c>
      <c r="I146" s="626"/>
      <c r="J146" s="626"/>
      <c r="K146" s="626"/>
      <c r="L146" s="627"/>
    </row>
    <row r="147" spans="1:12" ht="6" customHeight="1">
      <c r="A147" s="549"/>
      <c r="B147" s="551"/>
      <c r="C147" s="132"/>
      <c r="D147" s="132"/>
      <c r="E147" s="132"/>
      <c r="F147" s="69"/>
      <c r="G147" s="132"/>
      <c r="H147" s="628"/>
      <c r="I147" s="629"/>
      <c r="J147" s="629"/>
      <c r="K147" s="629"/>
      <c r="L147" s="630"/>
    </row>
    <row r="148" spans="1:12" ht="12.75" customHeight="1">
      <c r="A148" s="549"/>
      <c r="B148" s="549"/>
      <c r="C148" s="130" t="s">
        <v>206</v>
      </c>
      <c r="F148" s="526"/>
      <c r="H148" s="1213" t="str">
        <f>IF(ISERROR(+F150/(F152*108000)),"",+F150/(F152*108000))</f>
        <v/>
      </c>
      <c r="I148" s="1214"/>
      <c r="J148" s="1214"/>
      <c r="K148" s="1214"/>
      <c r="L148" s="1215"/>
    </row>
    <row r="149" spans="1:12" ht="12.75" customHeight="1">
      <c r="A149" s="549"/>
      <c r="B149" s="551"/>
      <c r="C149" s="132"/>
      <c r="D149" s="132"/>
      <c r="E149" s="132"/>
      <c r="F149" s="69"/>
      <c r="G149" s="132"/>
      <c r="H149" s="1161" t="s">
        <v>290</v>
      </c>
      <c r="I149" s="1162"/>
      <c r="J149" s="1162"/>
      <c r="K149" s="1162"/>
      <c r="L149" s="1163"/>
    </row>
    <row r="150" spans="1:12">
      <c r="A150" s="549"/>
      <c r="B150" s="549"/>
      <c r="C150" s="130" t="s">
        <v>57</v>
      </c>
      <c r="F150" s="618">
        <f>SUM(F146:F148)</f>
        <v>0</v>
      </c>
      <c r="H150" s="1164"/>
      <c r="I150" s="1165"/>
      <c r="J150" s="1165"/>
      <c r="K150" s="1165"/>
      <c r="L150" s="1166"/>
    </row>
    <row r="151" spans="1:12">
      <c r="A151" s="549"/>
      <c r="B151" s="549"/>
      <c r="H151" s="1164"/>
      <c r="I151" s="1165"/>
      <c r="J151" s="1165"/>
      <c r="K151" s="1165"/>
      <c r="L151" s="1166"/>
    </row>
    <row r="152" spans="1:12" ht="13.5" thickBot="1">
      <c r="B152" s="550" t="s">
        <v>312</v>
      </c>
      <c r="F152" s="633"/>
      <c r="H152" s="1167"/>
      <c r="I152" s="1168"/>
      <c r="J152" s="1168"/>
      <c r="K152" s="1168"/>
      <c r="L152" s="1169"/>
    </row>
    <row r="153" spans="1:12" ht="6.75" customHeight="1"/>
    <row r="154" spans="1:12">
      <c r="A154" s="548" t="s">
        <v>289</v>
      </c>
      <c r="B154" s="549"/>
    </row>
    <row r="155" spans="1:12" ht="6" customHeight="1">
      <c r="A155" s="549"/>
      <c r="B155" s="549"/>
    </row>
    <row r="156" spans="1:12" ht="13.5" thickBot="1">
      <c r="A156" s="549"/>
      <c r="B156" s="550" t="s">
        <v>203</v>
      </c>
    </row>
    <row r="157" spans="1:12">
      <c r="A157" s="549"/>
      <c r="B157" s="549"/>
      <c r="C157" s="130" t="s">
        <v>318</v>
      </c>
      <c r="F157" s="526"/>
      <c r="H157" s="625" t="s">
        <v>310</v>
      </c>
      <c r="I157" s="626"/>
      <c r="J157" s="626"/>
      <c r="K157" s="626"/>
      <c r="L157" s="627"/>
    </row>
    <row r="158" spans="1:12" ht="6" customHeight="1">
      <c r="A158" s="549"/>
      <c r="B158" s="551"/>
      <c r="C158" s="132"/>
      <c r="D158" s="132"/>
      <c r="E158" s="132"/>
      <c r="F158" s="69"/>
      <c r="G158" s="132"/>
      <c r="H158" s="628"/>
      <c r="I158" s="629"/>
      <c r="J158" s="629"/>
      <c r="K158" s="629"/>
      <c r="L158" s="630"/>
    </row>
    <row r="159" spans="1:12" ht="12.75" customHeight="1">
      <c r="A159" s="549"/>
      <c r="B159" s="549"/>
      <c r="C159" s="1242" t="s">
        <v>285</v>
      </c>
      <c r="D159" s="1242"/>
      <c r="E159" s="1242"/>
      <c r="F159" s="69"/>
      <c r="H159" s="1230" t="str">
        <f>IF(ISERROR(F157/(F163*60)),"",(F157/(F163*60)))</f>
        <v/>
      </c>
      <c r="I159" s="1231"/>
      <c r="J159" s="1231"/>
      <c r="K159" s="1231"/>
      <c r="L159" s="1232"/>
    </row>
    <row r="160" spans="1:12" ht="12.75" customHeight="1">
      <c r="A160" s="549"/>
      <c r="B160" s="551"/>
      <c r="C160" s="1242"/>
      <c r="D160" s="1242"/>
      <c r="E160" s="1242"/>
      <c r="F160" s="69"/>
      <c r="G160" s="132"/>
      <c r="H160" s="1161" t="s">
        <v>288</v>
      </c>
      <c r="I160" s="1162"/>
      <c r="J160" s="1162"/>
      <c r="K160" s="1162"/>
      <c r="L160" s="1163"/>
    </row>
    <row r="161" spans="1:12" ht="12.75" customHeight="1">
      <c r="A161" s="549"/>
      <c r="B161" s="549"/>
      <c r="C161" s="1242"/>
      <c r="D161" s="1242"/>
      <c r="E161" s="1242"/>
      <c r="F161" s="552"/>
      <c r="H161" s="1164"/>
      <c r="I161" s="1165"/>
      <c r="J161" s="1165"/>
      <c r="K161" s="1165"/>
      <c r="L161" s="1166"/>
    </row>
    <row r="162" spans="1:12" ht="12.75" customHeight="1">
      <c r="A162" s="549"/>
      <c r="B162" s="549"/>
      <c r="C162" s="1242"/>
      <c r="D162" s="1242"/>
      <c r="E162" s="1242"/>
      <c r="H162" s="1164"/>
      <c r="I162" s="1165"/>
      <c r="J162" s="1165"/>
      <c r="K162" s="1165"/>
      <c r="L162" s="1166"/>
    </row>
    <row r="163" spans="1:12" ht="13.5" thickBot="1">
      <c r="B163" s="550" t="s">
        <v>287</v>
      </c>
      <c r="F163" s="634"/>
      <c r="H163" s="1167"/>
      <c r="I163" s="1168"/>
      <c r="J163" s="1168"/>
      <c r="K163" s="1168"/>
      <c r="L163" s="1169"/>
    </row>
    <row r="164" spans="1:12" ht="6" customHeight="1"/>
    <row r="165" spans="1:12">
      <c r="A165" s="548" t="s">
        <v>286</v>
      </c>
      <c r="B165" s="549"/>
    </row>
    <row r="166" spans="1:12" ht="3" customHeight="1">
      <c r="A166" s="549"/>
      <c r="B166" s="549"/>
    </row>
    <row r="167" spans="1:12" ht="13.5" thickBot="1">
      <c r="A167" s="549"/>
      <c r="B167" s="550" t="s">
        <v>203</v>
      </c>
    </row>
    <row r="168" spans="1:12">
      <c r="A168" s="549"/>
      <c r="B168" s="549"/>
      <c r="C168" s="130" t="s">
        <v>318</v>
      </c>
      <c r="F168" s="526"/>
      <c r="H168" s="625" t="s">
        <v>311</v>
      </c>
      <c r="I168" s="626"/>
      <c r="J168" s="626"/>
      <c r="K168" s="626"/>
      <c r="L168" s="627"/>
    </row>
    <row r="169" spans="1:12" ht="6" customHeight="1">
      <c r="A169" s="549"/>
      <c r="B169" s="551"/>
      <c r="C169" s="132"/>
      <c r="D169" s="132"/>
      <c r="E169" s="132"/>
      <c r="F169" s="69"/>
      <c r="G169" s="132"/>
      <c r="H169" s="628"/>
      <c r="I169" s="629"/>
      <c r="J169" s="629"/>
      <c r="K169" s="629"/>
      <c r="L169" s="630"/>
    </row>
    <row r="170" spans="1:12" ht="12.75" customHeight="1">
      <c r="A170" s="549"/>
      <c r="B170" s="549"/>
      <c r="C170" s="1242" t="s">
        <v>285</v>
      </c>
      <c r="D170" s="1242"/>
      <c r="E170" s="1242"/>
      <c r="F170" s="69"/>
      <c r="H170" s="1213" t="str">
        <f>IF(ISERROR(+F168/(F174*1800*60)),"",+F168/(F174*1800*60))</f>
        <v/>
      </c>
      <c r="I170" s="1214"/>
      <c r="J170" s="1214"/>
      <c r="K170" s="1214"/>
      <c r="L170" s="1215"/>
    </row>
    <row r="171" spans="1:12" ht="12.75" customHeight="1">
      <c r="A171" s="549"/>
      <c r="B171" s="551"/>
      <c r="C171" s="1242"/>
      <c r="D171" s="1242"/>
      <c r="E171" s="1242"/>
      <c r="F171" s="69"/>
      <c r="G171" s="132"/>
      <c r="H171" s="1233" t="s">
        <v>284</v>
      </c>
      <c r="I171" s="1234"/>
      <c r="J171" s="1234"/>
      <c r="K171" s="1234"/>
      <c r="L171" s="1235"/>
    </row>
    <row r="172" spans="1:12" ht="12.75" customHeight="1">
      <c r="A172" s="549"/>
      <c r="B172" s="549"/>
      <c r="C172" s="1242"/>
      <c r="D172" s="1242"/>
      <c r="E172" s="1242"/>
      <c r="F172" s="552"/>
      <c r="H172" s="1236"/>
      <c r="I172" s="1237"/>
      <c r="J172" s="1237"/>
      <c r="K172" s="1237"/>
      <c r="L172" s="1238"/>
    </row>
    <row r="173" spans="1:12" ht="16.5" customHeight="1">
      <c r="A173" s="549"/>
      <c r="B173" s="549"/>
      <c r="C173" s="1242"/>
      <c r="D173" s="1242"/>
      <c r="E173" s="1242"/>
      <c r="H173" s="1236"/>
      <c r="I173" s="1237"/>
      <c r="J173" s="1237"/>
      <c r="K173" s="1237"/>
      <c r="L173" s="1238"/>
    </row>
    <row r="174" spans="1:12" ht="13.5" thickBot="1">
      <c r="B174" s="550" t="s">
        <v>283</v>
      </c>
      <c r="F174" s="635"/>
      <c r="H174" s="1239"/>
      <c r="I174" s="1240"/>
      <c r="J174" s="1240"/>
      <c r="K174" s="1240"/>
      <c r="L174" s="1241"/>
    </row>
    <row r="175" spans="1:12">
      <c r="A175" s="553"/>
      <c r="B175" s="554"/>
    </row>
    <row r="176" spans="1:12" ht="3.75" customHeight="1" thickBot="1"/>
    <row r="177" spans="1:12" ht="15.75" thickBot="1">
      <c r="A177" s="1224" t="s">
        <v>282</v>
      </c>
      <c r="B177" s="1225"/>
      <c r="C177" s="1225"/>
      <c r="D177" s="1225"/>
      <c r="E177" s="1225"/>
      <c r="F177" s="1225"/>
      <c r="G177" s="1225"/>
      <c r="H177" s="1225"/>
      <c r="I177" s="1225"/>
      <c r="J177" s="1225"/>
      <c r="K177" s="1225"/>
      <c r="L177" s="1226"/>
    </row>
    <row r="178" spans="1:12" ht="5.25" customHeight="1"/>
    <row r="179" spans="1:12">
      <c r="A179" s="548" t="s">
        <v>281</v>
      </c>
      <c r="B179" s="549"/>
    </row>
    <row r="180" spans="1:12" ht="5.0999999999999996" customHeight="1" thickBot="1"/>
    <row r="181" spans="1:12">
      <c r="B181" s="550" t="s">
        <v>280</v>
      </c>
      <c r="F181" s="526"/>
      <c r="H181" s="625" t="s">
        <v>279</v>
      </c>
      <c r="I181" s="626"/>
      <c r="J181" s="626"/>
      <c r="K181" s="626"/>
      <c r="L181" s="627"/>
    </row>
    <row r="182" spans="1:12" ht="5.0999999999999996" customHeight="1">
      <c r="H182" s="628"/>
      <c r="I182" s="629"/>
      <c r="J182" s="629"/>
      <c r="K182" s="629"/>
      <c r="L182" s="630"/>
    </row>
    <row r="183" spans="1:12">
      <c r="B183" s="550" t="s">
        <v>278</v>
      </c>
      <c r="F183" s="526"/>
      <c r="H183" s="1218">
        <f>+F181*F183*F185</f>
        <v>0</v>
      </c>
      <c r="I183" s="1219"/>
      <c r="J183" s="1219"/>
      <c r="K183" s="1219"/>
      <c r="L183" s="1220"/>
    </row>
    <row r="184" spans="1:12" ht="5.0999999999999996" customHeight="1">
      <c r="H184" s="1218"/>
      <c r="I184" s="1219"/>
      <c r="J184" s="1219"/>
      <c r="K184" s="1219"/>
      <c r="L184" s="1220"/>
    </row>
    <row r="185" spans="1:12">
      <c r="B185" s="550" t="s">
        <v>277</v>
      </c>
      <c r="F185" s="560"/>
      <c r="H185" s="628"/>
      <c r="I185" s="629"/>
      <c r="J185" s="629"/>
      <c r="K185" s="629"/>
      <c r="L185" s="630"/>
    </row>
    <row r="186" spans="1:12" ht="12" customHeight="1" thickBot="1">
      <c r="B186" s="555" t="s">
        <v>276</v>
      </c>
      <c r="H186" s="1257" t="s">
        <v>275</v>
      </c>
      <c r="I186" s="1258"/>
      <c r="J186" s="1258"/>
      <c r="K186" s="1258"/>
      <c r="L186" s="1259"/>
    </row>
    <row r="187" spans="1:12" ht="5.25" customHeight="1" thickBot="1">
      <c r="H187" s="556"/>
      <c r="I187" s="556"/>
      <c r="J187" s="556"/>
      <c r="K187" s="556"/>
      <c r="L187" s="556"/>
    </row>
    <row r="188" spans="1:12" ht="13.5" customHeight="1" thickBot="1">
      <c r="A188" s="1221" t="s">
        <v>274</v>
      </c>
      <c r="B188" s="1222"/>
      <c r="C188" s="1222"/>
      <c r="D188" s="1222"/>
      <c r="E188" s="1222"/>
      <c r="F188" s="1222"/>
      <c r="G188" s="1222"/>
      <c r="H188" s="1222"/>
      <c r="I188" s="1222"/>
      <c r="J188" s="1222"/>
      <c r="K188" s="1222"/>
      <c r="L188" s="1223"/>
    </row>
    <row r="189" spans="1:12" ht="6" customHeight="1"/>
    <row r="190" spans="1:12">
      <c r="A190" s="548" t="s">
        <v>273</v>
      </c>
    </row>
    <row r="191" spans="1:12" ht="6" customHeight="1" thickBot="1"/>
    <row r="192" spans="1:12">
      <c r="B192" s="550" t="s">
        <v>272</v>
      </c>
      <c r="F192" s="634"/>
      <c r="H192" s="625" t="s">
        <v>271</v>
      </c>
      <c r="I192" s="626"/>
      <c r="J192" s="626"/>
      <c r="K192" s="626"/>
      <c r="L192" s="627"/>
    </row>
    <row r="193" spans="1:12" ht="5.0999999999999996" customHeight="1">
      <c r="H193" s="628"/>
      <c r="I193" s="629"/>
      <c r="J193" s="629"/>
      <c r="K193" s="629"/>
      <c r="L193" s="630"/>
    </row>
    <row r="194" spans="1:12" ht="12.75" customHeight="1">
      <c r="B194" s="550" t="s">
        <v>270</v>
      </c>
      <c r="F194" s="634"/>
      <c r="H194" s="1158" t="str">
        <f>IF(ISERROR(+F192/F194),"",+F192/F194)</f>
        <v/>
      </c>
      <c r="I194" s="1159"/>
      <c r="J194" s="1159"/>
      <c r="K194" s="1159"/>
      <c r="L194" s="1160"/>
    </row>
    <row r="195" spans="1:12" ht="12.75" customHeight="1">
      <c r="H195" s="1161" t="s">
        <v>269</v>
      </c>
      <c r="I195" s="1162"/>
      <c r="J195" s="1162"/>
      <c r="K195" s="1162"/>
      <c r="L195" s="1163"/>
    </row>
    <row r="196" spans="1:12">
      <c r="H196" s="1164"/>
      <c r="I196" s="1165"/>
      <c r="J196" s="1165"/>
      <c r="K196" s="1165"/>
      <c r="L196" s="1166"/>
    </row>
    <row r="197" spans="1:12">
      <c r="H197" s="1164"/>
      <c r="I197" s="1165"/>
      <c r="J197" s="1165"/>
      <c r="K197" s="1165"/>
      <c r="L197" s="1166"/>
    </row>
    <row r="198" spans="1:12" ht="12.75" customHeight="1" thickBot="1">
      <c r="H198" s="1167"/>
      <c r="I198" s="1168"/>
      <c r="J198" s="1168"/>
      <c r="K198" s="1168"/>
      <c r="L198" s="1169"/>
    </row>
    <row r="199" spans="1:12" ht="3.75" customHeight="1"/>
    <row r="200" spans="1:12">
      <c r="A200" s="548" t="s">
        <v>268</v>
      </c>
    </row>
    <row r="201" spans="1:12" ht="6" customHeight="1" thickBot="1"/>
    <row r="202" spans="1:12">
      <c r="B202" s="550" t="s">
        <v>267</v>
      </c>
      <c r="F202" s="526"/>
      <c r="H202" s="625" t="s">
        <v>266</v>
      </c>
      <c r="I202" s="626"/>
      <c r="J202" s="626"/>
      <c r="K202" s="626"/>
      <c r="L202" s="627"/>
    </row>
    <row r="203" spans="1:12" ht="5.0999999999999996" customHeight="1">
      <c r="H203" s="628"/>
      <c r="I203" s="629"/>
      <c r="J203" s="629"/>
      <c r="K203" s="629"/>
      <c r="L203" s="630"/>
    </row>
    <row r="204" spans="1:12" ht="12.75" customHeight="1">
      <c r="B204" s="550" t="s">
        <v>265</v>
      </c>
      <c r="F204" s="526"/>
      <c r="H204" s="1260" t="str">
        <f>IF(ISERROR(+F202/F204),"",+F202/F204)</f>
        <v/>
      </c>
      <c r="I204" s="1261"/>
      <c r="J204" s="1261"/>
      <c r="K204" s="1261"/>
      <c r="L204" s="1262"/>
    </row>
    <row r="205" spans="1:12" ht="12.75" customHeight="1">
      <c r="B205" s="555" t="s">
        <v>264</v>
      </c>
      <c r="H205" s="1243" t="s">
        <v>263</v>
      </c>
      <c r="I205" s="1244"/>
      <c r="J205" s="1244"/>
      <c r="K205" s="1244"/>
      <c r="L205" s="1245"/>
    </row>
    <row r="206" spans="1:12" ht="12.75" customHeight="1">
      <c r="B206" s="557"/>
      <c r="C206" s="1254" t="s">
        <v>262</v>
      </c>
      <c r="D206" s="1255"/>
      <c r="E206" s="1255"/>
      <c r="F206" s="1256"/>
      <c r="H206" s="1246"/>
      <c r="I206" s="1247"/>
      <c r="J206" s="1247"/>
      <c r="K206" s="1247"/>
      <c r="L206" s="1248"/>
    </row>
    <row r="207" spans="1:12" ht="12.75" customHeight="1">
      <c r="B207" s="558"/>
      <c r="C207" s="1252" t="s">
        <v>261</v>
      </c>
      <c r="D207" s="1253"/>
      <c r="E207" s="1252" t="s">
        <v>260</v>
      </c>
      <c r="F207" s="1253"/>
      <c r="H207" s="1246"/>
      <c r="I207" s="1247"/>
      <c r="J207" s="1247"/>
      <c r="K207" s="1247"/>
      <c r="L207" s="1248"/>
    </row>
    <row r="208" spans="1:12" ht="12.75" customHeight="1">
      <c r="B208" s="558"/>
      <c r="C208" s="1252" t="s">
        <v>259</v>
      </c>
      <c r="D208" s="1253"/>
      <c r="E208" s="1252" t="s">
        <v>258</v>
      </c>
      <c r="F208" s="1253"/>
      <c r="H208" s="1246"/>
      <c r="I208" s="1247"/>
      <c r="J208" s="1247"/>
      <c r="K208" s="1247"/>
      <c r="L208" s="1248"/>
    </row>
    <row r="209" spans="1:13" ht="12.75" customHeight="1">
      <c r="B209" s="558"/>
      <c r="C209" s="1252" t="s">
        <v>257</v>
      </c>
      <c r="D209" s="1253"/>
      <c r="E209" s="1252" t="s">
        <v>256</v>
      </c>
      <c r="F209" s="1253"/>
      <c r="H209" s="1246"/>
      <c r="I209" s="1247"/>
      <c r="J209" s="1247"/>
      <c r="K209" s="1247"/>
      <c r="L209" s="1248"/>
    </row>
    <row r="210" spans="1:13" ht="6" customHeight="1" thickBot="1">
      <c r="H210" s="1249"/>
      <c r="I210" s="1250"/>
      <c r="J210" s="1250"/>
      <c r="K210" s="1250"/>
      <c r="L210" s="1251"/>
    </row>
    <row r="213" spans="1:13" ht="14.25">
      <c r="A213" s="1170" t="s">
        <v>194</v>
      </c>
      <c r="B213" s="1170"/>
      <c r="C213" s="1170"/>
      <c r="D213" s="1170"/>
      <c r="E213" s="1170"/>
      <c r="F213" s="1170"/>
      <c r="G213" s="1170"/>
      <c r="H213" s="1170"/>
      <c r="I213" s="1170"/>
      <c r="J213" s="1170"/>
      <c r="L213" s="531"/>
      <c r="M213" s="59"/>
    </row>
    <row r="214" spans="1:13" ht="14.25">
      <c r="A214" s="61" t="s">
        <v>195</v>
      </c>
      <c r="B214" s="135"/>
      <c r="C214" s="135"/>
      <c r="D214" s="135"/>
      <c r="E214" s="135"/>
      <c r="F214" s="135"/>
      <c r="G214" s="135"/>
      <c r="H214" s="135"/>
      <c r="I214" s="135"/>
      <c r="J214" s="133"/>
      <c r="L214" s="545"/>
      <c r="M214" s="134"/>
    </row>
    <row r="215" spans="1:13" ht="14.25">
      <c r="A215" s="64" t="s">
        <v>314</v>
      </c>
      <c r="B215" s="64"/>
      <c r="C215" s="64"/>
      <c r="D215" s="64"/>
      <c r="E215" s="64"/>
      <c r="F215" s="64"/>
      <c r="G215" s="64"/>
      <c r="H215" s="64"/>
      <c r="I215" s="64"/>
      <c r="J215" s="64"/>
      <c r="K215" s="59"/>
      <c r="L215" s="531"/>
      <c r="M215" s="134"/>
    </row>
    <row r="216" spans="1:13" ht="19.5" customHeight="1">
      <c r="A216" s="65" t="s">
        <v>196</v>
      </c>
      <c r="D216" s="1207" t="str">
        <f>'Sch I S&amp;B FINAL'!B$4</f>
        <v>Contractor Name</v>
      </c>
      <c r="E216" s="1208"/>
      <c r="F216" s="1208"/>
      <c r="G216" s="1208"/>
      <c r="H216" s="1208"/>
      <c r="J216" s="133"/>
      <c r="K216" s="66" t="s">
        <v>197</v>
      </c>
      <c r="L216" s="733">
        <f>'Sch I S&amp;B FINAL'!O$5</f>
        <v>0</v>
      </c>
    </row>
    <row r="217" spans="1:13">
      <c r="A217" s="65" t="s">
        <v>198</v>
      </c>
      <c r="D217" s="1209" t="s">
        <v>356</v>
      </c>
      <c r="E217" s="1209"/>
      <c r="F217" s="1209"/>
      <c r="G217" s="1209"/>
      <c r="H217" s="1209"/>
      <c r="J217" s="133"/>
      <c r="K217" s="66" t="s">
        <v>199</v>
      </c>
      <c r="L217" s="734" t="str">
        <f>'Sch I S&amp;B FINAL'!H$4</f>
        <v>Contract Number</v>
      </c>
    </row>
    <row r="218" spans="1:13">
      <c r="A218" s="65" t="s">
        <v>247</v>
      </c>
      <c r="D218" s="1217">
        <f>'Sch I S&amp;B FINAL'!B$6</f>
        <v>0</v>
      </c>
      <c r="E218" s="1217"/>
      <c r="F218" s="546"/>
      <c r="G218" s="1216"/>
      <c r="H218" s="1216"/>
      <c r="I218" s="1216"/>
      <c r="J218" s="133"/>
      <c r="K218" s="66" t="s">
        <v>324</v>
      </c>
      <c r="L218" s="735">
        <f>'Sch I S&amp;B FINAL'!O$4</f>
        <v>0</v>
      </c>
    </row>
    <row r="219" spans="1:13" ht="13.5" thickBot="1">
      <c r="A219" s="533"/>
      <c r="C219" s="547"/>
      <c r="D219" s="535"/>
      <c r="E219" s="535"/>
      <c r="F219" s="533"/>
      <c r="G219" s="535"/>
      <c r="H219" s="535"/>
      <c r="K219" s="66" t="s">
        <v>201</v>
      </c>
      <c r="L219" s="559"/>
    </row>
    <row r="220" spans="1:13" ht="13.5" hidden="1" thickBot="1"/>
    <row r="221" spans="1:13" ht="15.75" thickBot="1">
      <c r="A221" s="1210" t="s">
        <v>308</v>
      </c>
      <c r="B221" s="1211"/>
      <c r="C221" s="1211"/>
      <c r="D221" s="1211"/>
      <c r="E221" s="1211"/>
      <c r="F221" s="1211"/>
      <c r="G221" s="1211"/>
      <c r="H221" s="1211"/>
      <c r="I221" s="1211"/>
      <c r="J221" s="1211"/>
      <c r="K221" s="1211"/>
      <c r="L221" s="1212"/>
    </row>
    <row r="222" spans="1:13" ht="7.5" customHeight="1"/>
    <row r="223" spans="1:13">
      <c r="A223" s="548" t="s">
        <v>296</v>
      </c>
      <c r="B223" s="549"/>
    </row>
    <row r="224" spans="1:13" ht="5.0999999999999996" customHeight="1">
      <c r="A224" s="549"/>
      <c r="B224" s="549"/>
    </row>
    <row r="225" spans="1:12" ht="13.5" thickBot="1">
      <c r="A225" s="549"/>
      <c r="B225" s="550" t="s">
        <v>203</v>
      </c>
    </row>
    <row r="226" spans="1:12">
      <c r="A226" s="549"/>
      <c r="B226" s="549"/>
      <c r="C226" s="130" t="s">
        <v>204</v>
      </c>
      <c r="F226" s="526"/>
      <c r="H226" s="619" t="s">
        <v>307</v>
      </c>
      <c r="I226" s="620"/>
      <c r="J226" s="620"/>
      <c r="K226" s="620"/>
      <c r="L226" s="621"/>
    </row>
    <row r="227" spans="1:12" s="132" customFormat="1" ht="6" customHeight="1">
      <c r="A227" s="551"/>
      <c r="B227" s="551"/>
      <c r="F227" s="69"/>
      <c r="H227" s="622"/>
      <c r="I227" s="623"/>
      <c r="J227" s="623"/>
      <c r="K227" s="623"/>
      <c r="L227" s="624"/>
    </row>
    <row r="228" spans="1:12" ht="12.75" customHeight="1">
      <c r="A228" s="549"/>
      <c r="B228" s="549"/>
      <c r="C228" s="130" t="s">
        <v>206</v>
      </c>
      <c r="F228" s="526"/>
      <c r="H228" s="1213" t="str">
        <f>IF(ISERROR(+F232/(F234*108000)),"",+F232/(F234*108000))</f>
        <v/>
      </c>
      <c r="I228" s="1214"/>
      <c r="J228" s="1214"/>
      <c r="K228" s="1214"/>
      <c r="L228" s="1215"/>
    </row>
    <row r="229" spans="1:12" s="132" customFormat="1" ht="9.9499999999999993" customHeight="1">
      <c r="A229" s="551"/>
      <c r="B229" s="551"/>
      <c r="F229" s="69"/>
      <c r="H229" s="1227"/>
      <c r="I229" s="1228"/>
      <c r="J229" s="1228"/>
      <c r="K229" s="1228"/>
      <c r="L229" s="1229"/>
    </row>
    <row r="230" spans="1:12">
      <c r="A230" s="549"/>
      <c r="B230" s="549"/>
      <c r="C230" s="130" t="s">
        <v>208</v>
      </c>
      <c r="F230" s="526"/>
      <c r="H230" s="1164"/>
      <c r="I230" s="1165"/>
      <c r="J230" s="1165"/>
      <c r="K230" s="1165"/>
      <c r="L230" s="1166"/>
    </row>
    <row r="231" spans="1:12" ht="5.0999999999999996" customHeight="1">
      <c r="A231" s="549"/>
      <c r="B231" s="549"/>
      <c r="F231" s="132"/>
      <c r="H231" s="1164"/>
      <c r="I231" s="1165"/>
      <c r="J231" s="1165"/>
      <c r="K231" s="1165"/>
      <c r="L231" s="1166"/>
    </row>
    <row r="232" spans="1:12">
      <c r="A232" s="549"/>
      <c r="B232" s="549"/>
      <c r="C232" s="130" t="s">
        <v>57</v>
      </c>
      <c r="F232" s="618">
        <f>SUM(F226:F230)</f>
        <v>0</v>
      </c>
      <c r="H232" s="1164"/>
      <c r="I232" s="1165"/>
      <c r="J232" s="1165"/>
      <c r="K232" s="1165"/>
      <c r="L232" s="1166"/>
    </row>
    <row r="233" spans="1:12" ht="5.0999999999999996" customHeight="1">
      <c r="A233" s="549"/>
      <c r="B233" s="549"/>
      <c r="H233" s="1164"/>
      <c r="I233" s="1165"/>
      <c r="J233" s="1165"/>
      <c r="K233" s="1165"/>
      <c r="L233" s="1166"/>
    </row>
    <row r="234" spans="1:12" ht="13.5" thickBot="1">
      <c r="A234" s="549"/>
      <c r="B234" s="550" t="s">
        <v>211</v>
      </c>
      <c r="F234" s="632"/>
      <c r="H234" s="1167"/>
      <c r="I234" s="1168"/>
      <c r="J234" s="1168"/>
      <c r="K234" s="1168"/>
      <c r="L234" s="1169"/>
    </row>
    <row r="235" spans="1:12" ht="5.0999999999999996" customHeight="1">
      <c r="A235" s="549"/>
      <c r="B235" s="549"/>
    </row>
    <row r="236" spans="1:12">
      <c r="A236" s="548" t="s">
        <v>313</v>
      </c>
      <c r="B236" s="549"/>
    </row>
    <row r="237" spans="1:12" ht="5.0999999999999996" customHeight="1">
      <c r="A237" s="549"/>
      <c r="B237" s="549"/>
    </row>
    <row r="238" spans="1:12" ht="13.5" thickBot="1">
      <c r="A238" s="549"/>
      <c r="B238" s="550" t="s">
        <v>203</v>
      </c>
    </row>
    <row r="239" spans="1:12">
      <c r="A239" s="549"/>
      <c r="B239" s="549"/>
      <c r="C239" s="130" t="s">
        <v>295</v>
      </c>
      <c r="F239" s="526"/>
      <c r="H239" s="619" t="s">
        <v>317</v>
      </c>
      <c r="I239" s="620"/>
      <c r="J239" s="620"/>
      <c r="K239" s="620"/>
      <c r="L239" s="621"/>
    </row>
    <row r="240" spans="1:12" ht="6" customHeight="1">
      <c r="A240" s="549"/>
      <c r="B240" s="551"/>
      <c r="C240" s="132"/>
      <c r="D240" s="132"/>
      <c r="E240" s="132"/>
      <c r="F240" s="69"/>
      <c r="G240" s="132"/>
      <c r="H240" s="622"/>
      <c r="I240" s="623"/>
      <c r="J240" s="623"/>
      <c r="K240" s="623"/>
      <c r="L240" s="624"/>
    </row>
    <row r="241" spans="1:12" ht="12.75" customHeight="1">
      <c r="A241" s="549"/>
      <c r="B241" s="549"/>
      <c r="C241" s="130" t="s">
        <v>208</v>
      </c>
      <c r="F241" s="526"/>
      <c r="H241" s="1213" t="str">
        <f>IF(ISERROR(+F243/(F245*108000)),"",+F243/(F245*108000))</f>
        <v/>
      </c>
      <c r="I241" s="1214"/>
      <c r="J241" s="1214"/>
      <c r="K241" s="1214"/>
      <c r="L241" s="1215"/>
    </row>
    <row r="242" spans="1:12" ht="12.75" customHeight="1">
      <c r="A242" s="549"/>
      <c r="B242" s="551"/>
      <c r="C242" s="132"/>
      <c r="D242" s="132"/>
      <c r="E242" s="132"/>
      <c r="F242" s="69"/>
      <c r="G242" s="132"/>
      <c r="H242" s="1233" t="s">
        <v>294</v>
      </c>
      <c r="I242" s="1234"/>
      <c r="J242" s="1234"/>
      <c r="K242" s="1234"/>
      <c r="L242" s="1235"/>
    </row>
    <row r="243" spans="1:12">
      <c r="A243" s="549"/>
      <c r="B243" s="549"/>
      <c r="C243" s="130" t="s">
        <v>57</v>
      </c>
      <c r="F243" s="618">
        <f>SUM(F239:F241)</f>
        <v>0</v>
      </c>
      <c r="H243" s="1236"/>
      <c r="I243" s="1237"/>
      <c r="J243" s="1237"/>
      <c r="K243" s="1237"/>
      <c r="L243" s="1238"/>
    </row>
    <row r="244" spans="1:12">
      <c r="A244" s="549"/>
      <c r="B244" s="549"/>
      <c r="H244" s="1236"/>
      <c r="I244" s="1237"/>
      <c r="J244" s="1237"/>
      <c r="K244" s="1237"/>
      <c r="L244" s="1238"/>
    </row>
    <row r="245" spans="1:12" ht="13.5" thickBot="1">
      <c r="B245" s="550" t="s">
        <v>293</v>
      </c>
      <c r="F245" s="633"/>
      <c r="H245" s="1239"/>
      <c r="I245" s="1240"/>
      <c r="J245" s="1240"/>
      <c r="K245" s="1240"/>
      <c r="L245" s="1241"/>
    </row>
    <row r="246" spans="1:12" ht="3.75" customHeight="1"/>
    <row r="247" spans="1:12" hidden="1"/>
    <row r="248" spans="1:12" ht="5.25" customHeight="1"/>
    <row r="249" spans="1:12">
      <c r="A249" s="548" t="s">
        <v>292</v>
      </c>
      <c r="B249" s="549"/>
    </row>
    <row r="250" spans="1:12" ht="5.0999999999999996" customHeight="1">
      <c r="A250" s="549"/>
      <c r="B250" s="549"/>
    </row>
    <row r="251" spans="1:12" ht="13.5" thickBot="1">
      <c r="A251" s="549"/>
      <c r="B251" s="550" t="s">
        <v>203</v>
      </c>
    </row>
    <row r="252" spans="1:12">
      <c r="A252" s="549"/>
      <c r="B252" s="549"/>
      <c r="C252" s="130" t="s">
        <v>291</v>
      </c>
      <c r="F252" s="526"/>
      <c r="H252" s="625" t="s">
        <v>309</v>
      </c>
      <c r="I252" s="626"/>
      <c r="J252" s="626"/>
      <c r="K252" s="626"/>
      <c r="L252" s="627"/>
    </row>
    <row r="253" spans="1:12" ht="6" customHeight="1">
      <c r="A253" s="549"/>
      <c r="B253" s="551"/>
      <c r="C253" s="132"/>
      <c r="D253" s="132"/>
      <c r="E253" s="132"/>
      <c r="F253" s="69"/>
      <c r="G253" s="132"/>
      <c r="H253" s="628"/>
      <c r="I253" s="629"/>
      <c r="J253" s="629"/>
      <c r="K253" s="629"/>
      <c r="L253" s="630"/>
    </row>
    <row r="254" spans="1:12" ht="12.75" customHeight="1">
      <c r="A254" s="549"/>
      <c r="B254" s="549"/>
      <c r="C254" s="130" t="s">
        <v>206</v>
      </c>
      <c r="F254" s="526"/>
      <c r="H254" s="1213" t="str">
        <f>IF(ISERROR(+F256/(F258*108000)),"",+F256/(F258*108000))</f>
        <v/>
      </c>
      <c r="I254" s="1214"/>
      <c r="J254" s="1214"/>
      <c r="K254" s="1214"/>
      <c r="L254" s="1215"/>
    </row>
    <row r="255" spans="1:12" ht="12.75" customHeight="1">
      <c r="A255" s="549"/>
      <c r="B255" s="551"/>
      <c r="C255" s="132"/>
      <c r="D255" s="132"/>
      <c r="E255" s="132"/>
      <c r="F255" s="69"/>
      <c r="G255" s="132"/>
      <c r="H255" s="1161" t="s">
        <v>290</v>
      </c>
      <c r="I255" s="1162"/>
      <c r="J255" s="1162"/>
      <c r="K255" s="1162"/>
      <c r="L255" s="1163"/>
    </row>
    <row r="256" spans="1:12">
      <c r="A256" s="549"/>
      <c r="B256" s="549"/>
      <c r="C256" s="130" t="s">
        <v>57</v>
      </c>
      <c r="F256" s="618">
        <f>SUM(F252:F254)</f>
        <v>0</v>
      </c>
      <c r="H256" s="1164"/>
      <c r="I256" s="1165"/>
      <c r="J256" s="1165"/>
      <c r="K256" s="1165"/>
      <c r="L256" s="1166"/>
    </row>
    <row r="257" spans="1:12">
      <c r="A257" s="549"/>
      <c r="B257" s="549"/>
      <c r="H257" s="1164"/>
      <c r="I257" s="1165"/>
      <c r="J257" s="1165"/>
      <c r="K257" s="1165"/>
      <c r="L257" s="1166"/>
    </row>
    <row r="258" spans="1:12" ht="13.5" thickBot="1">
      <c r="B258" s="550" t="s">
        <v>312</v>
      </c>
      <c r="F258" s="633"/>
      <c r="H258" s="1167"/>
      <c r="I258" s="1168"/>
      <c r="J258" s="1168"/>
      <c r="K258" s="1168"/>
      <c r="L258" s="1169"/>
    </row>
    <row r="259" spans="1:12" ht="6.75" customHeight="1"/>
    <row r="260" spans="1:12">
      <c r="A260" s="548" t="s">
        <v>289</v>
      </c>
      <c r="B260" s="549"/>
    </row>
    <row r="261" spans="1:12" ht="6" customHeight="1">
      <c r="A261" s="549"/>
      <c r="B261" s="549"/>
    </row>
    <row r="262" spans="1:12" ht="13.5" thickBot="1">
      <c r="A262" s="549"/>
      <c r="B262" s="550" t="s">
        <v>203</v>
      </c>
    </row>
    <row r="263" spans="1:12">
      <c r="A263" s="549"/>
      <c r="B263" s="549"/>
      <c r="C263" s="130" t="s">
        <v>318</v>
      </c>
      <c r="F263" s="526"/>
      <c r="H263" s="625" t="s">
        <v>310</v>
      </c>
      <c r="I263" s="626"/>
      <c r="J263" s="626"/>
      <c r="K263" s="626"/>
      <c r="L263" s="627"/>
    </row>
    <row r="264" spans="1:12" ht="6" customHeight="1">
      <c r="A264" s="549"/>
      <c r="B264" s="551"/>
      <c r="C264" s="132"/>
      <c r="D264" s="132"/>
      <c r="E264" s="132"/>
      <c r="F264" s="69"/>
      <c r="G264" s="132"/>
      <c r="H264" s="628"/>
      <c r="I264" s="629"/>
      <c r="J264" s="629"/>
      <c r="K264" s="629"/>
      <c r="L264" s="630"/>
    </row>
    <row r="265" spans="1:12" ht="12.75" customHeight="1">
      <c r="A265" s="549"/>
      <c r="B265" s="549"/>
      <c r="C265" s="1242" t="s">
        <v>285</v>
      </c>
      <c r="D265" s="1242"/>
      <c r="E265" s="1242"/>
      <c r="F265" s="69"/>
      <c r="H265" s="1230" t="str">
        <f>IF(ISERROR(F263/(F269*60)),"",(F263/(F269*60)))</f>
        <v/>
      </c>
      <c r="I265" s="1231"/>
      <c r="J265" s="1231"/>
      <c r="K265" s="1231"/>
      <c r="L265" s="1232"/>
    </row>
    <row r="266" spans="1:12" ht="12.75" customHeight="1">
      <c r="A266" s="549"/>
      <c r="B266" s="551"/>
      <c r="C266" s="1242"/>
      <c r="D266" s="1242"/>
      <c r="E266" s="1242"/>
      <c r="F266" s="69"/>
      <c r="G266" s="132"/>
      <c r="H266" s="1161" t="s">
        <v>288</v>
      </c>
      <c r="I266" s="1162"/>
      <c r="J266" s="1162"/>
      <c r="K266" s="1162"/>
      <c r="L266" s="1163"/>
    </row>
    <row r="267" spans="1:12" ht="12.75" customHeight="1">
      <c r="A267" s="549"/>
      <c r="B267" s="549"/>
      <c r="C267" s="1242"/>
      <c r="D267" s="1242"/>
      <c r="E267" s="1242"/>
      <c r="F267" s="552"/>
      <c r="H267" s="1164"/>
      <c r="I267" s="1165"/>
      <c r="J267" s="1165"/>
      <c r="K267" s="1165"/>
      <c r="L267" s="1166"/>
    </row>
    <row r="268" spans="1:12" ht="12.75" customHeight="1">
      <c r="A268" s="549"/>
      <c r="B268" s="549"/>
      <c r="C268" s="1242"/>
      <c r="D268" s="1242"/>
      <c r="E268" s="1242"/>
      <c r="H268" s="1164"/>
      <c r="I268" s="1165"/>
      <c r="J268" s="1165"/>
      <c r="K268" s="1165"/>
      <c r="L268" s="1166"/>
    </row>
    <row r="269" spans="1:12" ht="13.5" thickBot="1">
      <c r="B269" s="550" t="s">
        <v>287</v>
      </c>
      <c r="F269" s="634"/>
      <c r="H269" s="1167"/>
      <c r="I269" s="1168"/>
      <c r="J269" s="1168"/>
      <c r="K269" s="1168"/>
      <c r="L269" s="1169"/>
    </row>
    <row r="270" spans="1:12" ht="6" customHeight="1"/>
    <row r="271" spans="1:12">
      <c r="A271" s="548" t="s">
        <v>286</v>
      </c>
      <c r="B271" s="549"/>
    </row>
    <row r="272" spans="1:12" ht="3" customHeight="1">
      <c r="A272" s="549"/>
      <c r="B272" s="549"/>
    </row>
    <row r="273" spans="1:12" ht="13.5" thickBot="1">
      <c r="A273" s="549"/>
      <c r="B273" s="550" t="s">
        <v>203</v>
      </c>
    </row>
    <row r="274" spans="1:12">
      <c r="A274" s="549"/>
      <c r="B274" s="549"/>
      <c r="C274" s="130" t="s">
        <v>318</v>
      </c>
      <c r="F274" s="526"/>
      <c r="H274" s="625" t="s">
        <v>311</v>
      </c>
      <c r="I274" s="626"/>
      <c r="J274" s="626"/>
      <c r="K274" s="626"/>
      <c r="L274" s="627"/>
    </row>
    <row r="275" spans="1:12" ht="6" customHeight="1">
      <c r="A275" s="549"/>
      <c r="B275" s="551"/>
      <c r="C275" s="132"/>
      <c r="D275" s="132"/>
      <c r="E275" s="132"/>
      <c r="F275" s="69"/>
      <c r="G275" s="132"/>
      <c r="H275" s="628"/>
      <c r="I275" s="629"/>
      <c r="J275" s="629"/>
      <c r="K275" s="629"/>
      <c r="L275" s="630"/>
    </row>
    <row r="276" spans="1:12" ht="12.75" customHeight="1">
      <c r="A276" s="549"/>
      <c r="B276" s="549"/>
      <c r="C276" s="1242" t="s">
        <v>285</v>
      </c>
      <c r="D276" s="1242"/>
      <c r="E276" s="1242"/>
      <c r="F276" s="69"/>
      <c r="H276" s="1213" t="str">
        <f>IF(ISERROR(+F274/(F280*1800*60)),"",+F274/(F280*1800*60))</f>
        <v/>
      </c>
      <c r="I276" s="1214"/>
      <c r="J276" s="1214"/>
      <c r="K276" s="1214"/>
      <c r="L276" s="1215"/>
    </row>
    <row r="277" spans="1:12" ht="12.75" customHeight="1">
      <c r="A277" s="549"/>
      <c r="B277" s="551"/>
      <c r="C277" s="1242"/>
      <c r="D277" s="1242"/>
      <c r="E277" s="1242"/>
      <c r="F277" s="69"/>
      <c r="G277" s="132"/>
      <c r="H277" s="1233" t="s">
        <v>284</v>
      </c>
      <c r="I277" s="1234"/>
      <c r="J277" s="1234"/>
      <c r="K277" s="1234"/>
      <c r="L277" s="1235"/>
    </row>
    <row r="278" spans="1:12" ht="12.75" customHeight="1">
      <c r="A278" s="549"/>
      <c r="B278" s="549"/>
      <c r="C278" s="1242"/>
      <c r="D278" s="1242"/>
      <c r="E278" s="1242"/>
      <c r="F278" s="552"/>
      <c r="H278" s="1236"/>
      <c r="I278" s="1237"/>
      <c r="J278" s="1237"/>
      <c r="K278" s="1237"/>
      <c r="L278" s="1238"/>
    </row>
    <row r="279" spans="1:12" ht="16.5" customHeight="1">
      <c r="A279" s="549"/>
      <c r="B279" s="549"/>
      <c r="C279" s="1242"/>
      <c r="D279" s="1242"/>
      <c r="E279" s="1242"/>
      <c r="H279" s="1236"/>
      <c r="I279" s="1237"/>
      <c r="J279" s="1237"/>
      <c r="K279" s="1237"/>
      <c r="L279" s="1238"/>
    </row>
    <row r="280" spans="1:12" ht="13.5" thickBot="1">
      <c r="B280" s="550" t="s">
        <v>283</v>
      </c>
      <c r="F280" s="635"/>
      <c r="H280" s="1239"/>
      <c r="I280" s="1240"/>
      <c r="J280" s="1240"/>
      <c r="K280" s="1240"/>
      <c r="L280" s="1241"/>
    </row>
    <row r="281" spans="1:12">
      <c r="A281" s="553"/>
      <c r="B281" s="554"/>
    </row>
    <row r="282" spans="1:12" ht="3.75" customHeight="1" thickBot="1"/>
    <row r="283" spans="1:12" ht="15.75" thickBot="1">
      <c r="A283" s="1224" t="s">
        <v>282</v>
      </c>
      <c r="B283" s="1225"/>
      <c r="C283" s="1225"/>
      <c r="D283" s="1225"/>
      <c r="E283" s="1225"/>
      <c r="F283" s="1225"/>
      <c r="G283" s="1225"/>
      <c r="H283" s="1225"/>
      <c r="I283" s="1225"/>
      <c r="J283" s="1225"/>
      <c r="K283" s="1225"/>
      <c r="L283" s="1226"/>
    </row>
    <row r="284" spans="1:12" ht="5.25" customHeight="1"/>
    <row r="285" spans="1:12">
      <c r="A285" s="548" t="s">
        <v>281</v>
      </c>
      <c r="B285" s="549"/>
    </row>
    <row r="286" spans="1:12" ht="5.0999999999999996" customHeight="1" thickBot="1"/>
    <row r="287" spans="1:12">
      <c r="B287" s="550" t="s">
        <v>280</v>
      </c>
      <c r="F287" s="526"/>
      <c r="H287" s="625" t="s">
        <v>279</v>
      </c>
      <c r="I287" s="626"/>
      <c r="J287" s="626"/>
      <c r="K287" s="626"/>
      <c r="L287" s="627"/>
    </row>
    <row r="288" spans="1:12" ht="5.0999999999999996" customHeight="1">
      <c r="H288" s="628"/>
      <c r="I288" s="629"/>
      <c r="J288" s="629"/>
      <c r="K288" s="629"/>
      <c r="L288" s="630"/>
    </row>
    <row r="289" spans="1:12">
      <c r="B289" s="550" t="s">
        <v>278</v>
      </c>
      <c r="F289" s="526"/>
      <c r="H289" s="1218">
        <f>+F287*F289*F291</f>
        <v>0</v>
      </c>
      <c r="I289" s="1219"/>
      <c r="J289" s="1219"/>
      <c r="K289" s="1219"/>
      <c r="L289" s="1220"/>
    </row>
    <row r="290" spans="1:12" ht="5.0999999999999996" customHeight="1">
      <c r="H290" s="1218"/>
      <c r="I290" s="1219"/>
      <c r="J290" s="1219"/>
      <c r="K290" s="1219"/>
      <c r="L290" s="1220"/>
    </row>
    <row r="291" spans="1:12">
      <c r="B291" s="550" t="s">
        <v>277</v>
      </c>
      <c r="F291" s="560"/>
      <c r="H291" s="628"/>
      <c r="I291" s="629"/>
      <c r="J291" s="629"/>
      <c r="K291" s="629"/>
      <c r="L291" s="630"/>
    </row>
    <row r="292" spans="1:12" ht="12" customHeight="1" thickBot="1">
      <c r="B292" s="555" t="s">
        <v>276</v>
      </c>
      <c r="H292" s="1257" t="s">
        <v>275</v>
      </c>
      <c r="I292" s="1258"/>
      <c r="J292" s="1258"/>
      <c r="K292" s="1258"/>
      <c r="L292" s="1259"/>
    </row>
    <row r="293" spans="1:12" ht="5.25" customHeight="1" thickBot="1">
      <c r="H293" s="556"/>
      <c r="I293" s="556"/>
      <c r="J293" s="556"/>
      <c r="K293" s="556"/>
      <c r="L293" s="556"/>
    </row>
    <row r="294" spans="1:12" ht="13.5" customHeight="1" thickBot="1">
      <c r="A294" s="1221" t="s">
        <v>274</v>
      </c>
      <c r="B294" s="1222"/>
      <c r="C294" s="1222"/>
      <c r="D294" s="1222"/>
      <c r="E294" s="1222"/>
      <c r="F294" s="1222"/>
      <c r="G294" s="1222"/>
      <c r="H294" s="1222"/>
      <c r="I294" s="1222"/>
      <c r="J294" s="1222"/>
      <c r="K294" s="1222"/>
      <c r="L294" s="1223"/>
    </row>
    <row r="295" spans="1:12" ht="6" customHeight="1"/>
    <row r="296" spans="1:12">
      <c r="A296" s="548" t="s">
        <v>273</v>
      </c>
    </row>
    <row r="297" spans="1:12" ht="6" customHeight="1" thickBot="1"/>
    <row r="298" spans="1:12">
      <c r="B298" s="550" t="s">
        <v>272</v>
      </c>
      <c r="F298" s="634"/>
      <c r="H298" s="625" t="s">
        <v>271</v>
      </c>
      <c r="I298" s="626"/>
      <c r="J298" s="626"/>
      <c r="K298" s="626"/>
      <c r="L298" s="627"/>
    </row>
    <row r="299" spans="1:12" ht="5.0999999999999996" customHeight="1">
      <c r="H299" s="628"/>
      <c r="I299" s="629"/>
      <c r="J299" s="629"/>
      <c r="K299" s="629"/>
      <c r="L299" s="630"/>
    </row>
    <row r="300" spans="1:12" ht="12.75" customHeight="1">
      <c r="B300" s="550" t="s">
        <v>270</v>
      </c>
      <c r="F300" s="634"/>
      <c r="H300" s="1158" t="str">
        <f>IF(ISERROR(+F298/F300),"",+F298/F300)</f>
        <v/>
      </c>
      <c r="I300" s="1159"/>
      <c r="J300" s="1159"/>
      <c r="K300" s="1159"/>
      <c r="L300" s="1160"/>
    </row>
    <row r="301" spans="1:12" ht="12.75" customHeight="1">
      <c r="H301" s="1161" t="s">
        <v>269</v>
      </c>
      <c r="I301" s="1162"/>
      <c r="J301" s="1162"/>
      <c r="K301" s="1162"/>
      <c r="L301" s="1163"/>
    </row>
    <row r="302" spans="1:12">
      <c r="H302" s="1164"/>
      <c r="I302" s="1165"/>
      <c r="J302" s="1165"/>
      <c r="K302" s="1165"/>
      <c r="L302" s="1166"/>
    </row>
    <row r="303" spans="1:12">
      <c r="H303" s="1164"/>
      <c r="I303" s="1165"/>
      <c r="J303" s="1165"/>
      <c r="K303" s="1165"/>
      <c r="L303" s="1166"/>
    </row>
    <row r="304" spans="1:12" ht="12.75" customHeight="1" thickBot="1">
      <c r="H304" s="1167"/>
      <c r="I304" s="1168"/>
      <c r="J304" s="1168"/>
      <c r="K304" s="1168"/>
      <c r="L304" s="1169"/>
    </row>
    <row r="305" spans="1:13" ht="3.75" customHeight="1"/>
    <row r="306" spans="1:13">
      <c r="A306" s="548" t="s">
        <v>268</v>
      </c>
    </row>
    <row r="307" spans="1:13" ht="6" customHeight="1" thickBot="1"/>
    <row r="308" spans="1:13">
      <c r="B308" s="550" t="s">
        <v>267</v>
      </c>
      <c r="F308" s="526"/>
      <c r="H308" s="625" t="s">
        <v>266</v>
      </c>
      <c r="I308" s="626"/>
      <c r="J308" s="626"/>
      <c r="K308" s="626"/>
      <c r="L308" s="627"/>
    </row>
    <row r="309" spans="1:13" ht="5.0999999999999996" customHeight="1">
      <c r="H309" s="628"/>
      <c r="I309" s="629"/>
      <c r="J309" s="629"/>
      <c r="K309" s="629"/>
      <c r="L309" s="630"/>
    </row>
    <row r="310" spans="1:13" ht="12.75" customHeight="1">
      <c r="B310" s="550" t="s">
        <v>265</v>
      </c>
      <c r="F310" s="526"/>
      <c r="H310" s="1260" t="str">
        <f>IF(ISERROR(+F308/F310),"",+F308/F310)</f>
        <v/>
      </c>
      <c r="I310" s="1261"/>
      <c r="J310" s="1261"/>
      <c r="K310" s="1261"/>
      <c r="L310" s="1262"/>
    </row>
    <row r="311" spans="1:13" ht="12.75" customHeight="1">
      <c r="B311" s="555" t="s">
        <v>264</v>
      </c>
      <c r="H311" s="1243" t="s">
        <v>263</v>
      </c>
      <c r="I311" s="1244"/>
      <c r="J311" s="1244"/>
      <c r="K311" s="1244"/>
      <c r="L311" s="1245"/>
    </row>
    <row r="312" spans="1:13" ht="12.75" customHeight="1">
      <c r="B312" s="557"/>
      <c r="C312" s="1254" t="s">
        <v>262</v>
      </c>
      <c r="D312" s="1255"/>
      <c r="E312" s="1255"/>
      <c r="F312" s="1256"/>
      <c r="H312" s="1246"/>
      <c r="I312" s="1247"/>
      <c r="J312" s="1247"/>
      <c r="K312" s="1247"/>
      <c r="L312" s="1248"/>
    </row>
    <row r="313" spans="1:13" ht="12.75" customHeight="1">
      <c r="B313" s="558"/>
      <c r="C313" s="1252" t="s">
        <v>261</v>
      </c>
      <c r="D313" s="1253"/>
      <c r="E313" s="1252" t="s">
        <v>260</v>
      </c>
      <c r="F313" s="1253"/>
      <c r="H313" s="1246"/>
      <c r="I313" s="1247"/>
      <c r="J313" s="1247"/>
      <c r="K313" s="1247"/>
      <c r="L313" s="1248"/>
    </row>
    <row r="314" spans="1:13" ht="12.75" customHeight="1">
      <c r="B314" s="558"/>
      <c r="C314" s="1252" t="s">
        <v>259</v>
      </c>
      <c r="D314" s="1253"/>
      <c r="E314" s="1252" t="s">
        <v>258</v>
      </c>
      <c r="F314" s="1253"/>
      <c r="H314" s="1246"/>
      <c r="I314" s="1247"/>
      <c r="J314" s="1247"/>
      <c r="K314" s="1247"/>
      <c r="L314" s="1248"/>
    </row>
    <row r="315" spans="1:13" ht="12.75" customHeight="1">
      <c r="B315" s="558"/>
      <c r="C315" s="1252" t="s">
        <v>257</v>
      </c>
      <c r="D315" s="1253"/>
      <c r="E315" s="1252" t="s">
        <v>256</v>
      </c>
      <c r="F315" s="1253"/>
      <c r="H315" s="1246"/>
      <c r="I315" s="1247"/>
      <c r="J315" s="1247"/>
      <c r="K315" s="1247"/>
      <c r="L315" s="1248"/>
    </row>
    <row r="316" spans="1:13" ht="6" customHeight="1" thickBot="1">
      <c r="H316" s="1249"/>
      <c r="I316" s="1250"/>
      <c r="J316" s="1250"/>
      <c r="K316" s="1250"/>
      <c r="L316" s="1251"/>
    </row>
    <row r="319" spans="1:13" ht="14.25">
      <c r="A319" s="1170" t="s">
        <v>194</v>
      </c>
      <c r="B319" s="1170"/>
      <c r="C319" s="1170"/>
      <c r="D319" s="1170"/>
      <c r="E319" s="1170"/>
      <c r="F319" s="1170"/>
      <c r="G319" s="1170"/>
      <c r="H319" s="1170"/>
      <c r="I319" s="1170"/>
      <c r="J319" s="1170"/>
      <c r="L319" s="531"/>
      <c r="M319" s="59"/>
    </row>
    <row r="320" spans="1:13" ht="14.25">
      <c r="A320" s="61" t="s">
        <v>195</v>
      </c>
      <c r="B320" s="135"/>
      <c r="C320" s="135"/>
      <c r="D320" s="135"/>
      <c r="E320" s="135"/>
      <c r="F320" s="135"/>
      <c r="G320" s="135"/>
      <c r="H320" s="135"/>
      <c r="I320" s="135"/>
      <c r="J320" s="133"/>
      <c r="L320" s="545"/>
      <c r="M320" s="134"/>
    </row>
    <row r="321" spans="1:13" ht="14.25">
      <c r="A321" s="64" t="s">
        <v>314</v>
      </c>
      <c r="B321" s="64"/>
      <c r="C321" s="64"/>
      <c r="D321" s="64"/>
      <c r="E321" s="64"/>
      <c r="F321" s="64"/>
      <c r="G321" s="64"/>
      <c r="H321" s="64"/>
      <c r="I321" s="64"/>
      <c r="J321" s="64"/>
      <c r="K321" s="59"/>
      <c r="L321" s="531"/>
      <c r="M321" s="134"/>
    </row>
    <row r="322" spans="1:13" ht="19.5" customHeight="1">
      <c r="A322" s="65" t="s">
        <v>196</v>
      </c>
      <c r="D322" s="1207" t="str">
        <f>'Sch I S&amp;B FINAL'!B$4</f>
        <v>Contractor Name</v>
      </c>
      <c r="E322" s="1208"/>
      <c r="F322" s="1208"/>
      <c r="G322" s="1208"/>
      <c r="H322" s="1208"/>
      <c r="J322" s="133"/>
      <c r="K322" s="66" t="s">
        <v>197</v>
      </c>
      <c r="L322" s="733">
        <f>'Sch I S&amp;B FINAL'!O$5</f>
        <v>0</v>
      </c>
    </row>
    <row r="323" spans="1:13">
      <c r="A323" s="65" t="s">
        <v>198</v>
      </c>
      <c r="D323" s="1209" t="s">
        <v>357</v>
      </c>
      <c r="E323" s="1209"/>
      <c r="F323" s="1209"/>
      <c r="G323" s="1209"/>
      <c r="H323" s="1209"/>
      <c r="J323" s="133"/>
      <c r="K323" s="66" t="s">
        <v>199</v>
      </c>
      <c r="L323" s="734" t="str">
        <f>'Sch I S&amp;B FINAL'!H$4</f>
        <v>Contract Number</v>
      </c>
    </row>
    <row r="324" spans="1:13">
      <c r="A324" s="65" t="s">
        <v>247</v>
      </c>
      <c r="D324" s="1217">
        <f>'Sch I S&amp;B FINAL'!B$6</f>
        <v>0</v>
      </c>
      <c r="E324" s="1217"/>
      <c r="F324" s="546"/>
      <c r="G324" s="1216"/>
      <c r="H324" s="1216"/>
      <c r="I324" s="1216"/>
      <c r="J324" s="133"/>
      <c r="K324" s="66" t="s">
        <v>324</v>
      </c>
      <c r="L324" s="735">
        <f>'Sch I S&amp;B FINAL'!O$4</f>
        <v>0</v>
      </c>
    </row>
    <row r="325" spans="1:13" ht="13.5" thickBot="1">
      <c r="A325" s="533"/>
      <c r="C325" s="547"/>
      <c r="D325" s="535"/>
      <c r="E325" s="535"/>
      <c r="F325" s="533"/>
      <c r="G325" s="535"/>
      <c r="H325" s="535"/>
      <c r="K325" s="66" t="s">
        <v>201</v>
      </c>
      <c r="L325" s="559"/>
    </row>
    <row r="326" spans="1:13" ht="13.5" hidden="1" thickBot="1"/>
    <row r="327" spans="1:13" ht="15.75" thickBot="1">
      <c r="A327" s="1210" t="s">
        <v>308</v>
      </c>
      <c r="B327" s="1211"/>
      <c r="C327" s="1211"/>
      <c r="D327" s="1211"/>
      <c r="E327" s="1211"/>
      <c r="F327" s="1211"/>
      <c r="G327" s="1211"/>
      <c r="H327" s="1211"/>
      <c r="I327" s="1211"/>
      <c r="J327" s="1211"/>
      <c r="K327" s="1211"/>
      <c r="L327" s="1212"/>
    </row>
    <row r="328" spans="1:13" ht="7.5" customHeight="1"/>
    <row r="329" spans="1:13">
      <c r="A329" s="548" t="s">
        <v>296</v>
      </c>
      <c r="B329" s="549"/>
    </row>
    <row r="330" spans="1:13" ht="5.0999999999999996" customHeight="1">
      <c r="A330" s="549"/>
      <c r="B330" s="549"/>
    </row>
    <row r="331" spans="1:13" ht="13.5" thickBot="1">
      <c r="A331" s="549"/>
      <c r="B331" s="550" t="s">
        <v>203</v>
      </c>
    </row>
    <row r="332" spans="1:13">
      <c r="A332" s="549"/>
      <c r="B332" s="549"/>
      <c r="C332" s="130" t="s">
        <v>204</v>
      </c>
      <c r="F332" s="526"/>
      <c r="H332" s="619" t="s">
        <v>307</v>
      </c>
      <c r="I332" s="620"/>
      <c r="J332" s="620"/>
      <c r="K332" s="620"/>
      <c r="L332" s="621"/>
    </row>
    <row r="333" spans="1:13" s="132" customFormat="1" ht="6" customHeight="1">
      <c r="A333" s="551"/>
      <c r="B333" s="551"/>
      <c r="F333" s="69"/>
      <c r="H333" s="622"/>
      <c r="I333" s="623"/>
      <c r="J333" s="623"/>
      <c r="K333" s="623"/>
      <c r="L333" s="624"/>
    </row>
    <row r="334" spans="1:13" ht="12.75" customHeight="1">
      <c r="A334" s="549"/>
      <c r="B334" s="549"/>
      <c r="C334" s="130" t="s">
        <v>206</v>
      </c>
      <c r="F334" s="526"/>
      <c r="H334" s="1213" t="str">
        <f>IF(ISERROR(+F338/(F340*108000)),"",+F338/(F340*108000))</f>
        <v/>
      </c>
      <c r="I334" s="1214"/>
      <c r="J334" s="1214"/>
      <c r="K334" s="1214"/>
      <c r="L334" s="1215"/>
    </row>
    <row r="335" spans="1:13" s="132" customFormat="1" ht="9.9499999999999993" customHeight="1">
      <c r="A335" s="551"/>
      <c r="B335" s="551"/>
      <c r="F335" s="69"/>
      <c r="H335" s="1227"/>
      <c r="I335" s="1228"/>
      <c r="J335" s="1228"/>
      <c r="K335" s="1228"/>
      <c r="L335" s="1229"/>
    </row>
    <row r="336" spans="1:13">
      <c r="A336" s="549"/>
      <c r="B336" s="549"/>
      <c r="C336" s="130" t="s">
        <v>208</v>
      </c>
      <c r="F336" s="526"/>
      <c r="H336" s="1164"/>
      <c r="I336" s="1165"/>
      <c r="J336" s="1165"/>
      <c r="K336" s="1165"/>
      <c r="L336" s="1166"/>
    </row>
    <row r="337" spans="1:12" ht="5.0999999999999996" customHeight="1">
      <c r="A337" s="549"/>
      <c r="B337" s="549"/>
      <c r="F337" s="132"/>
      <c r="H337" s="1164"/>
      <c r="I337" s="1165"/>
      <c r="J337" s="1165"/>
      <c r="K337" s="1165"/>
      <c r="L337" s="1166"/>
    </row>
    <row r="338" spans="1:12">
      <c r="A338" s="549"/>
      <c r="B338" s="549"/>
      <c r="C338" s="130" t="s">
        <v>57</v>
      </c>
      <c r="F338" s="618">
        <f>SUM(F332:F336)</f>
        <v>0</v>
      </c>
      <c r="H338" s="1164"/>
      <c r="I338" s="1165"/>
      <c r="J338" s="1165"/>
      <c r="K338" s="1165"/>
      <c r="L338" s="1166"/>
    </row>
    <row r="339" spans="1:12" ht="5.0999999999999996" customHeight="1">
      <c r="A339" s="549"/>
      <c r="B339" s="549"/>
      <c r="H339" s="1164"/>
      <c r="I339" s="1165"/>
      <c r="J339" s="1165"/>
      <c r="K339" s="1165"/>
      <c r="L339" s="1166"/>
    </row>
    <row r="340" spans="1:12" ht="13.5" thickBot="1">
      <c r="A340" s="549"/>
      <c r="B340" s="550" t="s">
        <v>211</v>
      </c>
      <c r="F340" s="632"/>
      <c r="H340" s="1167"/>
      <c r="I340" s="1168"/>
      <c r="J340" s="1168"/>
      <c r="K340" s="1168"/>
      <c r="L340" s="1169"/>
    </row>
    <row r="341" spans="1:12" ht="5.0999999999999996" customHeight="1">
      <c r="A341" s="549"/>
      <c r="B341" s="549"/>
    </row>
    <row r="342" spans="1:12">
      <c r="A342" s="548" t="s">
        <v>313</v>
      </c>
      <c r="B342" s="549"/>
    </row>
    <row r="343" spans="1:12" ht="5.0999999999999996" customHeight="1">
      <c r="A343" s="549"/>
      <c r="B343" s="549"/>
    </row>
    <row r="344" spans="1:12" ht="13.5" thickBot="1">
      <c r="A344" s="549"/>
      <c r="B344" s="550" t="s">
        <v>203</v>
      </c>
    </row>
    <row r="345" spans="1:12">
      <c r="A345" s="549"/>
      <c r="B345" s="549"/>
      <c r="C345" s="130" t="s">
        <v>295</v>
      </c>
      <c r="F345" s="526"/>
      <c r="H345" s="619" t="s">
        <v>317</v>
      </c>
      <c r="I345" s="620"/>
      <c r="J345" s="620"/>
      <c r="K345" s="620"/>
      <c r="L345" s="621"/>
    </row>
    <row r="346" spans="1:12" ht="6" customHeight="1">
      <c r="A346" s="549"/>
      <c r="B346" s="551"/>
      <c r="C346" s="132"/>
      <c r="D346" s="132"/>
      <c r="E346" s="132"/>
      <c r="F346" s="69"/>
      <c r="G346" s="132"/>
      <c r="H346" s="622"/>
      <c r="I346" s="623"/>
      <c r="J346" s="623"/>
      <c r="K346" s="623"/>
      <c r="L346" s="624"/>
    </row>
    <row r="347" spans="1:12" ht="12.75" customHeight="1">
      <c r="A347" s="549"/>
      <c r="B347" s="549"/>
      <c r="C347" s="130" t="s">
        <v>208</v>
      </c>
      <c r="F347" s="526"/>
      <c r="H347" s="1213" t="str">
        <f>IF(ISERROR(+F349/(F351*108000)),"",+F349/(F351*108000))</f>
        <v/>
      </c>
      <c r="I347" s="1214"/>
      <c r="J347" s="1214"/>
      <c r="K347" s="1214"/>
      <c r="L347" s="1215"/>
    </row>
    <row r="348" spans="1:12" ht="12.75" customHeight="1">
      <c r="A348" s="549"/>
      <c r="B348" s="551"/>
      <c r="C348" s="132"/>
      <c r="D348" s="132"/>
      <c r="E348" s="132"/>
      <c r="F348" s="69"/>
      <c r="G348" s="132"/>
      <c r="H348" s="1233" t="s">
        <v>294</v>
      </c>
      <c r="I348" s="1234"/>
      <c r="J348" s="1234"/>
      <c r="K348" s="1234"/>
      <c r="L348" s="1235"/>
    </row>
    <row r="349" spans="1:12">
      <c r="A349" s="549"/>
      <c r="B349" s="549"/>
      <c r="C349" s="130" t="s">
        <v>57</v>
      </c>
      <c r="F349" s="618">
        <f>SUM(F345:F347)</f>
        <v>0</v>
      </c>
      <c r="H349" s="1236"/>
      <c r="I349" s="1237"/>
      <c r="J349" s="1237"/>
      <c r="K349" s="1237"/>
      <c r="L349" s="1238"/>
    </row>
    <row r="350" spans="1:12">
      <c r="A350" s="549"/>
      <c r="B350" s="549"/>
      <c r="H350" s="1236"/>
      <c r="I350" s="1237"/>
      <c r="J350" s="1237"/>
      <c r="K350" s="1237"/>
      <c r="L350" s="1238"/>
    </row>
    <row r="351" spans="1:12" ht="13.5" thickBot="1">
      <c r="B351" s="550" t="s">
        <v>293</v>
      </c>
      <c r="F351" s="633"/>
      <c r="H351" s="1239"/>
      <c r="I351" s="1240"/>
      <c r="J351" s="1240"/>
      <c r="K351" s="1240"/>
      <c r="L351" s="1241"/>
    </row>
    <row r="352" spans="1:12" ht="3.75" customHeight="1"/>
    <row r="353" spans="1:12" hidden="1"/>
    <row r="354" spans="1:12" ht="5.25" customHeight="1"/>
    <row r="355" spans="1:12">
      <c r="A355" s="548" t="s">
        <v>292</v>
      </c>
      <c r="B355" s="549"/>
    </row>
    <row r="356" spans="1:12" ht="5.0999999999999996" customHeight="1">
      <c r="A356" s="549"/>
      <c r="B356" s="549"/>
    </row>
    <row r="357" spans="1:12" ht="13.5" thickBot="1">
      <c r="A357" s="549"/>
      <c r="B357" s="550" t="s">
        <v>203</v>
      </c>
    </row>
    <row r="358" spans="1:12">
      <c r="A358" s="549"/>
      <c r="B358" s="549"/>
      <c r="C358" s="130" t="s">
        <v>291</v>
      </c>
      <c r="F358" s="526"/>
      <c r="H358" s="625" t="s">
        <v>309</v>
      </c>
      <c r="I358" s="626"/>
      <c r="J358" s="626"/>
      <c r="K358" s="626"/>
      <c r="L358" s="627"/>
    </row>
    <row r="359" spans="1:12" ht="6" customHeight="1">
      <c r="A359" s="549"/>
      <c r="B359" s="551"/>
      <c r="C359" s="132"/>
      <c r="D359" s="132"/>
      <c r="E359" s="132"/>
      <c r="F359" s="69"/>
      <c r="G359" s="132"/>
      <c r="H359" s="628"/>
      <c r="I359" s="629"/>
      <c r="J359" s="629"/>
      <c r="K359" s="629"/>
      <c r="L359" s="630"/>
    </row>
    <row r="360" spans="1:12" ht="12.75" customHeight="1">
      <c r="A360" s="549"/>
      <c r="B360" s="549"/>
      <c r="C360" s="130" t="s">
        <v>206</v>
      </c>
      <c r="F360" s="526"/>
      <c r="H360" s="1213" t="str">
        <f>IF(ISERROR(+F362/(F364*108000)),"",+F362/(F364*108000))</f>
        <v/>
      </c>
      <c r="I360" s="1214"/>
      <c r="J360" s="1214"/>
      <c r="K360" s="1214"/>
      <c r="L360" s="1215"/>
    </row>
    <row r="361" spans="1:12" ht="12.75" customHeight="1">
      <c r="A361" s="549"/>
      <c r="B361" s="551"/>
      <c r="C361" s="132"/>
      <c r="D361" s="132"/>
      <c r="E361" s="132"/>
      <c r="F361" s="69"/>
      <c r="G361" s="132"/>
      <c r="H361" s="1161" t="s">
        <v>290</v>
      </c>
      <c r="I361" s="1162"/>
      <c r="J361" s="1162"/>
      <c r="K361" s="1162"/>
      <c r="L361" s="1163"/>
    </row>
    <row r="362" spans="1:12">
      <c r="A362" s="549"/>
      <c r="B362" s="549"/>
      <c r="C362" s="130" t="s">
        <v>57</v>
      </c>
      <c r="F362" s="618">
        <f>SUM(F358:F360)</f>
        <v>0</v>
      </c>
      <c r="H362" s="1164"/>
      <c r="I362" s="1165"/>
      <c r="J362" s="1165"/>
      <c r="K362" s="1165"/>
      <c r="L362" s="1166"/>
    </row>
    <row r="363" spans="1:12">
      <c r="A363" s="549"/>
      <c r="B363" s="549"/>
      <c r="H363" s="1164"/>
      <c r="I363" s="1165"/>
      <c r="J363" s="1165"/>
      <c r="K363" s="1165"/>
      <c r="L363" s="1166"/>
    </row>
    <row r="364" spans="1:12" ht="13.5" thickBot="1">
      <c r="B364" s="550" t="s">
        <v>312</v>
      </c>
      <c r="F364" s="633"/>
      <c r="H364" s="1167"/>
      <c r="I364" s="1168"/>
      <c r="J364" s="1168"/>
      <c r="K364" s="1168"/>
      <c r="L364" s="1169"/>
    </row>
    <row r="365" spans="1:12" ht="6.75" customHeight="1"/>
    <row r="366" spans="1:12">
      <c r="A366" s="548" t="s">
        <v>289</v>
      </c>
      <c r="B366" s="549"/>
    </row>
    <row r="367" spans="1:12" ht="6" customHeight="1">
      <c r="A367" s="549"/>
      <c r="B367" s="549"/>
    </row>
    <row r="368" spans="1:12" ht="13.5" thickBot="1">
      <c r="A368" s="549"/>
      <c r="B368" s="550" t="s">
        <v>203</v>
      </c>
    </row>
    <row r="369" spans="1:12">
      <c r="A369" s="549"/>
      <c r="B369" s="549"/>
      <c r="C369" s="130" t="s">
        <v>318</v>
      </c>
      <c r="F369" s="526"/>
      <c r="H369" s="625" t="s">
        <v>310</v>
      </c>
      <c r="I369" s="626"/>
      <c r="J369" s="626"/>
      <c r="K369" s="626"/>
      <c r="L369" s="627"/>
    </row>
    <row r="370" spans="1:12" ht="6" customHeight="1">
      <c r="A370" s="549"/>
      <c r="B370" s="551"/>
      <c r="C370" s="132"/>
      <c r="D370" s="132"/>
      <c r="E370" s="132"/>
      <c r="F370" s="69"/>
      <c r="G370" s="132"/>
      <c r="H370" s="628"/>
      <c r="I370" s="629"/>
      <c r="J370" s="629"/>
      <c r="K370" s="629"/>
      <c r="L370" s="630"/>
    </row>
    <row r="371" spans="1:12" ht="12.75" customHeight="1">
      <c r="A371" s="549"/>
      <c r="B371" s="549"/>
      <c r="C371" s="1242" t="s">
        <v>285</v>
      </c>
      <c r="D371" s="1242"/>
      <c r="E371" s="1242"/>
      <c r="F371" s="69"/>
      <c r="H371" s="1230" t="str">
        <f>IF(ISERROR(F369/(F375*60)),"",(F369/(F375*60)))</f>
        <v/>
      </c>
      <c r="I371" s="1231"/>
      <c r="J371" s="1231"/>
      <c r="K371" s="1231"/>
      <c r="L371" s="1232"/>
    </row>
    <row r="372" spans="1:12" ht="12.75" customHeight="1">
      <c r="A372" s="549"/>
      <c r="B372" s="551"/>
      <c r="C372" s="1242"/>
      <c r="D372" s="1242"/>
      <c r="E372" s="1242"/>
      <c r="F372" s="69"/>
      <c r="G372" s="132"/>
      <c r="H372" s="1161" t="s">
        <v>288</v>
      </c>
      <c r="I372" s="1162"/>
      <c r="J372" s="1162"/>
      <c r="K372" s="1162"/>
      <c r="L372" s="1163"/>
    </row>
    <row r="373" spans="1:12" ht="12.75" customHeight="1">
      <c r="A373" s="549"/>
      <c r="B373" s="549"/>
      <c r="C373" s="1242"/>
      <c r="D373" s="1242"/>
      <c r="E373" s="1242"/>
      <c r="F373" s="552"/>
      <c r="H373" s="1164"/>
      <c r="I373" s="1165"/>
      <c r="J373" s="1165"/>
      <c r="K373" s="1165"/>
      <c r="L373" s="1166"/>
    </row>
    <row r="374" spans="1:12" ht="12.75" customHeight="1">
      <c r="A374" s="549"/>
      <c r="B374" s="549"/>
      <c r="C374" s="1242"/>
      <c r="D374" s="1242"/>
      <c r="E374" s="1242"/>
      <c r="H374" s="1164"/>
      <c r="I374" s="1165"/>
      <c r="J374" s="1165"/>
      <c r="K374" s="1165"/>
      <c r="L374" s="1166"/>
    </row>
    <row r="375" spans="1:12" ht="13.5" thickBot="1">
      <c r="B375" s="550" t="s">
        <v>287</v>
      </c>
      <c r="F375" s="634"/>
      <c r="H375" s="1167"/>
      <c r="I375" s="1168"/>
      <c r="J375" s="1168"/>
      <c r="K375" s="1168"/>
      <c r="L375" s="1169"/>
    </row>
    <row r="376" spans="1:12" ht="6" customHeight="1"/>
    <row r="377" spans="1:12">
      <c r="A377" s="548" t="s">
        <v>286</v>
      </c>
      <c r="B377" s="549"/>
    </row>
    <row r="378" spans="1:12" ht="3" customHeight="1">
      <c r="A378" s="549"/>
      <c r="B378" s="549"/>
    </row>
    <row r="379" spans="1:12" ht="13.5" thickBot="1">
      <c r="A379" s="549"/>
      <c r="B379" s="550" t="s">
        <v>203</v>
      </c>
    </row>
    <row r="380" spans="1:12">
      <c r="A380" s="549"/>
      <c r="B380" s="549"/>
      <c r="C380" s="130" t="s">
        <v>318</v>
      </c>
      <c r="F380" s="526"/>
      <c r="H380" s="625" t="s">
        <v>311</v>
      </c>
      <c r="I380" s="626"/>
      <c r="J380" s="626"/>
      <c r="K380" s="626"/>
      <c r="L380" s="627"/>
    </row>
    <row r="381" spans="1:12" ht="6" customHeight="1">
      <c r="A381" s="549"/>
      <c r="B381" s="551"/>
      <c r="C381" s="132"/>
      <c r="D381" s="132"/>
      <c r="E381" s="132"/>
      <c r="F381" s="69"/>
      <c r="G381" s="132"/>
      <c r="H381" s="628"/>
      <c r="I381" s="629"/>
      <c r="J381" s="629"/>
      <c r="K381" s="629"/>
      <c r="L381" s="630"/>
    </row>
    <row r="382" spans="1:12" ht="12.75" customHeight="1">
      <c r="A382" s="549"/>
      <c r="B382" s="549"/>
      <c r="C382" s="1242" t="s">
        <v>285</v>
      </c>
      <c r="D382" s="1242"/>
      <c r="E382" s="1242"/>
      <c r="F382" s="69"/>
      <c r="H382" s="1213" t="str">
        <f>IF(ISERROR(+F380/(F386*1800*60)),"",+F380/(F386*1800*60))</f>
        <v/>
      </c>
      <c r="I382" s="1214"/>
      <c r="J382" s="1214"/>
      <c r="K382" s="1214"/>
      <c r="L382" s="1215"/>
    </row>
    <row r="383" spans="1:12" ht="12.75" customHeight="1">
      <c r="A383" s="549"/>
      <c r="B383" s="551"/>
      <c r="C383" s="1242"/>
      <c r="D383" s="1242"/>
      <c r="E383" s="1242"/>
      <c r="F383" s="69"/>
      <c r="G383" s="132"/>
      <c r="H383" s="1233" t="s">
        <v>284</v>
      </c>
      <c r="I383" s="1234"/>
      <c r="J383" s="1234"/>
      <c r="K383" s="1234"/>
      <c r="L383" s="1235"/>
    </row>
    <row r="384" spans="1:12" ht="12.75" customHeight="1">
      <c r="A384" s="549"/>
      <c r="B384" s="549"/>
      <c r="C384" s="1242"/>
      <c r="D384" s="1242"/>
      <c r="E384" s="1242"/>
      <c r="F384" s="552"/>
      <c r="H384" s="1236"/>
      <c r="I384" s="1237"/>
      <c r="J384" s="1237"/>
      <c r="K384" s="1237"/>
      <c r="L384" s="1238"/>
    </row>
    <row r="385" spans="1:12" ht="16.5" customHeight="1">
      <c r="A385" s="549"/>
      <c r="B385" s="549"/>
      <c r="C385" s="1242"/>
      <c r="D385" s="1242"/>
      <c r="E385" s="1242"/>
      <c r="H385" s="1236"/>
      <c r="I385" s="1237"/>
      <c r="J385" s="1237"/>
      <c r="K385" s="1237"/>
      <c r="L385" s="1238"/>
    </row>
    <row r="386" spans="1:12" ht="13.5" thickBot="1">
      <c r="B386" s="550" t="s">
        <v>283</v>
      </c>
      <c r="F386" s="635"/>
      <c r="H386" s="1239"/>
      <c r="I386" s="1240"/>
      <c r="J386" s="1240"/>
      <c r="K386" s="1240"/>
      <c r="L386" s="1241"/>
    </row>
    <row r="387" spans="1:12">
      <c r="A387" s="553"/>
      <c r="B387" s="554"/>
    </row>
    <row r="388" spans="1:12" ht="3.75" customHeight="1" thickBot="1"/>
    <row r="389" spans="1:12" ht="15.75" thickBot="1">
      <c r="A389" s="1224" t="s">
        <v>282</v>
      </c>
      <c r="B389" s="1225"/>
      <c r="C389" s="1225"/>
      <c r="D389" s="1225"/>
      <c r="E389" s="1225"/>
      <c r="F389" s="1225"/>
      <c r="G389" s="1225"/>
      <c r="H389" s="1225"/>
      <c r="I389" s="1225"/>
      <c r="J389" s="1225"/>
      <c r="K389" s="1225"/>
      <c r="L389" s="1226"/>
    </row>
    <row r="390" spans="1:12" ht="5.25" customHeight="1"/>
    <row r="391" spans="1:12">
      <c r="A391" s="548" t="s">
        <v>281</v>
      </c>
      <c r="B391" s="549"/>
    </row>
    <row r="392" spans="1:12" ht="5.0999999999999996" customHeight="1" thickBot="1"/>
    <row r="393" spans="1:12">
      <c r="B393" s="550" t="s">
        <v>280</v>
      </c>
      <c r="F393" s="526"/>
      <c r="H393" s="625" t="s">
        <v>279</v>
      </c>
      <c r="I393" s="626"/>
      <c r="J393" s="626"/>
      <c r="K393" s="626"/>
      <c r="L393" s="627"/>
    </row>
    <row r="394" spans="1:12" ht="5.0999999999999996" customHeight="1">
      <c r="H394" s="628"/>
      <c r="I394" s="629"/>
      <c r="J394" s="629"/>
      <c r="K394" s="629"/>
      <c r="L394" s="630"/>
    </row>
    <row r="395" spans="1:12">
      <c r="B395" s="550" t="s">
        <v>278</v>
      </c>
      <c r="F395" s="526"/>
      <c r="H395" s="1218">
        <f>+F393*F395*F397</f>
        <v>0</v>
      </c>
      <c r="I395" s="1219"/>
      <c r="J395" s="1219"/>
      <c r="K395" s="1219"/>
      <c r="L395" s="1220"/>
    </row>
    <row r="396" spans="1:12" ht="5.0999999999999996" customHeight="1">
      <c r="H396" s="1218"/>
      <c r="I396" s="1219"/>
      <c r="J396" s="1219"/>
      <c r="K396" s="1219"/>
      <c r="L396" s="1220"/>
    </row>
    <row r="397" spans="1:12">
      <c r="B397" s="550" t="s">
        <v>277</v>
      </c>
      <c r="F397" s="560"/>
      <c r="H397" s="628"/>
      <c r="I397" s="629"/>
      <c r="J397" s="629"/>
      <c r="K397" s="629"/>
      <c r="L397" s="630"/>
    </row>
    <row r="398" spans="1:12" ht="12" customHeight="1" thickBot="1">
      <c r="B398" s="555" t="s">
        <v>276</v>
      </c>
      <c r="H398" s="1257" t="s">
        <v>275</v>
      </c>
      <c r="I398" s="1258"/>
      <c r="J398" s="1258"/>
      <c r="K398" s="1258"/>
      <c r="L398" s="1259"/>
    </row>
    <row r="399" spans="1:12" ht="5.25" customHeight="1" thickBot="1">
      <c r="H399" s="556"/>
      <c r="I399" s="556"/>
      <c r="J399" s="556"/>
      <c r="K399" s="556"/>
      <c r="L399" s="556"/>
    </row>
    <row r="400" spans="1:12" ht="13.5" customHeight="1" thickBot="1">
      <c r="A400" s="1221" t="s">
        <v>274</v>
      </c>
      <c r="B400" s="1222"/>
      <c r="C400" s="1222"/>
      <c r="D400" s="1222"/>
      <c r="E400" s="1222"/>
      <c r="F400" s="1222"/>
      <c r="G400" s="1222"/>
      <c r="H400" s="1222"/>
      <c r="I400" s="1222"/>
      <c r="J400" s="1222"/>
      <c r="K400" s="1222"/>
      <c r="L400" s="1223"/>
    </row>
    <row r="401" spans="1:12" ht="6" customHeight="1"/>
    <row r="402" spans="1:12">
      <c r="A402" s="548" t="s">
        <v>273</v>
      </c>
    </row>
    <row r="403" spans="1:12" ht="6" customHeight="1" thickBot="1"/>
    <row r="404" spans="1:12">
      <c r="B404" s="550" t="s">
        <v>272</v>
      </c>
      <c r="F404" s="634"/>
      <c r="H404" s="625" t="s">
        <v>271</v>
      </c>
      <c r="I404" s="626"/>
      <c r="J404" s="626"/>
      <c r="K404" s="626"/>
      <c r="L404" s="627"/>
    </row>
    <row r="405" spans="1:12" ht="5.0999999999999996" customHeight="1">
      <c r="H405" s="628"/>
      <c r="I405" s="629"/>
      <c r="J405" s="629"/>
      <c r="K405" s="629"/>
      <c r="L405" s="630"/>
    </row>
    <row r="406" spans="1:12" ht="12.75" customHeight="1">
      <c r="B406" s="550" t="s">
        <v>270</v>
      </c>
      <c r="F406" s="634"/>
      <c r="H406" s="1158" t="str">
        <f>IF(ISERROR(+F404/F406),"",+F404/F406)</f>
        <v/>
      </c>
      <c r="I406" s="1159"/>
      <c r="J406" s="1159"/>
      <c r="K406" s="1159"/>
      <c r="L406" s="1160"/>
    </row>
    <row r="407" spans="1:12" ht="12.75" customHeight="1">
      <c r="H407" s="1161" t="s">
        <v>269</v>
      </c>
      <c r="I407" s="1162"/>
      <c r="J407" s="1162"/>
      <c r="K407" s="1162"/>
      <c r="L407" s="1163"/>
    </row>
    <row r="408" spans="1:12">
      <c r="H408" s="1164"/>
      <c r="I408" s="1165"/>
      <c r="J408" s="1165"/>
      <c r="K408" s="1165"/>
      <c r="L408" s="1166"/>
    </row>
    <row r="409" spans="1:12">
      <c r="H409" s="1164"/>
      <c r="I409" s="1165"/>
      <c r="J409" s="1165"/>
      <c r="K409" s="1165"/>
      <c r="L409" s="1166"/>
    </row>
    <row r="410" spans="1:12" ht="12.75" customHeight="1" thickBot="1">
      <c r="H410" s="1167"/>
      <c r="I410" s="1168"/>
      <c r="J410" s="1168"/>
      <c r="K410" s="1168"/>
      <c r="L410" s="1169"/>
    </row>
    <row r="411" spans="1:12" ht="3.75" customHeight="1"/>
    <row r="412" spans="1:12">
      <c r="A412" s="548" t="s">
        <v>268</v>
      </c>
    </row>
    <row r="413" spans="1:12" ht="6" customHeight="1" thickBot="1"/>
    <row r="414" spans="1:12">
      <c r="B414" s="550" t="s">
        <v>267</v>
      </c>
      <c r="F414" s="526"/>
      <c r="H414" s="625" t="s">
        <v>266</v>
      </c>
      <c r="I414" s="626"/>
      <c r="J414" s="626"/>
      <c r="K414" s="626"/>
      <c r="L414" s="627"/>
    </row>
    <row r="415" spans="1:12" ht="5.0999999999999996" customHeight="1">
      <c r="H415" s="628"/>
      <c r="I415" s="629"/>
      <c r="J415" s="629"/>
      <c r="K415" s="629"/>
      <c r="L415" s="630"/>
    </row>
    <row r="416" spans="1:12" ht="12.75" customHeight="1">
      <c r="B416" s="550" t="s">
        <v>265</v>
      </c>
      <c r="F416" s="526"/>
      <c r="H416" s="1260" t="str">
        <f>IF(ISERROR(+F414/F416),"",+F414/F416)</f>
        <v/>
      </c>
      <c r="I416" s="1261"/>
      <c r="J416" s="1261"/>
      <c r="K416" s="1261"/>
      <c r="L416" s="1262"/>
    </row>
    <row r="417" spans="1:13" ht="12.75" customHeight="1">
      <c r="B417" s="555" t="s">
        <v>264</v>
      </c>
      <c r="H417" s="1243" t="s">
        <v>263</v>
      </c>
      <c r="I417" s="1244"/>
      <c r="J417" s="1244"/>
      <c r="K417" s="1244"/>
      <c r="L417" s="1245"/>
    </row>
    <row r="418" spans="1:13" ht="12.75" customHeight="1">
      <c r="B418" s="557"/>
      <c r="C418" s="1254" t="s">
        <v>262</v>
      </c>
      <c r="D418" s="1255"/>
      <c r="E418" s="1255"/>
      <c r="F418" s="1256"/>
      <c r="H418" s="1246"/>
      <c r="I418" s="1247"/>
      <c r="J418" s="1247"/>
      <c r="K418" s="1247"/>
      <c r="L418" s="1248"/>
    </row>
    <row r="419" spans="1:13" ht="12.75" customHeight="1">
      <c r="B419" s="558"/>
      <c r="C419" s="1252" t="s">
        <v>261</v>
      </c>
      <c r="D419" s="1253"/>
      <c r="E419" s="1252" t="s">
        <v>260</v>
      </c>
      <c r="F419" s="1253"/>
      <c r="H419" s="1246"/>
      <c r="I419" s="1247"/>
      <c r="J419" s="1247"/>
      <c r="K419" s="1247"/>
      <c r="L419" s="1248"/>
    </row>
    <row r="420" spans="1:13" ht="12.75" customHeight="1">
      <c r="B420" s="558"/>
      <c r="C420" s="1252" t="s">
        <v>259</v>
      </c>
      <c r="D420" s="1253"/>
      <c r="E420" s="1252" t="s">
        <v>258</v>
      </c>
      <c r="F420" s="1253"/>
      <c r="H420" s="1246"/>
      <c r="I420" s="1247"/>
      <c r="J420" s="1247"/>
      <c r="K420" s="1247"/>
      <c r="L420" s="1248"/>
    </row>
    <row r="421" spans="1:13" ht="12.75" customHeight="1">
      <c r="B421" s="558"/>
      <c r="C421" s="1252" t="s">
        <v>257</v>
      </c>
      <c r="D421" s="1253"/>
      <c r="E421" s="1252" t="s">
        <v>256</v>
      </c>
      <c r="F421" s="1253"/>
      <c r="H421" s="1246"/>
      <c r="I421" s="1247"/>
      <c r="J421" s="1247"/>
      <c r="K421" s="1247"/>
      <c r="L421" s="1248"/>
    </row>
    <row r="422" spans="1:13" ht="6" customHeight="1" thickBot="1">
      <c r="H422" s="1249"/>
      <c r="I422" s="1250"/>
      <c r="J422" s="1250"/>
      <c r="K422" s="1250"/>
      <c r="L422" s="1251"/>
    </row>
    <row r="425" spans="1:13" ht="14.25">
      <c r="A425" s="1170" t="s">
        <v>194</v>
      </c>
      <c r="B425" s="1170"/>
      <c r="C425" s="1170"/>
      <c r="D425" s="1170"/>
      <c r="E425" s="1170"/>
      <c r="F425" s="1170"/>
      <c r="G425" s="1170"/>
      <c r="H425" s="1170"/>
      <c r="I425" s="1170"/>
      <c r="J425" s="1170"/>
      <c r="L425" s="531"/>
      <c r="M425" s="59"/>
    </row>
    <row r="426" spans="1:13" ht="14.25">
      <c r="A426" s="61" t="s">
        <v>195</v>
      </c>
      <c r="B426" s="135"/>
      <c r="C426" s="135"/>
      <c r="D426" s="135"/>
      <c r="E426" s="135"/>
      <c r="F426" s="135"/>
      <c r="G426" s="135"/>
      <c r="H426" s="135"/>
      <c r="I426" s="135"/>
      <c r="J426" s="133"/>
      <c r="L426" s="545"/>
      <c r="M426" s="134"/>
    </row>
    <row r="427" spans="1:13" ht="14.25">
      <c r="A427" s="64" t="s">
        <v>314</v>
      </c>
      <c r="B427" s="64"/>
      <c r="C427" s="64"/>
      <c r="D427" s="64"/>
      <c r="E427" s="64"/>
      <c r="F427" s="64"/>
      <c r="G427" s="64"/>
      <c r="H427" s="64"/>
      <c r="I427" s="64"/>
      <c r="J427" s="64"/>
      <c r="K427" s="59"/>
      <c r="L427" s="531"/>
      <c r="M427" s="134"/>
    </row>
    <row r="428" spans="1:13" ht="19.5" customHeight="1">
      <c r="A428" s="65" t="s">
        <v>196</v>
      </c>
      <c r="D428" s="1207" t="str">
        <f>'Sch I S&amp;B FINAL'!B$4</f>
        <v>Contractor Name</v>
      </c>
      <c r="E428" s="1208"/>
      <c r="F428" s="1208"/>
      <c r="G428" s="1208"/>
      <c r="H428" s="1208"/>
      <c r="J428" s="133"/>
      <c r="K428" s="66" t="s">
        <v>197</v>
      </c>
      <c r="L428" s="733">
        <f>'Sch I S&amp;B FINAL'!O$5</f>
        <v>0</v>
      </c>
    </row>
    <row r="429" spans="1:13">
      <c r="A429" s="65" t="s">
        <v>198</v>
      </c>
      <c r="D429" s="1209" t="s">
        <v>366</v>
      </c>
      <c r="E429" s="1209"/>
      <c r="F429" s="1209"/>
      <c r="G429" s="1209"/>
      <c r="H429" s="1209"/>
      <c r="J429" s="133"/>
      <c r="K429" s="66" t="s">
        <v>199</v>
      </c>
      <c r="L429" s="734" t="str">
        <f>'Sch I S&amp;B FINAL'!H$4</f>
        <v>Contract Number</v>
      </c>
    </row>
    <row r="430" spans="1:13">
      <c r="A430" s="65" t="s">
        <v>247</v>
      </c>
      <c r="D430" s="1217">
        <f>'Sch I S&amp;B FINAL'!B$6</f>
        <v>0</v>
      </c>
      <c r="E430" s="1217"/>
      <c r="F430" s="546"/>
      <c r="G430" s="1216"/>
      <c r="H430" s="1216"/>
      <c r="I430" s="1216"/>
      <c r="J430" s="133"/>
      <c r="K430" s="66" t="s">
        <v>324</v>
      </c>
      <c r="L430" s="735">
        <f>'Sch I S&amp;B FINAL'!O$4</f>
        <v>0</v>
      </c>
    </row>
    <row r="431" spans="1:13" ht="13.5" thickBot="1">
      <c r="A431" s="533"/>
      <c r="C431" s="547"/>
      <c r="D431" s="535"/>
      <c r="E431" s="535"/>
      <c r="F431" s="533"/>
      <c r="G431" s="535"/>
      <c r="H431" s="535"/>
      <c r="K431" s="66" t="s">
        <v>201</v>
      </c>
      <c r="L431" s="559"/>
    </row>
    <row r="432" spans="1:13" ht="13.5" hidden="1" thickBot="1"/>
    <row r="433" spans="1:12" ht="15.75" thickBot="1">
      <c r="A433" s="1210" t="s">
        <v>308</v>
      </c>
      <c r="B433" s="1211"/>
      <c r="C433" s="1211"/>
      <c r="D433" s="1211"/>
      <c r="E433" s="1211"/>
      <c r="F433" s="1211"/>
      <c r="G433" s="1211"/>
      <c r="H433" s="1211"/>
      <c r="I433" s="1211"/>
      <c r="J433" s="1211"/>
      <c r="K433" s="1211"/>
      <c r="L433" s="1212"/>
    </row>
    <row r="434" spans="1:12" ht="7.5" customHeight="1"/>
    <row r="435" spans="1:12">
      <c r="A435" s="548" t="s">
        <v>296</v>
      </c>
      <c r="B435" s="549"/>
    </row>
    <row r="436" spans="1:12" ht="5.0999999999999996" customHeight="1">
      <c r="A436" s="549"/>
      <c r="B436" s="549"/>
    </row>
    <row r="437" spans="1:12" ht="13.5" thickBot="1">
      <c r="A437" s="549"/>
      <c r="B437" s="550" t="s">
        <v>203</v>
      </c>
    </row>
    <row r="438" spans="1:12">
      <c r="A438" s="549"/>
      <c r="B438" s="549"/>
      <c r="C438" s="130" t="s">
        <v>204</v>
      </c>
      <c r="F438" s="526"/>
      <c r="H438" s="619" t="s">
        <v>307</v>
      </c>
      <c r="I438" s="620"/>
      <c r="J438" s="620"/>
      <c r="K438" s="620"/>
      <c r="L438" s="621"/>
    </row>
    <row r="439" spans="1:12" s="132" customFormat="1" ht="6" customHeight="1">
      <c r="A439" s="551"/>
      <c r="B439" s="551"/>
      <c r="F439" s="69"/>
      <c r="H439" s="622"/>
      <c r="I439" s="623"/>
      <c r="J439" s="623"/>
      <c r="K439" s="623"/>
      <c r="L439" s="624"/>
    </row>
    <row r="440" spans="1:12" ht="12.75" customHeight="1">
      <c r="A440" s="549"/>
      <c r="B440" s="549"/>
      <c r="C440" s="130" t="s">
        <v>206</v>
      </c>
      <c r="F440" s="526"/>
      <c r="H440" s="1213" t="str">
        <f>IF(ISERROR(+F444/(F446*108000)),"",+F444/(F446*108000))</f>
        <v/>
      </c>
      <c r="I440" s="1214"/>
      <c r="J440" s="1214"/>
      <c r="K440" s="1214"/>
      <c r="L440" s="1215"/>
    </row>
    <row r="441" spans="1:12" s="132" customFormat="1" ht="9.9499999999999993" customHeight="1">
      <c r="A441" s="551"/>
      <c r="B441" s="551"/>
      <c r="F441" s="69"/>
      <c r="H441" s="1227"/>
      <c r="I441" s="1228"/>
      <c r="J441" s="1228"/>
      <c r="K441" s="1228"/>
      <c r="L441" s="1229"/>
    </row>
    <row r="442" spans="1:12">
      <c r="A442" s="549"/>
      <c r="B442" s="549"/>
      <c r="C442" s="130" t="s">
        <v>208</v>
      </c>
      <c r="F442" s="526"/>
      <c r="H442" s="1164"/>
      <c r="I442" s="1165"/>
      <c r="J442" s="1165"/>
      <c r="K442" s="1165"/>
      <c r="L442" s="1166"/>
    </row>
    <row r="443" spans="1:12" ht="5.0999999999999996" customHeight="1">
      <c r="A443" s="549"/>
      <c r="B443" s="549"/>
      <c r="F443" s="132"/>
      <c r="H443" s="1164"/>
      <c r="I443" s="1165"/>
      <c r="J443" s="1165"/>
      <c r="K443" s="1165"/>
      <c r="L443" s="1166"/>
    </row>
    <row r="444" spans="1:12">
      <c r="A444" s="549"/>
      <c r="B444" s="549"/>
      <c r="C444" s="130" t="s">
        <v>57</v>
      </c>
      <c r="F444" s="618">
        <f>SUM(F438:F442)</f>
        <v>0</v>
      </c>
      <c r="H444" s="1164"/>
      <c r="I444" s="1165"/>
      <c r="J444" s="1165"/>
      <c r="K444" s="1165"/>
      <c r="L444" s="1166"/>
    </row>
    <row r="445" spans="1:12" ht="5.0999999999999996" customHeight="1">
      <c r="A445" s="549"/>
      <c r="B445" s="549"/>
      <c r="H445" s="1164"/>
      <c r="I445" s="1165"/>
      <c r="J445" s="1165"/>
      <c r="K445" s="1165"/>
      <c r="L445" s="1166"/>
    </row>
    <row r="446" spans="1:12" ht="13.5" thickBot="1">
      <c r="A446" s="549"/>
      <c r="B446" s="550" t="s">
        <v>211</v>
      </c>
      <c r="F446" s="632"/>
      <c r="H446" s="1167"/>
      <c r="I446" s="1168"/>
      <c r="J446" s="1168"/>
      <c r="K446" s="1168"/>
      <c r="L446" s="1169"/>
    </row>
    <row r="447" spans="1:12" ht="5.0999999999999996" customHeight="1">
      <c r="A447" s="549"/>
      <c r="B447" s="549"/>
    </row>
    <row r="448" spans="1:12">
      <c r="A448" s="548" t="s">
        <v>313</v>
      </c>
      <c r="B448" s="549"/>
    </row>
    <row r="449" spans="1:12" ht="5.0999999999999996" customHeight="1">
      <c r="A449" s="549"/>
      <c r="B449" s="549"/>
    </row>
    <row r="450" spans="1:12" ht="13.5" thickBot="1">
      <c r="A450" s="549"/>
      <c r="B450" s="550" t="s">
        <v>203</v>
      </c>
    </row>
    <row r="451" spans="1:12">
      <c r="A451" s="549"/>
      <c r="B451" s="549"/>
      <c r="C451" s="130" t="s">
        <v>295</v>
      </c>
      <c r="F451" s="526"/>
      <c r="H451" s="619" t="s">
        <v>317</v>
      </c>
      <c r="I451" s="620"/>
      <c r="J451" s="620"/>
      <c r="K451" s="620"/>
      <c r="L451" s="621"/>
    </row>
    <row r="452" spans="1:12" ht="6" customHeight="1">
      <c r="A452" s="549"/>
      <c r="B452" s="551"/>
      <c r="C452" s="132"/>
      <c r="D452" s="132"/>
      <c r="E452" s="132"/>
      <c r="F452" s="69"/>
      <c r="G452" s="132"/>
      <c r="H452" s="622"/>
      <c r="I452" s="623"/>
      <c r="J452" s="623"/>
      <c r="K452" s="623"/>
      <c r="L452" s="624"/>
    </row>
    <row r="453" spans="1:12" ht="12.75" customHeight="1">
      <c r="A453" s="549"/>
      <c r="B453" s="549"/>
      <c r="C453" s="130" t="s">
        <v>208</v>
      </c>
      <c r="F453" s="526"/>
      <c r="H453" s="1213" t="str">
        <f>IF(ISERROR(+F455/(F457*108000)),"",+F455/(F457*108000))</f>
        <v/>
      </c>
      <c r="I453" s="1214"/>
      <c r="J453" s="1214"/>
      <c r="K453" s="1214"/>
      <c r="L453" s="1215"/>
    </row>
    <row r="454" spans="1:12" ht="12.75" customHeight="1">
      <c r="A454" s="549"/>
      <c r="B454" s="551"/>
      <c r="C454" s="132"/>
      <c r="D454" s="132"/>
      <c r="E454" s="132"/>
      <c r="F454" s="69"/>
      <c r="G454" s="132"/>
      <c r="H454" s="1233" t="s">
        <v>294</v>
      </c>
      <c r="I454" s="1234"/>
      <c r="J454" s="1234"/>
      <c r="K454" s="1234"/>
      <c r="L454" s="1235"/>
    </row>
    <row r="455" spans="1:12">
      <c r="A455" s="549"/>
      <c r="B455" s="549"/>
      <c r="C455" s="130" t="s">
        <v>57</v>
      </c>
      <c r="F455" s="618">
        <f>SUM(F451:F453)</f>
        <v>0</v>
      </c>
      <c r="H455" s="1236"/>
      <c r="I455" s="1237"/>
      <c r="J455" s="1237"/>
      <c r="K455" s="1237"/>
      <c r="L455" s="1238"/>
    </row>
    <row r="456" spans="1:12">
      <c r="A456" s="549"/>
      <c r="B456" s="549"/>
      <c r="H456" s="1236"/>
      <c r="I456" s="1237"/>
      <c r="J456" s="1237"/>
      <c r="K456" s="1237"/>
      <c r="L456" s="1238"/>
    </row>
    <row r="457" spans="1:12" ht="13.5" thickBot="1">
      <c r="B457" s="550" t="s">
        <v>293</v>
      </c>
      <c r="F457" s="633"/>
      <c r="H457" s="1239"/>
      <c r="I457" s="1240"/>
      <c r="J457" s="1240"/>
      <c r="K457" s="1240"/>
      <c r="L457" s="1241"/>
    </row>
    <row r="458" spans="1:12" ht="3.75" customHeight="1"/>
    <row r="459" spans="1:12" hidden="1"/>
    <row r="460" spans="1:12" ht="5.25" customHeight="1"/>
    <row r="461" spans="1:12">
      <c r="A461" s="548" t="s">
        <v>292</v>
      </c>
      <c r="B461" s="549"/>
    </row>
    <row r="462" spans="1:12" ht="5.0999999999999996" customHeight="1">
      <c r="A462" s="549"/>
      <c r="B462" s="549"/>
    </row>
    <row r="463" spans="1:12" ht="13.5" thickBot="1">
      <c r="A463" s="549"/>
      <c r="B463" s="550" t="s">
        <v>203</v>
      </c>
    </row>
    <row r="464" spans="1:12">
      <c r="A464" s="549"/>
      <c r="B464" s="549"/>
      <c r="C464" s="130" t="s">
        <v>291</v>
      </c>
      <c r="F464" s="526"/>
      <c r="H464" s="625" t="s">
        <v>309</v>
      </c>
      <c r="I464" s="626"/>
      <c r="J464" s="626"/>
      <c r="K464" s="626"/>
      <c r="L464" s="627"/>
    </row>
    <row r="465" spans="1:12" ht="6" customHeight="1">
      <c r="A465" s="549"/>
      <c r="B465" s="551"/>
      <c r="C465" s="132"/>
      <c r="D465" s="132"/>
      <c r="E465" s="132"/>
      <c r="F465" s="69"/>
      <c r="G465" s="132"/>
      <c r="H465" s="628"/>
      <c r="I465" s="629"/>
      <c r="J465" s="629"/>
      <c r="K465" s="629"/>
      <c r="L465" s="630"/>
    </row>
    <row r="466" spans="1:12" ht="12.75" customHeight="1">
      <c r="A466" s="549"/>
      <c r="B466" s="549"/>
      <c r="C466" s="130" t="s">
        <v>206</v>
      </c>
      <c r="F466" s="526"/>
      <c r="H466" s="1213" t="str">
        <f>IF(ISERROR(+F468/(F470*108000)),"",+F468/(F470*108000))</f>
        <v/>
      </c>
      <c r="I466" s="1214"/>
      <c r="J466" s="1214"/>
      <c r="K466" s="1214"/>
      <c r="L466" s="1215"/>
    </row>
    <row r="467" spans="1:12" ht="12.75" customHeight="1">
      <c r="A467" s="549"/>
      <c r="B467" s="551"/>
      <c r="C467" s="132"/>
      <c r="D467" s="132"/>
      <c r="E467" s="132"/>
      <c r="F467" s="69"/>
      <c r="G467" s="132"/>
      <c r="H467" s="1161" t="s">
        <v>290</v>
      </c>
      <c r="I467" s="1162"/>
      <c r="J467" s="1162"/>
      <c r="K467" s="1162"/>
      <c r="L467" s="1163"/>
    </row>
    <row r="468" spans="1:12">
      <c r="A468" s="549"/>
      <c r="B468" s="549"/>
      <c r="C468" s="130" t="s">
        <v>57</v>
      </c>
      <c r="F468" s="618">
        <f>SUM(F464:F466)</f>
        <v>0</v>
      </c>
      <c r="H468" s="1164"/>
      <c r="I468" s="1165"/>
      <c r="J468" s="1165"/>
      <c r="K468" s="1165"/>
      <c r="L468" s="1166"/>
    </row>
    <row r="469" spans="1:12">
      <c r="A469" s="549"/>
      <c r="B469" s="549"/>
      <c r="H469" s="1164"/>
      <c r="I469" s="1165"/>
      <c r="J469" s="1165"/>
      <c r="K469" s="1165"/>
      <c r="L469" s="1166"/>
    </row>
    <row r="470" spans="1:12" ht="13.5" thickBot="1">
      <c r="B470" s="550" t="s">
        <v>312</v>
      </c>
      <c r="F470" s="633"/>
      <c r="H470" s="1167"/>
      <c r="I470" s="1168"/>
      <c r="J470" s="1168"/>
      <c r="K470" s="1168"/>
      <c r="L470" s="1169"/>
    </row>
    <row r="471" spans="1:12" ht="6.75" customHeight="1"/>
    <row r="472" spans="1:12">
      <c r="A472" s="548" t="s">
        <v>289</v>
      </c>
      <c r="B472" s="549"/>
    </row>
    <row r="473" spans="1:12" ht="6" customHeight="1">
      <c r="A473" s="549"/>
      <c r="B473" s="549"/>
    </row>
    <row r="474" spans="1:12" ht="13.5" thickBot="1">
      <c r="A474" s="549"/>
      <c r="B474" s="550" t="s">
        <v>203</v>
      </c>
    </row>
    <row r="475" spans="1:12">
      <c r="A475" s="549"/>
      <c r="B475" s="549"/>
      <c r="C475" s="130" t="s">
        <v>318</v>
      </c>
      <c r="F475" s="526"/>
      <c r="H475" s="625" t="s">
        <v>310</v>
      </c>
      <c r="I475" s="626"/>
      <c r="J475" s="626"/>
      <c r="K475" s="626"/>
      <c r="L475" s="627"/>
    </row>
    <row r="476" spans="1:12" ht="6" customHeight="1">
      <c r="A476" s="549"/>
      <c r="B476" s="551"/>
      <c r="C476" s="132"/>
      <c r="D476" s="132"/>
      <c r="E476" s="132"/>
      <c r="F476" s="69"/>
      <c r="G476" s="132"/>
      <c r="H476" s="628"/>
      <c r="I476" s="629"/>
      <c r="J476" s="629"/>
      <c r="K476" s="629"/>
      <c r="L476" s="630"/>
    </row>
    <row r="477" spans="1:12" ht="12.75" customHeight="1">
      <c r="A477" s="549"/>
      <c r="B477" s="549"/>
      <c r="C477" s="1242" t="s">
        <v>285</v>
      </c>
      <c r="D477" s="1242"/>
      <c r="E477" s="1242"/>
      <c r="F477" s="69"/>
      <c r="H477" s="1230" t="str">
        <f>IF(ISERROR(F475/(F481*60)),"",(F475/(F481*60)))</f>
        <v/>
      </c>
      <c r="I477" s="1231"/>
      <c r="J477" s="1231"/>
      <c r="K477" s="1231"/>
      <c r="L477" s="1232"/>
    </row>
    <row r="478" spans="1:12" ht="12.75" customHeight="1">
      <c r="A478" s="549"/>
      <c r="B478" s="551"/>
      <c r="C478" s="1242"/>
      <c r="D478" s="1242"/>
      <c r="E478" s="1242"/>
      <c r="F478" s="69"/>
      <c r="G478" s="132"/>
      <c r="H478" s="1161" t="s">
        <v>288</v>
      </c>
      <c r="I478" s="1162"/>
      <c r="J478" s="1162"/>
      <c r="K478" s="1162"/>
      <c r="L478" s="1163"/>
    </row>
    <row r="479" spans="1:12" ht="12.75" customHeight="1">
      <c r="A479" s="549"/>
      <c r="B479" s="549"/>
      <c r="C479" s="1242"/>
      <c r="D479" s="1242"/>
      <c r="E479" s="1242"/>
      <c r="F479" s="552"/>
      <c r="H479" s="1164"/>
      <c r="I479" s="1165"/>
      <c r="J479" s="1165"/>
      <c r="K479" s="1165"/>
      <c r="L479" s="1166"/>
    </row>
    <row r="480" spans="1:12" ht="12.75" customHeight="1">
      <c r="A480" s="549"/>
      <c r="B480" s="549"/>
      <c r="C480" s="1242"/>
      <c r="D480" s="1242"/>
      <c r="E480" s="1242"/>
      <c r="H480" s="1164"/>
      <c r="I480" s="1165"/>
      <c r="J480" s="1165"/>
      <c r="K480" s="1165"/>
      <c r="L480" s="1166"/>
    </row>
    <row r="481" spans="1:12" ht="13.5" thickBot="1">
      <c r="B481" s="550" t="s">
        <v>287</v>
      </c>
      <c r="F481" s="634"/>
      <c r="H481" s="1167"/>
      <c r="I481" s="1168"/>
      <c r="J481" s="1168"/>
      <c r="K481" s="1168"/>
      <c r="L481" s="1169"/>
    </row>
    <row r="482" spans="1:12" ht="6" customHeight="1"/>
    <row r="483" spans="1:12">
      <c r="A483" s="548" t="s">
        <v>286</v>
      </c>
      <c r="B483" s="549"/>
    </row>
    <row r="484" spans="1:12" ht="3" customHeight="1">
      <c r="A484" s="549"/>
      <c r="B484" s="549"/>
    </row>
    <row r="485" spans="1:12" ht="13.5" thickBot="1">
      <c r="A485" s="549"/>
      <c r="B485" s="550" t="s">
        <v>203</v>
      </c>
    </row>
    <row r="486" spans="1:12">
      <c r="A486" s="549"/>
      <c r="B486" s="549"/>
      <c r="C486" s="130" t="s">
        <v>318</v>
      </c>
      <c r="F486" s="526"/>
      <c r="H486" s="625" t="s">
        <v>311</v>
      </c>
      <c r="I486" s="626"/>
      <c r="J486" s="626"/>
      <c r="K486" s="626"/>
      <c r="L486" s="627"/>
    </row>
    <row r="487" spans="1:12" ht="6" customHeight="1">
      <c r="A487" s="549"/>
      <c r="B487" s="551"/>
      <c r="C487" s="132"/>
      <c r="D487" s="132"/>
      <c r="E487" s="132"/>
      <c r="F487" s="69"/>
      <c r="G487" s="132"/>
      <c r="H487" s="628"/>
      <c r="I487" s="629"/>
      <c r="J487" s="629"/>
      <c r="K487" s="629"/>
      <c r="L487" s="630"/>
    </row>
    <row r="488" spans="1:12" ht="12.75" customHeight="1">
      <c r="A488" s="549"/>
      <c r="B488" s="549"/>
      <c r="C488" s="1242" t="s">
        <v>285</v>
      </c>
      <c r="D488" s="1242"/>
      <c r="E488" s="1242"/>
      <c r="F488" s="69"/>
      <c r="H488" s="1213" t="str">
        <f>IF(ISERROR(+F486/(F492*1800*60)),"",+F486/(F492*1800*60))</f>
        <v/>
      </c>
      <c r="I488" s="1214"/>
      <c r="J488" s="1214"/>
      <c r="K488" s="1214"/>
      <c r="L488" s="1215"/>
    </row>
    <row r="489" spans="1:12" ht="12.75" customHeight="1">
      <c r="A489" s="549"/>
      <c r="B489" s="551"/>
      <c r="C489" s="1242"/>
      <c r="D489" s="1242"/>
      <c r="E489" s="1242"/>
      <c r="F489" s="69"/>
      <c r="G489" s="132"/>
      <c r="H489" s="1233" t="s">
        <v>284</v>
      </c>
      <c r="I489" s="1234"/>
      <c r="J489" s="1234"/>
      <c r="K489" s="1234"/>
      <c r="L489" s="1235"/>
    </row>
    <row r="490" spans="1:12" ht="12.75" customHeight="1">
      <c r="A490" s="549"/>
      <c r="B490" s="549"/>
      <c r="C490" s="1242"/>
      <c r="D490" s="1242"/>
      <c r="E490" s="1242"/>
      <c r="F490" s="552"/>
      <c r="H490" s="1236"/>
      <c r="I490" s="1237"/>
      <c r="J490" s="1237"/>
      <c r="K490" s="1237"/>
      <c r="L490" s="1238"/>
    </row>
    <row r="491" spans="1:12" ht="16.5" customHeight="1">
      <c r="A491" s="549"/>
      <c r="B491" s="549"/>
      <c r="C491" s="1242"/>
      <c r="D491" s="1242"/>
      <c r="E491" s="1242"/>
      <c r="H491" s="1236"/>
      <c r="I491" s="1237"/>
      <c r="J491" s="1237"/>
      <c r="K491" s="1237"/>
      <c r="L491" s="1238"/>
    </row>
    <row r="492" spans="1:12" ht="13.5" thickBot="1">
      <c r="B492" s="550" t="s">
        <v>283</v>
      </c>
      <c r="F492" s="635"/>
      <c r="H492" s="1239"/>
      <c r="I492" s="1240"/>
      <c r="J492" s="1240"/>
      <c r="K492" s="1240"/>
      <c r="L492" s="1241"/>
    </row>
    <row r="493" spans="1:12">
      <c r="A493" s="553"/>
      <c r="B493" s="554"/>
    </row>
    <row r="494" spans="1:12" ht="3.75" customHeight="1" thickBot="1"/>
    <row r="495" spans="1:12" ht="15.75" thickBot="1">
      <c r="A495" s="1224" t="s">
        <v>282</v>
      </c>
      <c r="B495" s="1225"/>
      <c r="C495" s="1225"/>
      <c r="D495" s="1225"/>
      <c r="E495" s="1225"/>
      <c r="F495" s="1225"/>
      <c r="G495" s="1225"/>
      <c r="H495" s="1225"/>
      <c r="I495" s="1225"/>
      <c r="J495" s="1225"/>
      <c r="K495" s="1225"/>
      <c r="L495" s="1226"/>
    </row>
    <row r="496" spans="1:12" ht="5.25" customHeight="1"/>
    <row r="497" spans="1:12">
      <c r="A497" s="548" t="s">
        <v>281</v>
      </c>
      <c r="B497" s="549"/>
    </row>
    <row r="498" spans="1:12" ht="5.0999999999999996" customHeight="1" thickBot="1"/>
    <row r="499" spans="1:12">
      <c r="B499" s="550" t="s">
        <v>280</v>
      </c>
      <c r="F499" s="526"/>
      <c r="H499" s="625" t="s">
        <v>279</v>
      </c>
      <c r="I499" s="626"/>
      <c r="J499" s="626"/>
      <c r="K499" s="626"/>
      <c r="L499" s="627"/>
    </row>
    <row r="500" spans="1:12" ht="5.0999999999999996" customHeight="1">
      <c r="H500" s="628"/>
      <c r="I500" s="629"/>
      <c r="J500" s="629"/>
      <c r="K500" s="629"/>
      <c r="L500" s="630"/>
    </row>
    <row r="501" spans="1:12">
      <c r="B501" s="550" t="s">
        <v>278</v>
      </c>
      <c r="F501" s="526"/>
      <c r="H501" s="1218">
        <f>+F499*F501*F503</f>
        <v>0</v>
      </c>
      <c r="I501" s="1219"/>
      <c r="J501" s="1219"/>
      <c r="K501" s="1219"/>
      <c r="L501" s="1220"/>
    </row>
    <row r="502" spans="1:12" ht="5.0999999999999996" customHeight="1">
      <c r="H502" s="1218"/>
      <c r="I502" s="1219"/>
      <c r="J502" s="1219"/>
      <c r="K502" s="1219"/>
      <c r="L502" s="1220"/>
    </row>
    <row r="503" spans="1:12">
      <c r="B503" s="550" t="s">
        <v>277</v>
      </c>
      <c r="F503" s="560"/>
      <c r="H503" s="628"/>
      <c r="I503" s="629"/>
      <c r="J503" s="629"/>
      <c r="K503" s="629"/>
      <c r="L503" s="630"/>
    </row>
    <row r="504" spans="1:12" ht="12" customHeight="1" thickBot="1">
      <c r="B504" s="555" t="s">
        <v>276</v>
      </c>
      <c r="H504" s="1257" t="s">
        <v>275</v>
      </c>
      <c r="I504" s="1258"/>
      <c r="J504" s="1258"/>
      <c r="K504" s="1258"/>
      <c r="L504" s="1259"/>
    </row>
    <row r="505" spans="1:12" ht="5.25" customHeight="1" thickBot="1">
      <c r="H505" s="556"/>
      <c r="I505" s="556"/>
      <c r="J505" s="556"/>
      <c r="K505" s="556"/>
      <c r="L505" s="556"/>
    </row>
    <row r="506" spans="1:12" ht="13.5" customHeight="1" thickBot="1">
      <c r="A506" s="1221" t="s">
        <v>274</v>
      </c>
      <c r="B506" s="1222"/>
      <c r="C506" s="1222"/>
      <c r="D506" s="1222"/>
      <c r="E506" s="1222"/>
      <c r="F506" s="1222"/>
      <c r="G506" s="1222"/>
      <c r="H506" s="1222"/>
      <c r="I506" s="1222"/>
      <c r="J506" s="1222"/>
      <c r="K506" s="1222"/>
      <c r="L506" s="1223"/>
    </row>
    <row r="507" spans="1:12" ht="6" customHeight="1"/>
    <row r="508" spans="1:12">
      <c r="A508" s="548" t="s">
        <v>273</v>
      </c>
    </row>
    <row r="509" spans="1:12" ht="6" customHeight="1" thickBot="1"/>
    <row r="510" spans="1:12">
      <c r="B510" s="550" t="s">
        <v>272</v>
      </c>
      <c r="F510" s="634"/>
      <c r="H510" s="625" t="s">
        <v>271</v>
      </c>
      <c r="I510" s="626"/>
      <c r="J510" s="626"/>
      <c r="K510" s="626"/>
      <c r="L510" s="627"/>
    </row>
    <row r="511" spans="1:12" ht="5.0999999999999996" customHeight="1">
      <c r="H511" s="628"/>
      <c r="I511" s="629"/>
      <c r="J511" s="629"/>
      <c r="K511" s="629"/>
      <c r="L511" s="630"/>
    </row>
    <row r="512" spans="1:12" ht="12.75" customHeight="1">
      <c r="B512" s="550" t="s">
        <v>270</v>
      </c>
      <c r="F512" s="634"/>
      <c r="H512" s="1158" t="str">
        <f>IF(ISERROR(+F510/F512),"",+F510/F512)</f>
        <v/>
      </c>
      <c r="I512" s="1159"/>
      <c r="J512" s="1159"/>
      <c r="K512" s="1159"/>
      <c r="L512" s="1160"/>
    </row>
    <row r="513" spans="1:12" ht="12.75" customHeight="1">
      <c r="H513" s="1161" t="s">
        <v>269</v>
      </c>
      <c r="I513" s="1162"/>
      <c r="J513" s="1162"/>
      <c r="K513" s="1162"/>
      <c r="L513" s="1163"/>
    </row>
    <row r="514" spans="1:12">
      <c r="H514" s="1164"/>
      <c r="I514" s="1165"/>
      <c r="J514" s="1165"/>
      <c r="K514" s="1165"/>
      <c r="L514" s="1166"/>
    </row>
    <row r="515" spans="1:12">
      <c r="H515" s="1164"/>
      <c r="I515" s="1165"/>
      <c r="J515" s="1165"/>
      <c r="K515" s="1165"/>
      <c r="L515" s="1166"/>
    </row>
    <row r="516" spans="1:12" ht="12.75" customHeight="1" thickBot="1">
      <c r="H516" s="1167"/>
      <c r="I516" s="1168"/>
      <c r="J516" s="1168"/>
      <c r="K516" s="1168"/>
      <c r="L516" s="1169"/>
    </row>
    <row r="517" spans="1:12" ht="3.75" customHeight="1"/>
    <row r="518" spans="1:12">
      <c r="A518" s="548" t="s">
        <v>268</v>
      </c>
    </row>
    <row r="519" spans="1:12" ht="6" customHeight="1" thickBot="1"/>
    <row r="520" spans="1:12">
      <c r="B520" s="550" t="s">
        <v>267</v>
      </c>
      <c r="F520" s="526"/>
      <c r="H520" s="625" t="s">
        <v>266</v>
      </c>
      <c r="I520" s="626"/>
      <c r="J520" s="626"/>
      <c r="K520" s="626"/>
      <c r="L520" s="627"/>
    </row>
    <row r="521" spans="1:12" ht="5.0999999999999996" customHeight="1">
      <c r="H521" s="628"/>
      <c r="I521" s="629"/>
      <c r="J521" s="629"/>
      <c r="K521" s="629"/>
      <c r="L521" s="630"/>
    </row>
    <row r="522" spans="1:12" ht="12.75" customHeight="1">
      <c r="B522" s="550" t="s">
        <v>265</v>
      </c>
      <c r="F522" s="526"/>
      <c r="H522" s="1260" t="str">
        <f>IF(ISERROR(+F520/F522),"",+F520/F522)</f>
        <v/>
      </c>
      <c r="I522" s="1261"/>
      <c r="J522" s="1261"/>
      <c r="K522" s="1261"/>
      <c r="L522" s="1262"/>
    </row>
    <row r="523" spans="1:12" ht="12.75" customHeight="1">
      <c r="B523" s="555" t="s">
        <v>264</v>
      </c>
      <c r="H523" s="1243" t="s">
        <v>263</v>
      </c>
      <c r="I523" s="1244"/>
      <c r="J523" s="1244"/>
      <c r="K523" s="1244"/>
      <c r="L523" s="1245"/>
    </row>
    <row r="524" spans="1:12" ht="12.75" customHeight="1">
      <c r="B524" s="557"/>
      <c r="C524" s="1254" t="s">
        <v>262</v>
      </c>
      <c r="D524" s="1255"/>
      <c r="E524" s="1255"/>
      <c r="F524" s="1256"/>
      <c r="H524" s="1246"/>
      <c r="I524" s="1247"/>
      <c r="J524" s="1247"/>
      <c r="K524" s="1247"/>
      <c r="L524" s="1248"/>
    </row>
    <row r="525" spans="1:12" ht="12.75" customHeight="1">
      <c r="B525" s="558"/>
      <c r="C525" s="1252" t="s">
        <v>261</v>
      </c>
      <c r="D525" s="1253"/>
      <c r="E525" s="1252" t="s">
        <v>260</v>
      </c>
      <c r="F525" s="1253"/>
      <c r="H525" s="1246"/>
      <c r="I525" s="1247"/>
      <c r="J525" s="1247"/>
      <c r="K525" s="1247"/>
      <c r="L525" s="1248"/>
    </row>
    <row r="526" spans="1:12" ht="12.75" customHeight="1">
      <c r="B526" s="558"/>
      <c r="C526" s="1252" t="s">
        <v>259</v>
      </c>
      <c r="D526" s="1253"/>
      <c r="E526" s="1252" t="s">
        <v>258</v>
      </c>
      <c r="F526" s="1253"/>
      <c r="H526" s="1246"/>
      <c r="I526" s="1247"/>
      <c r="J526" s="1247"/>
      <c r="K526" s="1247"/>
      <c r="L526" s="1248"/>
    </row>
    <row r="527" spans="1:12" ht="12.75" customHeight="1">
      <c r="B527" s="558"/>
      <c r="C527" s="1252" t="s">
        <v>257</v>
      </c>
      <c r="D527" s="1253"/>
      <c r="E527" s="1252" t="s">
        <v>256</v>
      </c>
      <c r="F527" s="1253"/>
      <c r="H527" s="1246"/>
      <c r="I527" s="1247"/>
      <c r="J527" s="1247"/>
      <c r="K527" s="1247"/>
      <c r="L527" s="1248"/>
    </row>
    <row r="528" spans="1:12" ht="6" customHeight="1" thickBot="1">
      <c r="H528" s="1249"/>
      <c r="I528" s="1250"/>
      <c r="J528" s="1250"/>
      <c r="K528" s="1250"/>
      <c r="L528" s="1251"/>
    </row>
    <row r="531" spans="1:13" ht="14.25">
      <c r="A531" s="1170" t="s">
        <v>194</v>
      </c>
      <c r="B531" s="1170"/>
      <c r="C531" s="1170"/>
      <c r="D531" s="1170"/>
      <c r="E531" s="1170"/>
      <c r="F531" s="1170"/>
      <c r="G531" s="1170"/>
      <c r="H531" s="1170"/>
      <c r="I531" s="1170"/>
      <c r="J531" s="1170"/>
      <c r="L531" s="531"/>
      <c r="M531" s="59"/>
    </row>
    <row r="532" spans="1:13" ht="14.25">
      <c r="A532" s="61" t="s">
        <v>195</v>
      </c>
      <c r="B532" s="135"/>
      <c r="C532" s="135"/>
      <c r="D532" s="135"/>
      <c r="E532" s="135"/>
      <c r="F532" s="135"/>
      <c r="G532" s="135"/>
      <c r="H532" s="135"/>
      <c r="I532" s="135"/>
      <c r="J532" s="133"/>
      <c r="L532" s="545"/>
      <c r="M532" s="134"/>
    </row>
    <row r="533" spans="1:13" ht="14.25">
      <c r="A533" s="64" t="s">
        <v>314</v>
      </c>
      <c r="B533" s="64"/>
      <c r="C533" s="64"/>
      <c r="D533" s="64"/>
      <c r="E533" s="64"/>
      <c r="F533" s="64"/>
      <c r="G533" s="64"/>
      <c r="H533" s="64"/>
      <c r="I533" s="64"/>
      <c r="J533" s="64"/>
      <c r="K533" s="59"/>
      <c r="L533" s="531"/>
      <c r="M533" s="134"/>
    </row>
    <row r="534" spans="1:13" ht="19.5" customHeight="1">
      <c r="A534" s="65" t="s">
        <v>196</v>
      </c>
      <c r="D534" s="1207" t="str">
        <f>'Sch I S&amp;B FINAL'!B$4</f>
        <v>Contractor Name</v>
      </c>
      <c r="E534" s="1208"/>
      <c r="F534" s="1208"/>
      <c r="G534" s="1208"/>
      <c r="H534" s="1208"/>
      <c r="J534" s="133"/>
      <c r="K534" s="66" t="s">
        <v>197</v>
      </c>
      <c r="L534" s="733">
        <f>'Sch I S&amp;B FINAL'!O$5</f>
        <v>0</v>
      </c>
    </row>
    <row r="535" spans="1:13">
      <c r="A535" s="65" t="s">
        <v>198</v>
      </c>
      <c r="D535" s="1209" t="s">
        <v>359</v>
      </c>
      <c r="E535" s="1209"/>
      <c r="F535" s="1209"/>
      <c r="G535" s="1209"/>
      <c r="H535" s="1209"/>
      <c r="J535" s="133"/>
      <c r="K535" s="66" t="s">
        <v>199</v>
      </c>
      <c r="L535" s="734" t="str">
        <f>'Sch I S&amp;B FINAL'!H$4</f>
        <v>Contract Number</v>
      </c>
    </row>
    <row r="536" spans="1:13">
      <c r="A536" s="65" t="s">
        <v>247</v>
      </c>
      <c r="D536" s="1217">
        <f>'Sch I S&amp;B FINAL'!B$6</f>
        <v>0</v>
      </c>
      <c r="E536" s="1217"/>
      <c r="F536" s="546"/>
      <c r="G536" s="1216"/>
      <c r="H536" s="1216"/>
      <c r="I536" s="1216"/>
      <c r="J536" s="133"/>
      <c r="K536" s="66" t="s">
        <v>324</v>
      </c>
      <c r="L536" s="735">
        <f>'Sch I S&amp;B FINAL'!O$4</f>
        <v>0</v>
      </c>
    </row>
    <row r="537" spans="1:13" ht="13.5" thickBot="1">
      <c r="A537" s="533"/>
      <c r="C537" s="547"/>
      <c r="D537" s="535"/>
      <c r="E537" s="535"/>
      <c r="F537" s="533"/>
      <c r="G537" s="535"/>
      <c r="H537" s="535"/>
      <c r="K537" s="66" t="s">
        <v>201</v>
      </c>
      <c r="L537" s="559"/>
    </row>
    <row r="538" spans="1:13" ht="13.5" hidden="1" thickBot="1"/>
    <row r="539" spans="1:13" ht="15.75" thickBot="1">
      <c r="A539" s="1210" t="s">
        <v>308</v>
      </c>
      <c r="B539" s="1211"/>
      <c r="C539" s="1211"/>
      <c r="D539" s="1211"/>
      <c r="E539" s="1211"/>
      <c r="F539" s="1211"/>
      <c r="G539" s="1211"/>
      <c r="H539" s="1211"/>
      <c r="I539" s="1211"/>
      <c r="J539" s="1211"/>
      <c r="K539" s="1211"/>
      <c r="L539" s="1212"/>
    </row>
    <row r="540" spans="1:13" ht="7.5" customHeight="1"/>
    <row r="541" spans="1:13">
      <c r="A541" s="548" t="s">
        <v>296</v>
      </c>
      <c r="B541" s="549"/>
    </row>
    <row r="542" spans="1:13" ht="5.0999999999999996" customHeight="1">
      <c r="A542" s="549"/>
      <c r="B542" s="549"/>
    </row>
    <row r="543" spans="1:13" ht="13.5" thickBot="1">
      <c r="A543" s="549"/>
      <c r="B543" s="550" t="s">
        <v>203</v>
      </c>
    </row>
    <row r="544" spans="1:13">
      <c r="A544" s="549"/>
      <c r="B544" s="549"/>
      <c r="C544" s="130" t="s">
        <v>204</v>
      </c>
      <c r="F544" s="526"/>
      <c r="H544" s="619" t="s">
        <v>307</v>
      </c>
      <c r="I544" s="620"/>
      <c r="J544" s="620"/>
      <c r="K544" s="620"/>
      <c r="L544" s="621"/>
    </row>
    <row r="545" spans="1:12" s="132" customFormat="1" ht="6" customHeight="1">
      <c r="A545" s="551"/>
      <c r="B545" s="551"/>
      <c r="F545" s="69"/>
      <c r="H545" s="622"/>
      <c r="I545" s="623"/>
      <c r="J545" s="623"/>
      <c r="K545" s="623"/>
      <c r="L545" s="624"/>
    </row>
    <row r="546" spans="1:12" ht="12.75" customHeight="1">
      <c r="A546" s="549"/>
      <c r="B546" s="549"/>
      <c r="C546" s="130" t="s">
        <v>206</v>
      </c>
      <c r="F546" s="526"/>
      <c r="H546" s="1213" t="str">
        <f>IF(ISERROR(+F550/(F552*108000)),"",+F550/(F552*108000))</f>
        <v/>
      </c>
      <c r="I546" s="1214"/>
      <c r="J546" s="1214"/>
      <c r="K546" s="1214"/>
      <c r="L546" s="1215"/>
    </row>
    <row r="547" spans="1:12" s="132" customFormat="1" ht="9.9499999999999993" customHeight="1">
      <c r="A547" s="551"/>
      <c r="B547" s="551"/>
      <c r="F547" s="69"/>
      <c r="H547" s="1227"/>
      <c r="I547" s="1228"/>
      <c r="J547" s="1228"/>
      <c r="K547" s="1228"/>
      <c r="L547" s="1229"/>
    </row>
    <row r="548" spans="1:12">
      <c r="A548" s="549"/>
      <c r="B548" s="549"/>
      <c r="C548" s="130" t="s">
        <v>208</v>
      </c>
      <c r="F548" s="526"/>
      <c r="H548" s="1164"/>
      <c r="I548" s="1165"/>
      <c r="J548" s="1165"/>
      <c r="K548" s="1165"/>
      <c r="L548" s="1166"/>
    </row>
    <row r="549" spans="1:12" ht="5.0999999999999996" customHeight="1">
      <c r="A549" s="549"/>
      <c r="B549" s="549"/>
      <c r="F549" s="132"/>
      <c r="H549" s="1164"/>
      <c r="I549" s="1165"/>
      <c r="J549" s="1165"/>
      <c r="K549" s="1165"/>
      <c r="L549" s="1166"/>
    </row>
    <row r="550" spans="1:12">
      <c r="A550" s="549"/>
      <c r="B550" s="549"/>
      <c r="C550" s="130" t="s">
        <v>57</v>
      </c>
      <c r="F550" s="618">
        <f>SUM(F544:F548)</f>
        <v>0</v>
      </c>
      <c r="H550" s="1164"/>
      <c r="I550" s="1165"/>
      <c r="J550" s="1165"/>
      <c r="K550" s="1165"/>
      <c r="L550" s="1166"/>
    </row>
    <row r="551" spans="1:12" ht="5.0999999999999996" customHeight="1">
      <c r="A551" s="549"/>
      <c r="B551" s="549"/>
      <c r="H551" s="1164"/>
      <c r="I551" s="1165"/>
      <c r="J551" s="1165"/>
      <c r="K551" s="1165"/>
      <c r="L551" s="1166"/>
    </row>
    <row r="552" spans="1:12" ht="13.5" thickBot="1">
      <c r="A552" s="549"/>
      <c r="B552" s="550" t="s">
        <v>211</v>
      </c>
      <c r="F552" s="632"/>
      <c r="H552" s="1167"/>
      <c r="I552" s="1168"/>
      <c r="J552" s="1168"/>
      <c r="K552" s="1168"/>
      <c r="L552" s="1169"/>
    </row>
    <row r="553" spans="1:12" ht="5.0999999999999996" customHeight="1">
      <c r="A553" s="549"/>
      <c r="B553" s="549"/>
    </row>
    <row r="554" spans="1:12">
      <c r="A554" s="548" t="s">
        <v>313</v>
      </c>
      <c r="B554" s="549"/>
    </row>
    <row r="555" spans="1:12" ht="5.0999999999999996" customHeight="1">
      <c r="A555" s="549"/>
      <c r="B555" s="549"/>
    </row>
    <row r="556" spans="1:12" ht="13.5" thickBot="1">
      <c r="A556" s="549"/>
      <c r="B556" s="550" t="s">
        <v>203</v>
      </c>
    </row>
    <row r="557" spans="1:12">
      <c r="A557" s="549"/>
      <c r="B557" s="549"/>
      <c r="C557" s="130" t="s">
        <v>295</v>
      </c>
      <c r="F557" s="526"/>
      <c r="H557" s="619" t="s">
        <v>317</v>
      </c>
      <c r="I557" s="620"/>
      <c r="J557" s="620"/>
      <c r="K557" s="620"/>
      <c r="L557" s="621"/>
    </row>
    <row r="558" spans="1:12" ht="6" customHeight="1">
      <c r="A558" s="549"/>
      <c r="B558" s="551"/>
      <c r="C558" s="132"/>
      <c r="D558" s="132"/>
      <c r="E558" s="132"/>
      <c r="F558" s="69"/>
      <c r="G558" s="132"/>
      <c r="H558" s="622"/>
      <c r="I558" s="623"/>
      <c r="J558" s="623"/>
      <c r="K558" s="623"/>
      <c r="L558" s="624"/>
    </row>
    <row r="559" spans="1:12" ht="12.75" customHeight="1">
      <c r="A559" s="549"/>
      <c r="B559" s="549"/>
      <c r="C559" s="130" t="s">
        <v>208</v>
      </c>
      <c r="F559" s="526"/>
      <c r="H559" s="1213" t="str">
        <f>IF(ISERROR(+F561/(F563*108000)),"",+F561/(F563*108000))</f>
        <v/>
      </c>
      <c r="I559" s="1214"/>
      <c r="J559" s="1214"/>
      <c r="K559" s="1214"/>
      <c r="L559" s="1215"/>
    </row>
    <row r="560" spans="1:12" ht="12.75" customHeight="1">
      <c r="A560" s="549"/>
      <c r="B560" s="551"/>
      <c r="C560" s="132"/>
      <c r="D560" s="132"/>
      <c r="E560" s="132"/>
      <c r="F560" s="69"/>
      <c r="G560" s="132"/>
      <c r="H560" s="1233" t="s">
        <v>294</v>
      </c>
      <c r="I560" s="1234"/>
      <c r="J560" s="1234"/>
      <c r="K560" s="1234"/>
      <c r="L560" s="1235"/>
    </row>
    <row r="561" spans="1:12">
      <c r="A561" s="549"/>
      <c r="B561" s="549"/>
      <c r="C561" s="130" t="s">
        <v>57</v>
      </c>
      <c r="F561" s="618">
        <f>SUM(F557:F559)</f>
        <v>0</v>
      </c>
      <c r="H561" s="1236"/>
      <c r="I561" s="1237"/>
      <c r="J561" s="1237"/>
      <c r="K561" s="1237"/>
      <c r="L561" s="1238"/>
    </row>
    <row r="562" spans="1:12">
      <c r="A562" s="549"/>
      <c r="B562" s="549"/>
      <c r="H562" s="1236"/>
      <c r="I562" s="1237"/>
      <c r="J562" s="1237"/>
      <c r="K562" s="1237"/>
      <c r="L562" s="1238"/>
    </row>
    <row r="563" spans="1:12" ht="13.5" thickBot="1">
      <c r="B563" s="550" t="s">
        <v>293</v>
      </c>
      <c r="F563" s="633"/>
      <c r="H563" s="1239"/>
      <c r="I563" s="1240"/>
      <c r="J563" s="1240"/>
      <c r="K563" s="1240"/>
      <c r="L563" s="1241"/>
    </row>
    <row r="564" spans="1:12" ht="3.75" customHeight="1"/>
    <row r="565" spans="1:12" hidden="1"/>
    <row r="566" spans="1:12" ht="5.25" customHeight="1"/>
    <row r="567" spans="1:12">
      <c r="A567" s="548" t="s">
        <v>292</v>
      </c>
      <c r="B567" s="549"/>
    </row>
    <row r="568" spans="1:12" ht="5.0999999999999996" customHeight="1">
      <c r="A568" s="549"/>
      <c r="B568" s="549"/>
    </row>
    <row r="569" spans="1:12" ht="13.5" thickBot="1">
      <c r="A569" s="549"/>
      <c r="B569" s="550" t="s">
        <v>203</v>
      </c>
    </row>
    <row r="570" spans="1:12">
      <c r="A570" s="549"/>
      <c r="B570" s="549"/>
      <c r="C570" s="130" t="s">
        <v>291</v>
      </c>
      <c r="F570" s="526"/>
      <c r="H570" s="625" t="s">
        <v>309</v>
      </c>
      <c r="I570" s="626"/>
      <c r="J570" s="626"/>
      <c r="K570" s="626"/>
      <c r="L570" s="627"/>
    </row>
    <row r="571" spans="1:12" ht="6" customHeight="1">
      <c r="A571" s="549"/>
      <c r="B571" s="551"/>
      <c r="C571" s="132"/>
      <c r="D571" s="132"/>
      <c r="E571" s="132"/>
      <c r="F571" s="69"/>
      <c r="G571" s="132"/>
      <c r="H571" s="628"/>
      <c r="I571" s="629"/>
      <c r="J571" s="629"/>
      <c r="K571" s="629"/>
      <c r="L571" s="630"/>
    </row>
    <row r="572" spans="1:12" ht="12.75" customHeight="1">
      <c r="A572" s="549"/>
      <c r="B572" s="549"/>
      <c r="C572" s="130" t="s">
        <v>206</v>
      </c>
      <c r="F572" s="526"/>
      <c r="H572" s="1213" t="str">
        <f>IF(ISERROR(+F574/(F576*108000)),"",+F574/(F576*108000))</f>
        <v/>
      </c>
      <c r="I572" s="1214"/>
      <c r="J572" s="1214"/>
      <c r="K572" s="1214"/>
      <c r="L572" s="1215"/>
    </row>
    <row r="573" spans="1:12" ht="12.75" customHeight="1">
      <c r="A573" s="549"/>
      <c r="B573" s="551"/>
      <c r="C573" s="132"/>
      <c r="D573" s="132"/>
      <c r="E573" s="132"/>
      <c r="F573" s="69"/>
      <c r="G573" s="132"/>
      <c r="H573" s="1161" t="s">
        <v>290</v>
      </c>
      <c r="I573" s="1162"/>
      <c r="J573" s="1162"/>
      <c r="K573" s="1162"/>
      <c r="L573" s="1163"/>
    </row>
    <row r="574" spans="1:12">
      <c r="A574" s="549"/>
      <c r="B574" s="549"/>
      <c r="C574" s="130" t="s">
        <v>57</v>
      </c>
      <c r="F574" s="618">
        <f>SUM(F570:F572)</f>
        <v>0</v>
      </c>
      <c r="H574" s="1164"/>
      <c r="I574" s="1165"/>
      <c r="J574" s="1165"/>
      <c r="K574" s="1165"/>
      <c r="L574" s="1166"/>
    </row>
    <row r="575" spans="1:12">
      <c r="A575" s="549"/>
      <c r="B575" s="549"/>
      <c r="H575" s="1164"/>
      <c r="I575" s="1165"/>
      <c r="J575" s="1165"/>
      <c r="K575" s="1165"/>
      <c r="L575" s="1166"/>
    </row>
    <row r="576" spans="1:12" ht="13.5" thickBot="1">
      <c r="B576" s="550" t="s">
        <v>312</v>
      </c>
      <c r="F576" s="633"/>
      <c r="H576" s="1167"/>
      <c r="I576" s="1168"/>
      <c r="J576" s="1168"/>
      <c r="K576" s="1168"/>
      <c r="L576" s="1169"/>
    </row>
    <row r="577" spans="1:12" ht="6.75" customHeight="1"/>
    <row r="578" spans="1:12">
      <c r="A578" s="548" t="s">
        <v>289</v>
      </c>
      <c r="B578" s="549"/>
    </row>
    <row r="579" spans="1:12" ht="6" customHeight="1">
      <c r="A579" s="549"/>
      <c r="B579" s="549"/>
    </row>
    <row r="580" spans="1:12" ht="13.5" thickBot="1">
      <c r="A580" s="549"/>
      <c r="B580" s="550" t="s">
        <v>203</v>
      </c>
    </row>
    <row r="581" spans="1:12">
      <c r="A581" s="549"/>
      <c r="B581" s="549"/>
      <c r="C581" s="130" t="s">
        <v>318</v>
      </c>
      <c r="F581" s="526"/>
      <c r="H581" s="625" t="s">
        <v>310</v>
      </c>
      <c r="I581" s="626"/>
      <c r="J581" s="626"/>
      <c r="K581" s="626"/>
      <c r="L581" s="627"/>
    </row>
    <row r="582" spans="1:12" ht="6" customHeight="1">
      <c r="A582" s="549"/>
      <c r="B582" s="551"/>
      <c r="C582" s="132"/>
      <c r="D582" s="132"/>
      <c r="E582" s="132"/>
      <c r="F582" s="69"/>
      <c r="G582" s="132"/>
      <c r="H582" s="628"/>
      <c r="I582" s="629"/>
      <c r="J582" s="629"/>
      <c r="K582" s="629"/>
      <c r="L582" s="630"/>
    </row>
    <row r="583" spans="1:12" ht="12.75" customHeight="1">
      <c r="A583" s="549"/>
      <c r="B583" s="549"/>
      <c r="C583" s="1242" t="s">
        <v>285</v>
      </c>
      <c r="D583" s="1242"/>
      <c r="E583" s="1242"/>
      <c r="F583" s="69"/>
      <c r="H583" s="1230" t="str">
        <f>IF(ISERROR(F581/(F587*60)),"",(F581/(F587*60)))</f>
        <v/>
      </c>
      <c r="I583" s="1231"/>
      <c r="J583" s="1231"/>
      <c r="K583" s="1231"/>
      <c r="L583" s="1232"/>
    </row>
    <row r="584" spans="1:12" ht="12.75" customHeight="1">
      <c r="A584" s="549"/>
      <c r="B584" s="551"/>
      <c r="C584" s="1242"/>
      <c r="D584" s="1242"/>
      <c r="E584" s="1242"/>
      <c r="F584" s="69"/>
      <c r="G584" s="132"/>
      <c r="H584" s="1161" t="s">
        <v>288</v>
      </c>
      <c r="I584" s="1162"/>
      <c r="J584" s="1162"/>
      <c r="K584" s="1162"/>
      <c r="L584" s="1163"/>
    </row>
    <row r="585" spans="1:12" ht="12.75" customHeight="1">
      <c r="A585" s="549"/>
      <c r="B585" s="549"/>
      <c r="C585" s="1242"/>
      <c r="D585" s="1242"/>
      <c r="E585" s="1242"/>
      <c r="F585" s="552"/>
      <c r="H585" s="1164"/>
      <c r="I585" s="1165"/>
      <c r="J585" s="1165"/>
      <c r="K585" s="1165"/>
      <c r="L585" s="1166"/>
    </row>
    <row r="586" spans="1:12" ht="12.75" customHeight="1">
      <c r="A586" s="549"/>
      <c r="B586" s="549"/>
      <c r="C586" s="1242"/>
      <c r="D586" s="1242"/>
      <c r="E586" s="1242"/>
      <c r="H586" s="1164"/>
      <c r="I586" s="1165"/>
      <c r="J586" s="1165"/>
      <c r="K586" s="1165"/>
      <c r="L586" s="1166"/>
    </row>
    <row r="587" spans="1:12" ht="13.5" thickBot="1">
      <c r="B587" s="550" t="s">
        <v>287</v>
      </c>
      <c r="F587" s="634"/>
      <c r="H587" s="1167"/>
      <c r="I587" s="1168"/>
      <c r="J587" s="1168"/>
      <c r="K587" s="1168"/>
      <c r="L587" s="1169"/>
    </row>
    <row r="588" spans="1:12" ht="6" customHeight="1"/>
    <row r="589" spans="1:12">
      <c r="A589" s="548" t="s">
        <v>286</v>
      </c>
      <c r="B589" s="549"/>
    </row>
    <row r="590" spans="1:12" ht="3" customHeight="1">
      <c r="A590" s="549"/>
      <c r="B590" s="549"/>
    </row>
    <row r="591" spans="1:12" ht="13.5" thickBot="1">
      <c r="A591" s="549"/>
      <c r="B591" s="550" t="s">
        <v>203</v>
      </c>
    </row>
    <row r="592" spans="1:12">
      <c r="A592" s="549"/>
      <c r="B592" s="549"/>
      <c r="C592" s="130" t="s">
        <v>318</v>
      </c>
      <c r="F592" s="526"/>
      <c r="H592" s="625" t="s">
        <v>311</v>
      </c>
      <c r="I592" s="626"/>
      <c r="J592" s="626"/>
      <c r="K592" s="626"/>
      <c r="L592" s="627"/>
    </row>
    <row r="593" spans="1:12" ht="6" customHeight="1">
      <c r="A593" s="549"/>
      <c r="B593" s="551"/>
      <c r="C593" s="132"/>
      <c r="D593" s="132"/>
      <c r="E593" s="132"/>
      <c r="F593" s="69"/>
      <c r="G593" s="132"/>
      <c r="H593" s="628"/>
      <c r="I593" s="629"/>
      <c r="J593" s="629"/>
      <c r="K593" s="629"/>
      <c r="L593" s="630"/>
    </row>
    <row r="594" spans="1:12" ht="12.75" customHeight="1">
      <c r="A594" s="549"/>
      <c r="B594" s="549"/>
      <c r="C594" s="1242" t="s">
        <v>285</v>
      </c>
      <c r="D594" s="1242"/>
      <c r="E594" s="1242"/>
      <c r="F594" s="69"/>
      <c r="H594" s="1213" t="str">
        <f>IF(ISERROR(+F592/(F598*1800*60)),"",+F592/(F598*1800*60))</f>
        <v/>
      </c>
      <c r="I594" s="1214"/>
      <c r="J594" s="1214"/>
      <c r="K594" s="1214"/>
      <c r="L594" s="1215"/>
    </row>
    <row r="595" spans="1:12" ht="12.75" customHeight="1">
      <c r="A595" s="549"/>
      <c r="B595" s="551"/>
      <c r="C595" s="1242"/>
      <c r="D595" s="1242"/>
      <c r="E595" s="1242"/>
      <c r="F595" s="69"/>
      <c r="G595" s="132"/>
      <c r="H595" s="1233" t="s">
        <v>284</v>
      </c>
      <c r="I595" s="1234"/>
      <c r="J595" s="1234"/>
      <c r="K595" s="1234"/>
      <c r="L595" s="1235"/>
    </row>
    <row r="596" spans="1:12" ht="12.75" customHeight="1">
      <c r="A596" s="549"/>
      <c r="B596" s="549"/>
      <c r="C596" s="1242"/>
      <c r="D596" s="1242"/>
      <c r="E596" s="1242"/>
      <c r="F596" s="552"/>
      <c r="H596" s="1236"/>
      <c r="I596" s="1237"/>
      <c r="J596" s="1237"/>
      <c r="K596" s="1237"/>
      <c r="L596" s="1238"/>
    </row>
    <row r="597" spans="1:12" ht="16.5" customHeight="1">
      <c r="A597" s="549"/>
      <c r="B597" s="549"/>
      <c r="C597" s="1242"/>
      <c r="D597" s="1242"/>
      <c r="E597" s="1242"/>
      <c r="H597" s="1236"/>
      <c r="I597" s="1237"/>
      <c r="J597" s="1237"/>
      <c r="K597" s="1237"/>
      <c r="L597" s="1238"/>
    </row>
    <row r="598" spans="1:12" ht="13.5" thickBot="1">
      <c r="B598" s="550" t="s">
        <v>283</v>
      </c>
      <c r="F598" s="635"/>
      <c r="H598" s="1239"/>
      <c r="I598" s="1240"/>
      <c r="J598" s="1240"/>
      <c r="K598" s="1240"/>
      <c r="L598" s="1241"/>
    </row>
    <row r="599" spans="1:12">
      <c r="A599" s="553"/>
      <c r="B599" s="554"/>
    </row>
    <row r="600" spans="1:12" ht="3.75" customHeight="1" thickBot="1"/>
    <row r="601" spans="1:12" ht="15.75" thickBot="1">
      <c r="A601" s="1224" t="s">
        <v>282</v>
      </c>
      <c r="B601" s="1225"/>
      <c r="C601" s="1225"/>
      <c r="D601" s="1225"/>
      <c r="E601" s="1225"/>
      <c r="F601" s="1225"/>
      <c r="G601" s="1225"/>
      <c r="H601" s="1225"/>
      <c r="I601" s="1225"/>
      <c r="J601" s="1225"/>
      <c r="K601" s="1225"/>
      <c r="L601" s="1226"/>
    </row>
    <row r="602" spans="1:12" ht="5.25" customHeight="1"/>
    <row r="603" spans="1:12">
      <c r="A603" s="548" t="s">
        <v>281</v>
      </c>
      <c r="B603" s="549"/>
    </row>
    <row r="604" spans="1:12" ht="5.0999999999999996" customHeight="1" thickBot="1"/>
    <row r="605" spans="1:12">
      <c r="B605" s="550" t="s">
        <v>280</v>
      </c>
      <c r="F605" s="526"/>
      <c r="H605" s="625" t="s">
        <v>279</v>
      </c>
      <c r="I605" s="626"/>
      <c r="J605" s="626"/>
      <c r="K605" s="626"/>
      <c r="L605" s="627"/>
    </row>
    <row r="606" spans="1:12" ht="5.0999999999999996" customHeight="1">
      <c r="H606" s="628"/>
      <c r="I606" s="629"/>
      <c r="J606" s="629"/>
      <c r="K606" s="629"/>
      <c r="L606" s="630"/>
    </row>
    <row r="607" spans="1:12">
      <c r="B607" s="550" t="s">
        <v>278</v>
      </c>
      <c r="F607" s="526"/>
      <c r="H607" s="1218">
        <f>+F605*F607*F609</f>
        <v>0</v>
      </c>
      <c r="I607" s="1219"/>
      <c r="J607" s="1219"/>
      <c r="K607" s="1219"/>
      <c r="L607" s="1220"/>
    </row>
    <row r="608" spans="1:12" ht="5.0999999999999996" customHeight="1">
      <c r="H608" s="1218"/>
      <c r="I608" s="1219"/>
      <c r="J608" s="1219"/>
      <c r="K608" s="1219"/>
      <c r="L608" s="1220"/>
    </row>
    <row r="609" spans="1:12">
      <c r="B609" s="550" t="s">
        <v>277</v>
      </c>
      <c r="F609" s="560"/>
      <c r="H609" s="628"/>
      <c r="I609" s="629"/>
      <c r="J609" s="629"/>
      <c r="K609" s="629"/>
      <c r="L609" s="630"/>
    </row>
    <row r="610" spans="1:12" ht="12" customHeight="1" thickBot="1">
      <c r="B610" s="555" t="s">
        <v>276</v>
      </c>
      <c r="H610" s="1257" t="s">
        <v>275</v>
      </c>
      <c r="I610" s="1258"/>
      <c r="J610" s="1258"/>
      <c r="K610" s="1258"/>
      <c r="L610" s="1259"/>
    </row>
    <row r="611" spans="1:12" ht="5.25" customHeight="1" thickBot="1">
      <c r="H611" s="556"/>
      <c r="I611" s="556"/>
      <c r="J611" s="556"/>
      <c r="K611" s="556"/>
      <c r="L611" s="556"/>
    </row>
    <row r="612" spans="1:12" ht="13.5" customHeight="1" thickBot="1">
      <c r="A612" s="1221" t="s">
        <v>274</v>
      </c>
      <c r="B612" s="1222"/>
      <c r="C612" s="1222"/>
      <c r="D612" s="1222"/>
      <c r="E612" s="1222"/>
      <c r="F612" s="1222"/>
      <c r="G612" s="1222"/>
      <c r="H612" s="1222"/>
      <c r="I612" s="1222"/>
      <c r="J612" s="1222"/>
      <c r="K612" s="1222"/>
      <c r="L612" s="1223"/>
    </row>
    <row r="613" spans="1:12" ht="6" customHeight="1"/>
    <row r="614" spans="1:12">
      <c r="A614" s="548" t="s">
        <v>273</v>
      </c>
    </row>
    <row r="615" spans="1:12" ht="6" customHeight="1" thickBot="1"/>
    <row r="616" spans="1:12">
      <c r="B616" s="550" t="s">
        <v>272</v>
      </c>
      <c r="F616" s="634"/>
      <c r="H616" s="625" t="s">
        <v>271</v>
      </c>
      <c r="I616" s="626"/>
      <c r="J616" s="626"/>
      <c r="K616" s="626"/>
      <c r="L616" s="627"/>
    </row>
    <row r="617" spans="1:12" ht="5.0999999999999996" customHeight="1">
      <c r="H617" s="628"/>
      <c r="I617" s="629"/>
      <c r="J617" s="629"/>
      <c r="K617" s="629"/>
      <c r="L617" s="630"/>
    </row>
    <row r="618" spans="1:12" ht="12.75" customHeight="1">
      <c r="B618" s="550" t="s">
        <v>270</v>
      </c>
      <c r="F618" s="634"/>
      <c r="H618" s="1158" t="str">
        <f>IF(ISERROR(+F616/F618),"",+F616/F618)</f>
        <v/>
      </c>
      <c r="I618" s="1159"/>
      <c r="J618" s="1159"/>
      <c r="K618" s="1159"/>
      <c r="L618" s="1160"/>
    </row>
    <row r="619" spans="1:12" ht="12.75" customHeight="1">
      <c r="H619" s="1161" t="s">
        <v>269</v>
      </c>
      <c r="I619" s="1162"/>
      <c r="J619" s="1162"/>
      <c r="K619" s="1162"/>
      <c r="L619" s="1163"/>
    </row>
    <row r="620" spans="1:12">
      <c r="H620" s="1164"/>
      <c r="I620" s="1165"/>
      <c r="J620" s="1165"/>
      <c r="K620" s="1165"/>
      <c r="L620" s="1166"/>
    </row>
    <row r="621" spans="1:12">
      <c r="H621" s="1164"/>
      <c r="I621" s="1165"/>
      <c r="J621" s="1165"/>
      <c r="K621" s="1165"/>
      <c r="L621" s="1166"/>
    </row>
    <row r="622" spans="1:12" ht="12.75" customHeight="1" thickBot="1">
      <c r="H622" s="1167"/>
      <c r="I622" s="1168"/>
      <c r="J622" s="1168"/>
      <c r="K622" s="1168"/>
      <c r="L622" s="1169"/>
    </row>
    <row r="623" spans="1:12" ht="3.75" customHeight="1"/>
    <row r="624" spans="1:12">
      <c r="A624" s="548" t="s">
        <v>268</v>
      </c>
    </row>
    <row r="625" spans="1:13" ht="6" customHeight="1" thickBot="1"/>
    <row r="626" spans="1:13">
      <c r="B626" s="550" t="s">
        <v>267</v>
      </c>
      <c r="F626" s="526"/>
      <c r="H626" s="625" t="s">
        <v>266</v>
      </c>
      <c r="I626" s="626"/>
      <c r="J626" s="626"/>
      <c r="K626" s="626"/>
      <c r="L626" s="627"/>
    </row>
    <row r="627" spans="1:13" ht="5.0999999999999996" customHeight="1">
      <c r="H627" s="628"/>
      <c r="I627" s="629"/>
      <c r="J627" s="629"/>
      <c r="K627" s="629"/>
      <c r="L627" s="630"/>
    </row>
    <row r="628" spans="1:13" ht="12.75" customHeight="1">
      <c r="B628" s="550" t="s">
        <v>265</v>
      </c>
      <c r="F628" s="526"/>
      <c r="H628" s="1260" t="str">
        <f>IF(ISERROR(+F626/F628),"",+F626/F628)</f>
        <v/>
      </c>
      <c r="I628" s="1261"/>
      <c r="J628" s="1261"/>
      <c r="K628" s="1261"/>
      <c r="L628" s="1262"/>
    </row>
    <row r="629" spans="1:13" ht="12.75" customHeight="1">
      <c r="B629" s="555" t="s">
        <v>264</v>
      </c>
      <c r="H629" s="1243" t="s">
        <v>263</v>
      </c>
      <c r="I629" s="1244"/>
      <c r="J629" s="1244"/>
      <c r="K629" s="1244"/>
      <c r="L629" s="1245"/>
    </row>
    <row r="630" spans="1:13" ht="12.75" customHeight="1">
      <c r="B630" s="557"/>
      <c r="C630" s="1254" t="s">
        <v>262</v>
      </c>
      <c r="D630" s="1255"/>
      <c r="E630" s="1255"/>
      <c r="F630" s="1256"/>
      <c r="H630" s="1246"/>
      <c r="I630" s="1247"/>
      <c r="J630" s="1247"/>
      <c r="K630" s="1247"/>
      <c r="L630" s="1248"/>
    </row>
    <row r="631" spans="1:13" ht="12.75" customHeight="1">
      <c r="B631" s="558"/>
      <c r="C631" s="1252" t="s">
        <v>261</v>
      </c>
      <c r="D631" s="1253"/>
      <c r="E631" s="1252" t="s">
        <v>260</v>
      </c>
      <c r="F631" s="1253"/>
      <c r="H631" s="1246"/>
      <c r="I631" s="1247"/>
      <c r="J631" s="1247"/>
      <c r="K631" s="1247"/>
      <c r="L631" s="1248"/>
    </row>
    <row r="632" spans="1:13" ht="12.75" customHeight="1">
      <c r="B632" s="558"/>
      <c r="C632" s="1252" t="s">
        <v>259</v>
      </c>
      <c r="D632" s="1253"/>
      <c r="E632" s="1252" t="s">
        <v>258</v>
      </c>
      <c r="F632" s="1253"/>
      <c r="H632" s="1246"/>
      <c r="I632" s="1247"/>
      <c r="J632" s="1247"/>
      <c r="K632" s="1247"/>
      <c r="L632" s="1248"/>
    </row>
    <row r="633" spans="1:13" ht="12.75" customHeight="1">
      <c r="B633" s="558"/>
      <c r="C633" s="1252" t="s">
        <v>257</v>
      </c>
      <c r="D633" s="1253"/>
      <c r="E633" s="1252" t="s">
        <v>256</v>
      </c>
      <c r="F633" s="1253"/>
      <c r="H633" s="1246"/>
      <c r="I633" s="1247"/>
      <c r="J633" s="1247"/>
      <c r="K633" s="1247"/>
      <c r="L633" s="1248"/>
    </row>
    <row r="634" spans="1:13" ht="6" customHeight="1" thickBot="1">
      <c r="H634" s="1249"/>
      <c r="I634" s="1250"/>
      <c r="J634" s="1250"/>
      <c r="K634" s="1250"/>
      <c r="L634" s="1251"/>
    </row>
    <row r="637" spans="1:13" ht="14.25">
      <c r="A637" s="1170" t="s">
        <v>194</v>
      </c>
      <c r="B637" s="1170"/>
      <c r="C637" s="1170"/>
      <c r="D637" s="1170"/>
      <c r="E637" s="1170"/>
      <c r="F637" s="1170"/>
      <c r="G637" s="1170"/>
      <c r="H637" s="1170"/>
      <c r="I637" s="1170"/>
      <c r="J637" s="1170"/>
      <c r="L637" s="531"/>
      <c r="M637" s="59"/>
    </row>
    <row r="638" spans="1:13" ht="14.25">
      <c r="A638" s="61" t="s">
        <v>195</v>
      </c>
      <c r="B638" s="135"/>
      <c r="C638" s="135"/>
      <c r="D638" s="135"/>
      <c r="E638" s="135"/>
      <c r="F638" s="135"/>
      <c r="G638" s="135"/>
      <c r="H638" s="135"/>
      <c r="I638" s="135"/>
      <c r="J638" s="133"/>
      <c r="L638" s="545"/>
      <c r="M638" s="134"/>
    </row>
    <row r="639" spans="1:13" ht="14.25">
      <c r="A639" s="64" t="s">
        <v>314</v>
      </c>
      <c r="B639" s="64"/>
      <c r="C639" s="64"/>
      <c r="D639" s="64"/>
      <c r="E639" s="64"/>
      <c r="F639" s="64"/>
      <c r="G639" s="64"/>
      <c r="H639" s="64"/>
      <c r="I639" s="64"/>
      <c r="J639" s="64"/>
      <c r="K639" s="59"/>
      <c r="L639" s="531"/>
      <c r="M639" s="134"/>
    </row>
    <row r="640" spans="1:13" ht="19.5" customHeight="1">
      <c r="A640" s="65" t="s">
        <v>196</v>
      </c>
      <c r="D640" s="1207" t="str">
        <f>'Sch I S&amp;B FINAL'!B$4</f>
        <v>Contractor Name</v>
      </c>
      <c r="E640" s="1208"/>
      <c r="F640" s="1208"/>
      <c r="G640" s="1208"/>
      <c r="H640" s="1208"/>
      <c r="J640" s="133"/>
      <c r="K640" s="66" t="s">
        <v>197</v>
      </c>
      <c r="L640" s="733">
        <f>'Sch I S&amp;B FINAL'!O$5</f>
        <v>0</v>
      </c>
    </row>
    <row r="641" spans="1:12">
      <c r="A641" s="65" t="s">
        <v>198</v>
      </c>
      <c r="D641" s="1209" t="s">
        <v>360</v>
      </c>
      <c r="E641" s="1209"/>
      <c r="F641" s="1209"/>
      <c r="G641" s="1209"/>
      <c r="H641" s="1209"/>
      <c r="J641" s="133"/>
      <c r="K641" s="66" t="s">
        <v>199</v>
      </c>
      <c r="L641" s="734" t="str">
        <f>'Sch I S&amp;B FINAL'!H$4</f>
        <v>Contract Number</v>
      </c>
    </row>
    <row r="642" spans="1:12">
      <c r="A642" s="65" t="s">
        <v>247</v>
      </c>
      <c r="D642" s="1217">
        <f>'Sch I S&amp;B FINAL'!B$6</f>
        <v>0</v>
      </c>
      <c r="E642" s="1217"/>
      <c r="F642" s="546"/>
      <c r="G642" s="1216"/>
      <c r="H642" s="1216"/>
      <c r="I642" s="1216"/>
      <c r="J642" s="133"/>
      <c r="K642" s="66" t="s">
        <v>324</v>
      </c>
      <c r="L642" s="735">
        <f>'Sch I S&amp;B FINAL'!O$4</f>
        <v>0</v>
      </c>
    </row>
    <row r="643" spans="1:12" ht="13.5" thickBot="1">
      <c r="A643" s="533"/>
      <c r="C643" s="547"/>
      <c r="D643" s="535"/>
      <c r="E643" s="535"/>
      <c r="F643" s="533"/>
      <c r="G643" s="535"/>
      <c r="H643" s="535"/>
      <c r="K643" s="66" t="s">
        <v>201</v>
      </c>
      <c r="L643" s="559"/>
    </row>
    <row r="644" spans="1:12" ht="13.5" hidden="1" thickBot="1"/>
    <row r="645" spans="1:12" ht="15.75" thickBot="1">
      <c r="A645" s="1210" t="s">
        <v>308</v>
      </c>
      <c r="B645" s="1211"/>
      <c r="C645" s="1211"/>
      <c r="D645" s="1211"/>
      <c r="E645" s="1211"/>
      <c r="F645" s="1211"/>
      <c r="G645" s="1211"/>
      <c r="H645" s="1211"/>
      <c r="I645" s="1211"/>
      <c r="J645" s="1211"/>
      <c r="K645" s="1211"/>
      <c r="L645" s="1212"/>
    </row>
    <row r="646" spans="1:12" ht="7.5" customHeight="1"/>
    <row r="647" spans="1:12">
      <c r="A647" s="548" t="s">
        <v>296</v>
      </c>
      <c r="B647" s="549"/>
    </row>
    <row r="648" spans="1:12" ht="5.0999999999999996" customHeight="1">
      <c r="A648" s="549"/>
      <c r="B648" s="549"/>
    </row>
    <row r="649" spans="1:12" ht="13.5" thickBot="1">
      <c r="A649" s="549"/>
      <c r="B649" s="550" t="s">
        <v>203</v>
      </c>
    </row>
    <row r="650" spans="1:12">
      <c r="A650" s="549"/>
      <c r="B650" s="549"/>
      <c r="C650" s="130" t="s">
        <v>204</v>
      </c>
      <c r="F650" s="526"/>
      <c r="H650" s="619" t="s">
        <v>307</v>
      </c>
      <c r="I650" s="620"/>
      <c r="J650" s="620"/>
      <c r="K650" s="620"/>
      <c r="L650" s="621"/>
    </row>
    <row r="651" spans="1:12" s="132" customFormat="1" ht="6" customHeight="1">
      <c r="A651" s="551"/>
      <c r="B651" s="551"/>
      <c r="F651" s="69"/>
      <c r="H651" s="622"/>
      <c r="I651" s="623"/>
      <c r="J651" s="623"/>
      <c r="K651" s="623"/>
      <c r="L651" s="624"/>
    </row>
    <row r="652" spans="1:12" ht="12.75" customHeight="1">
      <c r="A652" s="549"/>
      <c r="B652" s="549"/>
      <c r="C652" s="130" t="s">
        <v>206</v>
      </c>
      <c r="F652" s="526"/>
      <c r="H652" s="1213" t="str">
        <f>IF(ISERROR(+F656/(F658*108000)),"",+F656/(F658*108000))</f>
        <v/>
      </c>
      <c r="I652" s="1214"/>
      <c r="J652" s="1214"/>
      <c r="K652" s="1214"/>
      <c r="L652" s="1215"/>
    </row>
    <row r="653" spans="1:12" s="132" customFormat="1" ht="9.9499999999999993" customHeight="1">
      <c r="A653" s="551"/>
      <c r="B653" s="551"/>
      <c r="F653" s="69"/>
      <c r="H653" s="1227"/>
      <c r="I653" s="1228"/>
      <c r="J653" s="1228"/>
      <c r="K653" s="1228"/>
      <c r="L653" s="1229"/>
    </row>
    <row r="654" spans="1:12">
      <c r="A654" s="549"/>
      <c r="B654" s="549"/>
      <c r="C654" s="130" t="s">
        <v>208</v>
      </c>
      <c r="F654" s="526"/>
      <c r="H654" s="1164"/>
      <c r="I654" s="1165"/>
      <c r="J654" s="1165"/>
      <c r="K654" s="1165"/>
      <c r="L654" s="1166"/>
    </row>
    <row r="655" spans="1:12" ht="5.0999999999999996" customHeight="1">
      <c r="A655" s="549"/>
      <c r="B655" s="549"/>
      <c r="F655" s="132"/>
      <c r="H655" s="1164"/>
      <c r="I655" s="1165"/>
      <c r="J655" s="1165"/>
      <c r="K655" s="1165"/>
      <c r="L655" s="1166"/>
    </row>
    <row r="656" spans="1:12">
      <c r="A656" s="549"/>
      <c r="B656" s="549"/>
      <c r="C656" s="130" t="s">
        <v>57</v>
      </c>
      <c r="F656" s="618">
        <f>SUM(F650:F654)</f>
        <v>0</v>
      </c>
      <c r="H656" s="1164"/>
      <c r="I656" s="1165"/>
      <c r="J656" s="1165"/>
      <c r="K656" s="1165"/>
      <c r="L656" s="1166"/>
    </row>
    <row r="657" spans="1:12" ht="5.0999999999999996" customHeight="1">
      <c r="A657" s="549"/>
      <c r="B657" s="549"/>
      <c r="H657" s="1164"/>
      <c r="I657" s="1165"/>
      <c r="J657" s="1165"/>
      <c r="K657" s="1165"/>
      <c r="L657" s="1166"/>
    </row>
    <row r="658" spans="1:12" ht="13.5" thickBot="1">
      <c r="A658" s="549"/>
      <c r="B658" s="550" t="s">
        <v>211</v>
      </c>
      <c r="F658" s="632"/>
      <c r="H658" s="1167"/>
      <c r="I658" s="1168"/>
      <c r="J658" s="1168"/>
      <c r="K658" s="1168"/>
      <c r="L658" s="1169"/>
    </row>
    <row r="659" spans="1:12" ht="5.0999999999999996" customHeight="1">
      <c r="A659" s="549"/>
      <c r="B659" s="549"/>
    </row>
    <row r="660" spans="1:12">
      <c r="A660" s="548" t="s">
        <v>313</v>
      </c>
      <c r="B660" s="549"/>
    </row>
    <row r="661" spans="1:12" ht="5.0999999999999996" customHeight="1">
      <c r="A661" s="549"/>
      <c r="B661" s="549"/>
    </row>
    <row r="662" spans="1:12" ht="13.5" thickBot="1">
      <c r="A662" s="549"/>
      <c r="B662" s="550" t="s">
        <v>203</v>
      </c>
    </row>
    <row r="663" spans="1:12">
      <c r="A663" s="549"/>
      <c r="B663" s="549"/>
      <c r="C663" s="130" t="s">
        <v>295</v>
      </c>
      <c r="F663" s="526"/>
      <c r="H663" s="619" t="s">
        <v>317</v>
      </c>
      <c r="I663" s="620"/>
      <c r="J663" s="620"/>
      <c r="K663" s="620"/>
      <c r="L663" s="621"/>
    </row>
    <row r="664" spans="1:12" ht="6" customHeight="1">
      <c r="A664" s="549"/>
      <c r="B664" s="551"/>
      <c r="C664" s="132"/>
      <c r="D664" s="132"/>
      <c r="E664" s="132"/>
      <c r="F664" s="69"/>
      <c r="G664" s="132"/>
      <c r="H664" s="622"/>
      <c r="I664" s="623"/>
      <c r="J664" s="623"/>
      <c r="K664" s="623"/>
      <c r="L664" s="624"/>
    </row>
    <row r="665" spans="1:12" ht="12.75" customHeight="1">
      <c r="A665" s="549"/>
      <c r="B665" s="549"/>
      <c r="C665" s="130" t="s">
        <v>208</v>
      </c>
      <c r="F665" s="526"/>
      <c r="H665" s="1213" t="str">
        <f>IF(ISERROR(+F667/(F669*108000)),"",+F667/(F669*108000))</f>
        <v/>
      </c>
      <c r="I665" s="1214"/>
      <c r="J665" s="1214"/>
      <c r="K665" s="1214"/>
      <c r="L665" s="1215"/>
    </row>
    <row r="666" spans="1:12" ht="12.75" customHeight="1">
      <c r="A666" s="549"/>
      <c r="B666" s="551"/>
      <c r="C666" s="132"/>
      <c r="D666" s="132"/>
      <c r="E666" s="132"/>
      <c r="F666" s="69"/>
      <c r="G666" s="132"/>
      <c r="H666" s="1233" t="s">
        <v>294</v>
      </c>
      <c r="I666" s="1234"/>
      <c r="J666" s="1234"/>
      <c r="K666" s="1234"/>
      <c r="L666" s="1235"/>
    </row>
    <row r="667" spans="1:12">
      <c r="A667" s="549"/>
      <c r="B667" s="549"/>
      <c r="C667" s="130" t="s">
        <v>57</v>
      </c>
      <c r="F667" s="618">
        <f>SUM(F663:F665)</f>
        <v>0</v>
      </c>
      <c r="H667" s="1236"/>
      <c r="I667" s="1237"/>
      <c r="J667" s="1237"/>
      <c r="K667" s="1237"/>
      <c r="L667" s="1238"/>
    </row>
    <row r="668" spans="1:12">
      <c r="A668" s="549"/>
      <c r="B668" s="549"/>
      <c r="H668" s="1236"/>
      <c r="I668" s="1237"/>
      <c r="J668" s="1237"/>
      <c r="K668" s="1237"/>
      <c r="L668" s="1238"/>
    </row>
    <row r="669" spans="1:12" ht="13.5" thickBot="1">
      <c r="B669" s="550" t="s">
        <v>293</v>
      </c>
      <c r="F669" s="633"/>
      <c r="H669" s="1239"/>
      <c r="I669" s="1240"/>
      <c r="J669" s="1240"/>
      <c r="K669" s="1240"/>
      <c r="L669" s="1241"/>
    </row>
    <row r="670" spans="1:12" ht="3.75" customHeight="1"/>
    <row r="671" spans="1:12" hidden="1"/>
    <row r="672" spans="1:12" ht="5.25" customHeight="1"/>
    <row r="673" spans="1:12">
      <c r="A673" s="548" t="s">
        <v>292</v>
      </c>
      <c r="B673" s="549"/>
    </row>
    <row r="674" spans="1:12" ht="5.0999999999999996" customHeight="1">
      <c r="A674" s="549"/>
      <c r="B674" s="549"/>
    </row>
    <row r="675" spans="1:12" ht="13.5" thickBot="1">
      <c r="A675" s="549"/>
      <c r="B675" s="550" t="s">
        <v>203</v>
      </c>
    </row>
    <row r="676" spans="1:12">
      <c r="A676" s="549"/>
      <c r="B676" s="549"/>
      <c r="C676" s="130" t="s">
        <v>291</v>
      </c>
      <c r="F676" s="526"/>
      <c r="H676" s="625" t="s">
        <v>309</v>
      </c>
      <c r="I676" s="626"/>
      <c r="J676" s="626"/>
      <c r="K676" s="626"/>
      <c r="L676" s="627"/>
    </row>
    <row r="677" spans="1:12" ht="6" customHeight="1">
      <c r="A677" s="549"/>
      <c r="B677" s="551"/>
      <c r="C677" s="132"/>
      <c r="D677" s="132"/>
      <c r="E677" s="132"/>
      <c r="F677" s="69"/>
      <c r="G677" s="132"/>
      <c r="H677" s="628"/>
      <c r="I677" s="629"/>
      <c r="J677" s="629"/>
      <c r="K677" s="629"/>
      <c r="L677" s="630"/>
    </row>
    <row r="678" spans="1:12" ht="12.75" customHeight="1">
      <c r="A678" s="549"/>
      <c r="B678" s="549"/>
      <c r="C678" s="130" t="s">
        <v>206</v>
      </c>
      <c r="F678" s="526"/>
      <c r="H678" s="1213" t="str">
        <f>IF(ISERROR(+F680/(F682*108000)),"",+F680/(F682*108000))</f>
        <v/>
      </c>
      <c r="I678" s="1214"/>
      <c r="J678" s="1214"/>
      <c r="K678" s="1214"/>
      <c r="L678" s="1215"/>
    </row>
    <row r="679" spans="1:12" ht="12.75" customHeight="1">
      <c r="A679" s="549"/>
      <c r="B679" s="551"/>
      <c r="C679" s="132"/>
      <c r="D679" s="132"/>
      <c r="E679" s="132"/>
      <c r="F679" s="69"/>
      <c r="G679" s="132"/>
      <c r="H679" s="1161" t="s">
        <v>290</v>
      </c>
      <c r="I679" s="1162"/>
      <c r="J679" s="1162"/>
      <c r="K679" s="1162"/>
      <c r="L679" s="1163"/>
    </row>
    <row r="680" spans="1:12">
      <c r="A680" s="549"/>
      <c r="B680" s="549"/>
      <c r="C680" s="130" t="s">
        <v>57</v>
      </c>
      <c r="F680" s="618">
        <f>SUM(F676:F678)</f>
        <v>0</v>
      </c>
      <c r="H680" s="1164"/>
      <c r="I680" s="1165"/>
      <c r="J680" s="1165"/>
      <c r="K680" s="1165"/>
      <c r="L680" s="1166"/>
    </row>
    <row r="681" spans="1:12">
      <c r="A681" s="549"/>
      <c r="B681" s="549"/>
      <c r="H681" s="1164"/>
      <c r="I681" s="1165"/>
      <c r="J681" s="1165"/>
      <c r="K681" s="1165"/>
      <c r="L681" s="1166"/>
    </row>
    <row r="682" spans="1:12" ht="13.5" thickBot="1">
      <c r="B682" s="550" t="s">
        <v>312</v>
      </c>
      <c r="F682" s="633"/>
      <c r="H682" s="1167"/>
      <c r="I682" s="1168"/>
      <c r="J682" s="1168"/>
      <c r="K682" s="1168"/>
      <c r="L682" s="1169"/>
    </row>
    <row r="683" spans="1:12" ht="6.75" customHeight="1"/>
    <row r="684" spans="1:12">
      <c r="A684" s="548" t="s">
        <v>289</v>
      </c>
      <c r="B684" s="549"/>
    </row>
    <row r="685" spans="1:12" ht="6" customHeight="1">
      <c r="A685" s="549"/>
      <c r="B685" s="549"/>
    </row>
    <row r="686" spans="1:12" ht="13.5" thickBot="1">
      <c r="A686" s="549"/>
      <c r="B686" s="550" t="s">
        <v>203</v>
      </c>
    </row>
    <row r="687" spans="1:12">
      <c r="A687" s="549"/>
      <c r="B687" s="549"/>
      <c r="C687" s="130" t="s">
        <v>318</v>
      </c>
      <c r="F687" s="526"/>
      <c r="H687" s="625" t="s">
        <v>310</v>
      </c>
      <c r="I687" s="626"/>
      <c r="J687" s="626"/>
      <c r="K687" s="626"/>
      <c r="L687" s="627"/>
    </row>
    <row r="688" spans="1:12" ht="6" customHeight="1">
      <c r="A688" s="549"/>
      <c r="B688" s="551"/>
      <c r="C688" s="132"/>
      <c r="D688" s="132"/>
      <c r="E688" s="132"/>
      <c r="F688" s="69"/>
      <c r="G688" s="132"/>
      <c r="H688" s="628"/>
      <c r="I688" s="629"/>
      <c r="J688" s="629"/>
      <c r="K688" s="629"/>
      <c r="L688" s="630"/>
    </row>
    <row r="689" spans="1:12" ht="12.75" customHeight="1">
      <c r="A689" s="549"/>
      <c r="B689" s="549"/>
      <c r="C689" s="1242" t="s">
        <v>285</v>
      </c>
      <c r="D689" s="1242"/>
      <c r="E689" s="1242"/>
      <c r="F689" s="69"/>
      <c r="H689" s="1230" t="str">
        <f>IF(ISERROR(F687/(F693*60)),"",(F687/(F693*60)))</f>
        <v/>
      </c>
      <c r="I689" s="1231"/>
      <c r="J689" s="1231"/>
      <c r="K689" s="1231"/>
      <c r="L689" s="1232"/>
    </row>
    <row r="690" spans="1:12" ht="12.75" customHeight="1">
      <c r="A690" s="549"/>
      <c r="B690" s="551"/>
      <c r="C690" s="1242"/>
      <c r="D690" s="1242"/>
      <c r="E690" s="1242"/>
      <c r="F690" s="69"/>
      <c r="G690" s="132"/>
      <c r="H690" s="1161" t="s">
        <v>288</v>
      </c>
      <c r="I690" s="1162"/>
      <c r="J690" s="1162"/>
      <c r="K690" s="1162"/>
      <c r="L690" s="1163"/>
    </row>
    <row r="691" spans="1:12" ht="12.75" customHeight="1">
      <c r="A691" s="549"/>
      <c r="B691" s="549"/>
      <c r="C691" s="1242"/>
      <c r="D691" s="1242"/>
      <c r="E691" s="1242"/>
      <c r="F691" s="552"/>
      <c r="H691" s="1164"/>
      <c r="I691" s="1165"/>
      <c r="J691" s="1165"/>
      <c r="K691" s="1165"/>
      <c r="L691" s="1166"/>
    </row>
    <row r="692" spans="1:12" ht="12.75" customHeight="1">
      <c r="A692" s="549"/>
      <c r="B692" s="549"/>
      <c r="C692" s="1242"/>
      <c r="D692" s="1242"/>
      <c r="E692" s="1242"/>
      <c r="H692" s="1164"/>
      <c r="I692" s="1165"/>
      <c r="J692" s="1165"/>
      <c r="K692" s="1165"/>
      <c r="L692" s="1166"/>
    </row>
    <row r="693" spans="1:12" ht="13.5" thickBot="1">
      <c r="B693" s="550" t="s">
        <v>287</v>
      </c>
      <c r="F693" s="634"/>
      <c r="H693" s="1167"/>
      <c r="I693" s="1168"/>
      <c r="J693" s="1168"/>
      <c r="K693" s="1168"/>
      <c r="L693" s="1169"/>
    </row>
    <row r="694" spans="1:12" ht="6" customHeight="1"/>
    <row r="695" spans="1:12">
      <c r="A695" s="548" t="s">
        <v>286</v>
      </c>
      <c r="B695" s="549"/>
    </row>
    <row r="696" spans="1:12" ht="3" customHeight="1">
      <c r="A696" s="549"/>
      <c r="B696" s="549"/>
    </row>
    <row r="697" spans="1:12" ht="13.5" thickBot="1">
      <c r="A697" s="549"/>
      <c r="B697" s="550" t="s">
        <v>203</v>
      </c>
    </row>
    <row r="698" spans="1:12">
      <c r="A698" s="549"/>
      <c r="B698" s="549"/>
      <c r="C698" s="130" t="s">
        <v>318</v>
      </c>
      <c r="F698" s="526"/>
      <c r="H698" s="625" t="s">
        <v>311</v>
      </c>
      <c r="I698" s="626"/>
      <c r="J698" s="626"/>
      <c r="K698" s="626"/>
      <c r="L698" s="627"/>
    </row>
    <row r="699" spans="1:12" ht="6" customHeight="1">
      <c r="A699" s="549"/>
      <c r="B699" s="551"/>
      <c r="C699" s="132"/>
      <c r="D699" s="132"/>
      <c r="E699" s="132"/>
      <c r="F699" s="69"/>
      <c r="G699" s="132"/>
      <c r="H699" s="628"/>
      <c r="I699" s="629"/>
      <c r="J699" s="629"/>
      <c r="K699" s="629"/>
      <c r="L699" s="630"/>
    </row>
    <row r="700" spans="1:12" ht="12.75" customHeight="1">
      <c r="A700" s="549"/>
      <c r="B700" s="549"/>
      <c r="C700" s="1242" t="s">
        <v>285</v>
      </c>
      <c r="D700" s="1242"/>
      <c r="E700" s="1242"/>
      <c r="F700" s="69"/>
      <c r="H700" s="1213" t="str">
        <f>IF(ISERROR(+F698/(F704*1800*60)),"",+F698/(F704*1800*60))</f>
        <v/>
      </c>
      <c r="I700" s="1214"/>
      <c r="J700" s="1214"/>
      <c r="K700" s="1214"/>
      <c r="L700" s="1215"/>
    </row>
    <row r="701" spans="1:12" ht="12.75" customHeight="1">
      <c r="A701" s="549"/>
      <c r="B701" s="551"/>
      <c r="C701" s="1242"/>
      <c r="D701" s="1242"/>
      <c r="E701" s="1242"/>
      <c r="F701" s="69"/>
      <c r="G701" s="132"/>
      <c r="H701" s="1233" t="s">
        <v>284</v>
      </c>
      <c r="I701" s="1234"/>
      <c r="J701" s="1234"/>
      <c r="K701" s="1234"/>
      <c r="L701" s="1235"/>
    </row>
    <row r="702" spans="1:12" ht="12.75" customHeight="1">
      <c r="A702" s="549"/>
      <c r="B702" s="549"/>
      <c r="C702" s="1242"/>
      <c r="D702" s="1242"/>
      <c r="E702" s="1242"/>
      <c r="F702" s="552"/>
      <c r="H702" s="1236"/>
      <c r="I702" s="1237"/>
      <c r="J702" s="1237"/>
      <c r="K702" s="1237"/>
      <c r="L702" s="1238"/>
    </row>
    <row r="703" spans="1:12" ht="16.5" customHeight="1">
      <c r="A703" s="549"/>
      <c r="B703" s="549"/>
      <c r="C703" s="1242"/>
      <c r="D703" s="1242"/>
      <c r="E703" s="1242"/>
      <c r="H703" s="1236"/>
      <c r="I703" s="1237"/>
      <c r="J703" s="1237"/>
      <c r="K703" s="1237"/>
      <c r="L703" s="1238"/>
    </row>
    <row r="704" spans="1:12" ht="13.5" thickBot="1">
      <c r="B704" s="550" t="s">
        <v>283</v>
      </c>
      <c r="F704" s="635"/>
      <c r="H704" s="1239"/>
      <c r="I704" s="1240"/>
      <c r="J704" s="1240"/>
      <c r="K704" s="1240"/>
      <c r="L704" s="1241"/>
    </row>
    <row r="705" spans="1:12">
      <c r="A705" s="553"/>
      <c r="B705" s="554"/>
    </row>
    <row r="706" spans="1:12" ht="3.75" customHeight="1" thickBot="1"/>
    <row r="707" spans="1:12" ht="15.75" thickBot="1">
      <c r="A707" s="1224" t="s">
        <v>282</v>
      </c>
      <c r="B707" s="1225"/>
      <c r="C707" s="1225"/>
      <c r="D707" s="1225"/>
      <c r="E707" s="1225"/>
      <c r="F707" s="1225"/>
      <c r="G707" s="1225"/>
      <c r="H707" s="1225"/>
      <c r="I707" s="1225"/>
      <c r="J707" s="1225"/>
      <c r="K707" s="1225"/>
      <c r="L707" s="1226"/>
    </row>
    <row r="708" spans="1:12" ht="5.25" customHeight="1"/>
    <row r="709" spans="1:12">
      <c r="A709" s="548" t="s">
        <v>281</v>
      </c>
      <c r="B709" s="549"/>
    </row>
    <row r="710" spans="1:12" ht="5.0999999999999996" customHeight="1" thickBot="1"/>
    <row r="711" spans="1:12">
      <c r="B711" s="550" t="s">
        <v>280</v>
      </c>
      <c r="F711" s="526"/>
      <c r="H711" s="625" t="s">
        <v>279</v>
      </c>
      <c r="I711" s="626"/>
      <c r="J711" s="626"/>
      <c r="K711" s="626"/>
      <c r="L711" s="627"/>
    </row>
    <row r="712" spans="1:12" ht="5.0999999999999996" customHeight="1">
      <c r="H712" s="628"/>
      <c r="I712" s="629"/>
      <c r="J712" s="629"/>
      <c r="K712" s="629"/>
      <c r="L712" s="630"/>
    </row>
    <row r="713" spans="1:12">
      <c r="B713" s="550" t="s">
        <v>278</v>
      </c>
      <c r="F713" s="526"/>
      <c r="H713" s="1218">
        <f>+F711*F713*F715</f>
        <v>0</v>
      </c>
      <c r="I713" s="1219"/>
      <c r="J713" s="1219"/>
      <c r="K713" s="1219"/>
      <c r="L713" s="1220"/>
    </row>
    <row r="714" spans="1:12" ht="5.0999999999999996" customHeight="1">
      <c r="H714" s="1218"/>
      <c r="I714" s="1219"/>
      <c r="J714" s="1219"/>
      <c r="K714" s="1219"/>
      <c r="L714" s="1220"/>
    </row>
    <row r="715" spans="1:12">
      <c r="B715" s="550" t="s">
        <v>277</v>
      </c>
      <c r="F715" s="560"/>
      <c r="H715" s="628"/>
      <c r="I715" s="629"/>
      <c r="J715" s="629"/>
      <c r="K715" s="629"/>
      <c r="L715" s="630"/>
    </row>
    <row r="716" spans="1:12" ht="12" customHeight="1" thickBot="1">
      <c r="B716" s="555" t="s">
        <v>276</v>
      </c>
      <c r="H716" s="1257" t="s">
        <v>275</v>
      </c>
      <c r="I716" s="1258"/>
      <c r="J716" s="1258"/>
      <c r="K716" s="1258"/>
      <c r="L716" s="1259"/>
    </row>
    <row r="717" spans="1:12" ht="5.25" customHeight="1" thickBot="1">
      <c r="H717" s="556"/>
      <c r="I717" s="556"/>
      <c r="J717" s="556"/>
      <c r="K717" s="556"/>
      <c r="L717" s="556"/>
    </row>
    <row r="718" spans="1:12" ht="13.5" customHeight="1" thickBot="1">
      <c r="A718" s="1221" t="s">
        <v>274</v>
      </c>
      <c r="B718" s="1222"/>
      <c r="C718" s="1222"/>
      <c r="D718" s="1222"/>
      <c r="E718" s="1222"/>
      <c r="F718" s="1222"/>
      <c r="G718" s="1222"/>
      <c r="H718" s="1222"/>
      <c r="I718" s="1222"/>
      <c r="J718" s="1222"/>
      <c r="K718" s="1222"/>
      <c r="L718" s="1223"/>
    </row>
    <row r="719" spans="1:12" ht="6" customHeight="1"/>
    <row r="720" spans="1:12">
      <c r="A720" s="548" t="s">
        <v>273</v>
      </c>
    </row>
    <row r="721" spans="1:12" ht="6" customHeight="1" thickBot="1"/>
    <row r="722" spans="1:12">
      <c r="B722" s="550" t="s">
        <v>272</v>
      </c>
      <c r="F722" s="634"/>
      <c r="H722" s="625" t="s">
        <v>271</v>
      </c>
      <c r="I722" s="626"/>
      <c r="J722" s="626"/>
      <c r="K722" s="626"/>
      <c r="L722" s="627"/>
    </row>
    <row r="723" spans="1:12" ht="5.0999999999999996" customHeight="1">
      <c r="H723" s="628"/>
      <c r="I723" s="629"/>
      <c r="J723" s="629"/>
      <c r="K723" s="629"/>
      <c r="L723" s="630"/>
    </row>
    <row r="724" spans="1:12" ht="12.75" customHeight="1">
      <c r="B724" s="550" t="s">
        <v>270</v>
      </c>
      <c r="F724" s="634"/>
      <c r="H724" s="1158" t="str">
        <f>IF(ISERROR(+F722/F724),"",+F722/F724)</f>
        <v/>
      </c>
      <c r="I724" s="1159"/>
      <c r="J724" s="1159"/>
      <c r="K724" s="1159"/>
      <c r="L724" s="1160"/>
    </row>
    <row r="725" spans="1:12" ht="12.75" customHeight="1">
      <c r="H725" s="1161" t="s">
        <v>269</v>
      </c>
      <c r="I725" s="1162"/>
      <c r="J725" s="1162"/>
      <c r="K725" s="1162"/>
      <c r="L725" s="1163"/>
    </row>
    <row r="726" spans="1:12">
      <c r="H726" s="1164"/>
      <c r="I726" s="1165"/>
      <c r="J726" s="1165"/>
      <c r="K726" s="1165"/>
      <c r="L726" s="1166"/>
    </row>
    <row r="727" spans="1:12">
      <c r="H727" s="1164"/>
      <c r="I727" s="1165"/>
      <c r="J727" s="1165"/>
      <c r="K727" s="1165"/>
      <c r="L727" s="1166"/>
    </row>
    <row r="728" spans="1:12" ht="12.75" customHeight="1" thickBot="1">
      <c r="H728" s="1167"/>
      <c r="I728" s="1168"/>
      <c r="J728" s="1168"/>
      <c r="K728" s="1168"/>
      <c r="L728" s="1169"/>
    </row>
    <row r="729" spans="1:12" ht="3.75" customHeight="1"/>
    <row r="730" spans="1:12">
      <c r="A730" s="548" t="s">
        <v>268</v>
      </c>
    </row>
    <row r="731" spans="1:12" ht="6" customHeight="1" thickBot="1"/>
    <row r="732" spans="1:12">
      <c r="B732" s="550" t="s">
        <v>267</v>
      </c>
      <c r="F732" s="526"/>
      <c r="H732" s="625" t="s">
        <v>266</v>
      </c>
      <c r="I732" s="626"/>
      <c r="J732" s="626"/>
      <c r="K732" s="626"/>
      <c r="L732" s="627"/>
    </row>
    <row r="733" spans="1:12" ht="5.0999999999999996" customHeight="1">
      <c r="H733" s="628"/>
      <c r="I733" s="629"/>
      <c r="J733" s="629"/>
      <c r="K733" s="629"/>
      <c r="L733" s="630"/>
    </row>
    <row r="734" spans="1:12" ht="12.75" customHeight="1">
      <c r="B734" s="550" t="s">
        <v>265</v>
      </c>
      <c r="F734" s="526"/>
      <c r="H734" s="1260" t="str">
        <f>IF(ISERROR(+F732/F734),"",+F732/F734)</f>
        <v/>
      </c>
      <c r="I734" s="1261"/>
      <c r="J734" s="1261"/>
      <c r="K734" s="1261"/>
      <c r="L734" s="1262"/>
    </row>
    <row r="735" spans="1:12" ht="12.75" customHeight="1">
      <c r="B735" s="555" t="s">
        <v>264</v>
      </c>
      <c r="H735" s="1243" t="s">
        <v>263</v>
      </c>
      <c r="I735" s="1244"/>
      <c r="J735" s="1244"/>
      <c r="K735" s="1244"/>
      <c r="L735" s="1245"/>
    </row>
    <row r="736" spans="1:12" ht="12.75" customHeight="1">
      <c r="B736" s="557"/>
      <c r="C736" s="1254" t="s">
        <v>262</v>
      </c>
      <c r="D736" s="1255"/>
      <c r="E736" s="1255"/>
      <c r="F736" s="1256"/>
      <c r="H736" s="1246"/>
      <c r="I736" s="1247"/>
      <c r="J736" s="1247"/>
      <c r="K736" s="1247"/>
      <c r="L736" s="1248"/>
    </row>
    <row r="737" spans="1:13" ht="12.75" customHeight="1">
      <c r="B737" s="558"/>
      <c r="C737" s="1252" t="s">
        <v>261</v>
      </c>
      <c r="D737" s="1253"/>
      <c r="E737" s="1252" t="s">
        <v>260</v>
      </c>
      <c r="F737" s="1253"/>
      <c r="H737" s="1246"/>
      <c r="I737" s="1247"/>
      <c r="J737" s="1247"/>
      <c r="K737" s="1247"/>
      <c r="L737" s="1248"/>
    </row>
    <row r="738" spans="1:13" ht="12.75" customHeight="1">
      <c r="B738" s="558"/>
      <c r="C738" s="1252" t="s">
        <v>259</v>
      </c>
      <c r="D738" s="1253"/>
      <c r="E738" s="1252" t="s">
        <v>258</v>
      </c>
      <c r="F738" s="1253"/>
      <c r="H738" s="1246"/>
      <c r="I738" s="1247"/>
      <c r="J738" s="1247"/>
      <c r="K738" s="1247"/>
      <c r="L738" s="1248"/>
    </row>
    <row r="739" spans="1:13" ht="12.75" customHeight="1">
      <c r="B739" s="558"/>
      <c r="C739" s="1252" t="s">
        <v>257</v>
      </c>
      <c r="D739" s="1253"/>
      <c r="E739" s="1252" t="s">
        <v>256</v>
      </c>
      <c r="F739" s="1253"/>
      <c r="H739" s="1246"/>
      <c r="I739" s="1247"/>
      <c r="J739" s="1247"/>
      <c r="K739" s="1247"/>
      <c r="L739" s="1248"/>
    </row>
    <row r="740" spans="1:13" ht="6" customHeight="1" thickBot="1">
      <c r="H740" s="1249"/>
      <c r="I740" s="1250"/>
      <c r="J740" s="1250"/>
      <c r="K740" s="1250"/>
      <c r="L740" s="1251"/>
    </row>
    <row r="742" spans="1:13" ht="11.25" customHeight="1"/>
    <row r="743" spans="1:13" ht="14.25">
      <c r="A743" s="1170" t="s">
        <v>194</v>
      </c>
      <c r="B743" s="1170"/>
      <c r="C743" s="1170"/>
      <c r="D743" s="1170"/>
      <c r="E743" s="1170"/>
      <c r="F743" s="1170"/>
      <c r="G743" s="1170"/>
      <c r="H743" s="1170"/>
      <c r="I743" s="1170"/>
      <c r="J743" s="1170"/>
      <c r="L743" s="531"/>
      <c r="M743" s="59"/>
    </row>
    <row r="744" spans="1:13" ht="14.25">
      <c r="A744" s="61" t="s">
        <v>195</v>
      </c>
      <c r="B744" s="135"/>
      <c r="C744" s="135"/>
      <c r="D744" s="135"/>
      <c r="E744" s="135"/>
      <c r="F744" s="135"/>
      <c r="G744" s="135"/>
      <c r="H744" s="135"/>
      <c r="I744" s="135"/>
      <c r="J744" s="133"/>
      <c r="L744" s="545"/>
      <c r="M744" s="134"/>
    </row>
    <row r="745" spans="1:13" ht="14.25">
      <c r="A745" s="64" t="s">
        <v>314</v>
      </c>
      <c r="B745" s="64"/>
      <c r="C745" s="64"/>
      <c r="D745" s="64"/>
      <c r="E745" s="64"/>
      <c r="F745" s="64"/>
      <c r="G745" s="64"/>
      <c r="H745" s="64"/>
      <c r="I745" s="64"/>
      <c r="J745" s="64"/>
      <c r="K745" s="59"/>
      <c r="L745" s="531"/>
      <c r="M745" s="134"/>
    </row>
    <row r="746" spans="1:13" ht="19.5" customHeight="1">
      <c r="A746" s="65" t="s">
        <v>196</v>
      </c>
      <c r="D746" s="1207" t="str">
        <f>'Sch I S&amp;B FINAL'!B$4</f>
        <v>Contractor Name</v>
      </c>
      <c r="E746" s="1208"/>
      <c r="F746" s="1208"/>
      <c r="G746" s="1208"/>
      <c r="H746" s="1208"/>
      <c r="J746" s="133"/>
      <c r="K746" s="66" t="s">
        <v>197</v>
      </c>
      <c r="L746" s="733">
        <f>'Sch I S&amp;B FINAL'!O$5</f>
        <v>0</v>
      </c>
    </row>
    <row r="747" spans="1:13">
      <c r="A747" s="65" t="s">
        <v>198</v>
      </c>
      <c r="D747" s="1209" t="s">
        <v>361</v>
      </c>
      <c r="E747" s="1209"/>
      <c r="F747" s="1209"/>
      <c r="G747" s="1209"/>
      <c r="H747" s="1209"/>
      <c r="J747" s="133"/>
      <c r="K747" s="66" t="s">
        <v>199</v>
      </c>
      <c r="L747" s="734" t="str">
        <f>'Sch I S&amp;B FINAL'!H$4</f>
        <v>Contract Number</v>
      </c>
    </row>
    <row r="748" spans="1:13">
      <c r="A748" s="65" t="s">
        <v>247</v>
      </c>
      <c r="D748" s="1217">
        <f>'Sch I S&amp;B FINAL'!B$6</f>
        <v>0</v>
      </c>
      <c r="E748" s="1217"/>
      <c r="F748" s="546"/>
      <c r="G748" s="1216"/>
      <c r="H748" s="1216"/>
      <c r="I748" s="1216"/>
      <c r="J748" s="133"/>
      <c r="K748" s="66" t="s">
        <v>324</v>
      </c>
      <c r="L748" s="735">
        <f>'Sch I S&amp;B FINAL'!O$4</f>
        <v>0</v>
      </c>
    </row>
    <row r="749" spans="1:13" ht="13.5" thickBot="1">
      <c r="A749" s="533"/>
      <c r="C749" s="547"/>
      <c r="D749" s="535"/>
      <c r="E749" s="535"/>
      <c r="F749" s="533"/>
      <c r="G749" s="535"/>
      <c r="H749" s="535"/>
      <c r="K749" s="66" t="s">
        <v>201</v>
      </c>
      <c r="L749" s="559"/>
    </row>
    <row r="750" spans="1:13" ht="13.5" hidden="1" thickBot="1"/>
    <row r="751" spans="1:13" ht="15.75" thickBot="1">
      <c r="A751" s="1210" t="s">
        <v>308</v>
      </c>
      <c r="B751" s="1211"/>
      <c r="C751" s="1211"/>
      <c r="D751" s="1211"/>
      <c r="E751" s="1211"/>
      <c r="F751" s="1211"/>
      <c r="G751" s="1211"/>
      <c r="H751" s="1211"/>
      <c r="I751" s="1211"/>
      <c r="J751" s="1211"/>
      <c r="K751" s="1211"/>
      <c r="L751" s="1212"/>
    </row>
    <row r="752" spans="1:13" ht="7.5" customHeight="1"/>
    <row r="753" spans="1:12">
      <c r="A753" s="548" t="s">
        <v>296</v>
      </c>
      <c r="B753" s="549"/>
    </row>
    <row r="754" spans="1:12" ht="5.0999999999999996" customHeight="1">
      <c r="A754" s="549"/>
      <c r="B754" s="549"/>
    </row>
    <row r="755" spans="1:12" ht="13.5" thickBot="1">
      <c r="A755" s="549"/>
      <c r="B755" s="550" t="s">
        <v>203</v>
      </c>
    </row>
    <row r="756" spans="1:12">
      <c r="A756" s="549"/>
      <c r="B756" s="549"/>
      <c r="C756" s="130" t="s">
        <v>204</v>
      </c>
      <c r="F756" s="526"/>
      <c r="H756" s="619" t="s">
        <v>307</v>
      </c>
      <c r="I756" s="620"/>
      <c r="J756" s="620"/>
      <c r="K756" s="620"/>
      <c r="L756" s="621"/>
    </row>
    <row r="757" spans="1:12" s="132" customFormat="1" ht="6" customHeight="1">
      <c r="A757" s="551"/>
      <c r="B757" s="551"/>
      <c r="F757" s="69"/>
      <c r="H757" s="622"/>
      <c r="I757" s="623"/>
      <c r="J757" s="623"/>
      <c r="K757" s="623"/>
      <c r="L757" s="624"/>
    </row>
    <row r="758" spans="1:12" ht="12.75" customHeight="1">
      <c r="A758" s="549"/>
      <c r="B758" s="549"/>
      <c r="C758" s="130" t="s">
        <v>206</v>
      </c>
      <c r="F758" s="526"/>
      <c r="H758" s="1213" t="str">
        <f>IF(ISERROR(+F762/(F764*108000)),"",+F762/(F764*108000))</f>
        <v/>
      </c>
      <c r="I758" s="1214"/>
      <c r="J758" s="1214"/>
      <c r="K758" s="1214"/>
      <c r="L758" s="1215"/>
    </row>
    <row r="759" spans="1:12" s="132" customFormat="1" ht="9.9499999999999993" customHeight="1">
      <c r="A759" s="551"/>
      <c r="B759" s="551"/>
      <c r="F759" s="69"/>
      <c r="H759" s="1227"/>
      <c r="I759" s="1228"/>
      <c r="J759" s="1228"/>
      <c r="K759" s="1228"/>
      <c r="L759" s="1229"/>
    </row>
    <row r="760" spans="1:12">
      <c r="A760" s="549"/>
      <c r="B760" s="549"/>
      <c r="C760" s="130" t="s">
        <v>208</v>
      </c>
      <c r="F760" s="526"/>
      <c r="H760" s="1164"/>
      <c r="I760" s="1165"/>
      <c r="J760" s="1165"/>
      <c r="K760" s="1165"/>
      <c r="L760" s="1166"/>
    </row>
    <row r="761" spans="1:12" ht="5.0999999999999996" customHeight="1">
      <c r="A761" s="549"/>
      <c r="B761" s="549"/>
      <c r="F761" s="132"/>
      <c r="H761" s="1164"/>
      <c r="I761" s="1165"/>
      <c r="J761" s="1165"/>
      <c r="K761" s="1165"/>
      <c r="L761" s="1166"/>
    </row>
    <row r="762" spans="1:12">
      <c r="A762" s="549"/>
      <c r="B762" s="549"/>
      <c r="C762" s="130" t="s">
        <v>57</v>
      </c>
      <c r="F762" s="618">
        <f>SUM(F756:F760)</f>
        <v>0</v>
      </c>
      <c r="H762" s="1164"/>
      <c r="I762" s="1165"/>
      <c r="J762" s="1165"/>
      <c r="K762" s="1165"/>
      <c r="L762" s="1166"/>
    </row>
    <row r="763" spans="1:12" ht="5.0999999999999996" customHeight="1">
      <c r="A763" s="549"/>
      <c r="B763" s="549"/>
      <c r="H763" s="1164"/>
      <c r="I763" s="1165"/>
      <c r="J763" s="1165"/>
      <c r="K763" s="1165"/>
      <c r="L763" s="1166"/>
    </row>
    <row r="764" spans="1:12" ht="13.5" thickBot="1">
      <c r="A764" s="549"/>
      <c r="B764" s="550" t="s">
        <v>211</v>
      </c>
      <c r="F764" s="632"/>
      <c r="H764" s="1167"/>
      <c r="I764" s="1168"/>
      <c r="J764" s="1168"/>
      <c r="K764" s="1168"/>
      <c r="L764" s="1169"/>
    </row>
    <row r="765" spans="1:12" ht="5.0999999999999996" customHeight="1">
      <c r="A765" s="549"/>
      <c r="B765" s="549"/>
    </row>
    <row r="766" spans="1:12">
      <c r="A766" s="548" t="s">
        <v>313</v>
      </c>
      <c r="B766" s="549"/>
    </row>
    <row r="767" spans="1:12" ht="5.0999999999999996" customHeight="1">
      <c r="A767" s="549"/>
      <c r="B767" s="549"/>
    </row>
    <row r="768" spans="1:12" ht="13.5" thickBot="1">
      <c r="A768" s="549"/>
      <c r="B768" s="550" t="s">
        <v>203</v>
      </c>
    </row>
    <row r="769" spans="1:12">
      <c r="A769" s="549"/>
      <c r="B769" s="549"/>
      <c r="C769" s="130" t="s">
        <v>295</v>
      </c>
      <c r="F769" s="526"/>
      <c r="H769" s="619" t="s">
        <v>317</v>
      </c>
      <c r="I769" s="620"/>
      <c r="J769" s="620"/>
      <c r="K769" s="620"/>
      <c r="L769" s="621"/>
    </row>
    <row r="770" spans="1:12" ht="6" customHeight="1">
      <c r="A770" s="549"/>
      <c r="B770" s="551"/>
      <c r="C770" s="132"/>
      <c r="D770" s="132"/>
      <c r="E770" s="132"/>
      <c r="F770" s="69"/>
      <c r="G770" s="132"/>
      <c r="H770" s="622"/>
      <c r="I770" s="623"/>
      <c r="J770" s="623"/>
      <c r="K770" s="623"/>
      <c r="L770" s="624"/>
    </row>
    <row r="771" spans="1:12" ht="12.75" customHeight="1">
      <c r="A771" s="549"/>
      <c r="B771" s="549"/>
      <c r="C771" s="130" t="s">
        <v>208</v>
      </c>
      <c r="F771" s="526"/>
      <c r="H771" s="1213" t="str">
        <f>IF(ISERROR(+F773/(F775*108000)),"",+F773/(F775*108000))</f>
        <v/>
      </c>
      <c r="I771" s="1214"/>
      <c r="J771" s="1214"/>
      <c r="K771" s="1214"/>
      <c r="L771" s="1215"/>
    </row>
    <row r="772" spans="1:12" ht="12.75" customHeight="1">
      <c r="A772" s="549"/>
      <c r="B772" s="551"/>
      <c r="C772" s="132"/>
      <c r="D772" s="132"/>
      <c r="E772" s="132"/>
      <c r="F772" s="69"/>
      <c r="G772" s="132"/>
      <c r="H772" s="1233" t="s">
        <v>294</v>
      </c>
      <c r="I772" s="1234"/>
      <c r="J772" s="1234"/>
      <c r="K772" s="1234"/>
      <c r="L772" s="1235"/>
    </row>
    <row r="773" spans="1:12">
      <c r="A773" s="549"/>
      <c r="B773" s="549"/>
      <c r="C773" s="130" t="s">
        <v>57</v>
      </c>
      <c r="F773" s="618">
        <f>SUM(F769:F771)</f>
        <v>0</v>
      </c>
      <c r="H773" s="1236"/>
      <c r="I773" s="1237"/>
      <c r="J773" s="1237"/>
      <c r="K773" s="1237"/>
      <c r="L773" s="1238"/>
    </row>
    <row r="774" spans="1:12">
      <c r="A774" s="549"/>
      <c r="B774" s="549"/>
      <c r="H774" s="1236"/>
      <c r="I774" s="1237"/>
      <c r="J774" s="1237"/>
      <c r="K774" s="1237"/>
      <c r="L774" s="1238"/>
    </row>
    <row r="775" spans="1:12" ht="13.5" thickBot="1">
      <c r="B775" s="550" t="s">
        <v>293</v>
      </c>
      <c r="F775" s="633"/>
      <c r="H775" s="1239"/>
      <c r="I775" s="1240"/>
      <c r="J775" s="1240"/>
      <c r="K775" s="1240"/>
      <c r="L775" s="1241"/>
    </row>
    <row r="776" spans="1:12" ht="3.75" customHeight="1"/>
    <row r="777" spans="1:12" hidden="1"/>
    <row r="778" spans="1:12" ht="5.25" customHeight="1"/>
    <row r="779" spans="1:12">
      <c r="A779" s="548" t="s">
        <v>292</v>
      </c>
      <c r="B779" s="549"/>
    </row>
    <row r="780" spans="1:12" ht="5.0999999999999996" customHeight="1">
      <c r="A780" s="549"/>
      <c r="B780" s="549"/>
    </row>
    <row r="781" spans="1:12" ht="13.5" thickBot="1">
      <c r="A781" s="549"/>
      <c r="B781" s="550" t="s">
        <v>203</v>
      </c>
    </row>
    <row r="782" spans="1:12">
      <c r="A782" s="549"/>
      <c r="B782" s="549"/>
      <c r="C782" s="130" t="s">
        <v>291</v>
      </c>
      <c r="F782" s="526"/>
      <c r="H782" s="625" t="s">
        <v>309</v>
      </c>
      <c r="I782" s="626"/>
      <c r="J782" s="626"/>
      <c r="K782" s="626"/>
      <c r="L782" s="627"/>
    </row>
    <row r="783" spans="1:12" ht="6" customHeight="1">
      <c r="A783" s="549"/>
      <c r="B783" s="551"/>
      <c r="C783" s="132"/>
      <c r="D783" s="132"/>
      <c r="E783" s="132"/>
      <c r="F783" s="69"/>
      <c r="G783" s="132"/>
      <c r="H783" s="628"/>
      <c r="I783" s="629"/>
      <c r="J783" s="629"/>
      <c r="K783" s="629"/>
      <c r="L783" s="630"/>
    </row>
    <row r="784" spans="1:12" ht="12.75" customHeight="1">
      <c r="A784" s="549"/>
      <c r="B784" s="549"/>
      <c r="C784" s="130" t="s">
        <v>206</v>
      </c>
      <c r="F784" s="526"/>
      <c r="H784" s="1213" t="str">
        <f>IF(ISERROR(+F786/(F788*108000)),"",+F786/(F788*108000))</f>
        <v/>
      </c>
      <c r="I784" s="1214"/>
      <c r="J784" s="1214"/>
      <c r="K784" s="1214"/>
      <c r="L784" s="1215"/>
    </row>
    <row r="785" spans="1:12" ht="12.75" customHeight="1">
      <c r="A785" s="549"/>
      <c r="B785" s="551"/>
      <c r="C785" s="132"/>
      <c r="D785" s="132"/>
      <c r="E785" s="132"/>
      <c r="F785" s="69"/>
      <c r="G785" s="132"/>
      <c r="H785" s="1161" t="s">
        <v>290</v>
      </c>
      <c r="I785" s="1162"/>
      <c r="J785" s="1162"/>
      <c r="K785" s="1162"/>
      <c r="L785" s="1163"/>
    </row>
    <row r="786" spans="1:12">
      <c r="A786" s="549"/>
      <c r="B786" s="549"/>
      <c r="C786" s="130" t="s">
        <v>57</v>
      </c>
      <c r="F786" s="618">
        <f>SUM(F782:F784)</f>
        <v>0</v>
      </c>
      <c r="H786" s="1164"/>
      <c r="I786" s="1165"/>
      <c r="J786" s="1165"/>
      <c r="K786" s="1165"/>
      <c r="L786" s="1166"/>
    </row>
    <row r="787" spans="1:12">
      <c r="A787" s="549"/>
      <c r="B787" s="549"/>
      <c r="H787" s="1164"/>
      <c r="I787" s="1165"/>
      <c r="J787" s="1165"/>
      <c r="K787" s="1165"/>
      <c r="L787" s="1166"/>
    </row>
    <row r="788" spans="1:12" ht="13.5" thickBot="1">
      <c r="B788" s="550" t="s">
        <v>312</v>
      </c>
      <c r="F788" s="633"/>
      <c r="H788" s="1167"/>
      <c r="I788" s="1168"/>
      <c r="J788" s="1168"/>
      <c r="K788" s="1168"/>
      <c r="L788" s="1169"/>
    </row>
    <row r="789" spans="1:12" ht="6.75" customHeight="1"/>
    <row r="790" spans="1:12">
      <c r="A790" s="548" t="s">
        <v>289</v>
      </c>
      <c r="B790" s="549"/>
    </row>
    <row r="791" spans="1:12" ht="6" customHeight="1">
      <c r="A791" s="549"/>
      <c r="B791" s="549"/>
    </row>
    <row r="792" spans="1:12" ht="13.5" thickBot="1">
      <c r="A792" s="549"/>
      <c r="B792" s="550" t="s">
        <v>203</v>
      </c>
    </row>
    <row r="793" spans="1:12">
      <c r="A793" s="549"/>
      <c r="B793" s="549"/>
      <c r="C793" s="130" t="s">
        <v>318</v>
      </c>
      <c r="F793" s="526"/>
      <c r="H793" s="625" t="s">
        <v>310</v>
      </c>
      <c r="I793" s="626"/>
      <c r="J793" s="626"/>
      <c r="K793" s="626"/>
      <c r="L793" s="627"/>
    </row>
    <row r="794" spans="1:12" ht="6" customHeight="1">
      <c r="A794" s="549"/>
      <c r="B794" s="551"/>
      <c r="C794" s="132"/>
      <c r="D794" s="132"/>
      <c r="E794" s="132"/>
      <c r="F794" s="69"/>
      <c r="G794" s="132"/>
      <c r="H794" s="628"/>
      <c r="I794" s="629"/>
      <c r="J794" s="629"/>
      <c r="K794" s="629"/>
      <c r="L794" s="630"/>
    </row>
    <row r="795" spans="1:12" ht="12.75" customHeight="1">
      <c r="A795" s="549"/>
      <c r="B795" s="549"/>
      <c r="C795" s="1242" t="s">
        <v>285</v>
      </c>
      <c r="D795" s="1242"/>
      <c r="E795" s="1242"/>
      <c r="F795" s="69"/>
      <c r="H795" s="1230" t="str">
        <f>IF(ISERROR(F793/(F799*60)),"",(F793/(F799*60)))</f>
        <v/>
      </c>
      <c r="I795" s="1231"/>
      <c r="J795" s="1231"/>
      <c r="K795" s="1231"/>
      <c r="L795" s="1232"/>
    </row>
    <row r="796" spans="1:12" ht="12.75" customHeight="1">
      <c r="A796" s="549"/>
      <c r="B796" s="551"/>
      <c r="C796" s="1242"/>
      <c r="D796" s="1242"/>
      <c r="E796" s="1242"/>
      <c r="F796" s="69"/>
      <c r="G796" s="132"/>
      <c r="H796" s="1161" t="s">
        <v>288</v>
      </c>
      <c r="I796" s="1162"/>
      <c r="J796" s="1162"/>
      <c r="K796" s="1162"/>
      <c r="L796" s="1163"/>
    </row>
    <row r="797" spans="1:12" ht="12.75" customHeight="1">
      <c r="A797" s="549"/>
      <c r="B797" s="549"/>
      <c r="C797" s="1242"/>
      <c r="D797" s="1242"/>
      <c r="E797" s="1242"/>
      <c r="F797" s="552"/>
      <c r="H797" s="1164"/>
      <c r="I797" s="1165"/>
      <c r="J797" s="1165"/>
      <c r="K797" s="1165"/>
      <c r="L797" s="1166"/>
    </row>
    <row r="798" spans="1:12" ht="12.75" customHeight="1">
      <c r="A798" s="549"/>
      <c r="B798" s="549"/>
      <c r="C798" s="1242"/>
      <c r="D798" s="1242"/>
      <c r="E798" s="1242"/>
      <c r="H798" s="1164"/>
      <c r="I798" s="1165"/>
      <c r="J798" s="1165"/>
      <c r="K798" s="1165"/>
      <c r="L798" s="1166"/>
    </row>
    <row r="799" spans="1:12" ht="13.5" thickBot="1">
      <c r="B799" s="550" t="s">
        <v>287</v>
      </c>
      <c r="F799" s="634"/>
      <c r="H799" s="1167"/>
      <c r="I799" s="1168"/>
      <c r="J799" s="1168"/>
      <c r="K799" s="1168"/>
      <c r="L799" s="1169"/>
    </row>
    <row r="800" spans="1:12" ht="6" customHeight="1"/>
    <row r="801" spans="1:12">
      <c r="A801" s="548" t="s">
        <v>286</v>
      </c>
      <c r="B801" s="549"/>
    </row>
    <row r="802" spans="1:12" ht="3" customHeight="1">
      <c r="A802" s="549"/>
      <c r="B802" s="549"/>
    </row>
    <row r="803" spans="1:12" ht="13.5" thickBot="1">
      <c r="A803" s="549"/>
      <c r="B803" s="550" t="s">
        <v>203</v>
      </c>
    </row>
    <row r="804" spans="1:12">
      <c r="A804" s="549"/>
      <c r="B804" s="549"/>
      <c r="C804" s="130" t="s">
        <v>318</v>
      </c>
      <c r="F804" s="526"/>
      <c r="H804" s="625" t="s">
        <v>311</v>
      </c>
      <c r="I804" s="626"/>
      <c r="J804" s="626"/>
      <c r="K804" s="626"/>
      <c r="L804" s="627"/>
    </row>
    <row r="805" spans="1:12" ht="6" customHeight="1">
      <c r="A805" s="549"/>
      <c r="B805" s="551"/>
      <c r="C805" s="132"/>
      <c r="D805" s="132"/>
      <c r="E805" s="132"/>
      <c r="F805" s="69"/>
      <c r="G805" s="132"/>
      <c r="H805" s="628"/>
      <c r="I805" s="629"/>
      <c r="J805" s="629"/>
      <c r="K805" s="629"/>
      <c r="L805" s="630"/>
    </row>
    <row r="806" spans="1:12" ht="12.75" customHeight="1">
      <c r="A806" s="549"/>
      <c r="B806" s="549"/>
      <c r="C806" s="1242" t="s">
        <v>285</v>
      </c>
      <c r="D806" s="1242"/>
      <c r="E806" s="1242"/>
      <c r="F806" s="69"/>
      <c r="H806" s="1213" t="str">
        <f>IF(ISERROR(+F804/(F810*1800*60)),"",+F804/(F810*1800*60))</f>
        <v/>
      </c>
      <c r="I806" s="1214"/>
      <c r="J806" s="1214"/>
      <c r="K806" s="1214"/>
      <c r="L806" s="1215"/>
    </row>
    <row r="807" spans="1:12" ht="12.75" customHeight="1">
      <c r="A807" s="549"/>
      <c r="B807" s="551"/>
      <c r="C807" s="1242"/>
      <c r="D807" s="1242"/>
      <c r="E807" s="1242"/>
      <c r="F807" s="69"/>
      <c r="G807" s="132"/>
      <c r="H807" s="1233" t="s">
        <v>284</v>
      </c>
      <c r="I807" s="1234"/>
      <c r="J807" s="1234"/>
      <c r="K807" s="1234"/>
      <c r="L807" s="1235"/>
    </row>
    <row r="808" spans="1:12" ht="12.75" customHeight="1">
      <c r="A808" s="549"/>
      <c r="B808" s="549"/>
      <c r="C808" s="1242"/>
      <c r="D808" s="1242"/>
      <c r="E808" s="1242"/>
      <c r="F808" s="552"/>
      <c r="H808" s="1236"/>
      <c r="I808" s="1237"/>
      <c r="J808" s="1237"/>
      <c r="K808" s="1237"/>
      <c r="L808" s="1238"/>
    </row>
    <row r="809" spans="1:12" ht="16.5" customHeight="1">
      <c r="A809" s="549"/>
      <c r="B809" s="549"/>
      <c r="C809" s="1242"/>
      <c r="D809" s="1242"/>
      <c r="E809" s="1242"/>
      <c r="H809" s="1236"/>
      <c r="I809" s="1237"/>
      <c r="J809" s="1237"/>
      <c r="K809" s="1237"/>
      <c r="L809" s="1238"/>
    </row>
    <row r="810" spans="1:12" ht="13.5" thickBot="1">
      <c r="B810" s="550" t="s">
        <v>283</v>
      </c>
      <c r="F810" s="635"/>
      <c r="H810" s="1239"/>
      <c r="I810" s="1240"/>
      <c r="J810" s="1240"/>
      <c r="K810" s="1240"/>
      <c r="L810" s="1241"/>
    </row>
    <row r="811" spans="1:12">
      <c r="A811" s="553"/>
      <c r="B811" s="554"/>
    </row>
    <row r="812" spans="1:12" ht="3.75" customHeight="1" thickBot="1"/>
    <row r="813" spans="1:12" ht="15.75" thickBot="1">
      <c r="A813" s="1224" t="s">
        <v>282</v>
      </c>
      <c r="B813" s="1225"/>
      <c r="C813" s="1225"/>
      <c r="D813" s="1225"/>
      <c r="E813" s="1225"/>
      <c r="F813" s="1225"/>
      <c r="G813" s="1225"/>
      <c r="H813" s="1225"/>
      <c r="I813" s="1225"/>
      <c r="J813" s="1225"/>
      <c r="K813" s="1225"/>
      <c r="L813" s="1226"/>
    </row>
    <row r="814" spans="1:12" ht="5.25" customHeight="1"/>
    <row r="815" spans="1:12">
      <c r="A815" s="548" t="s">
        <v>281</v>
      </c>
      <c r="B815" s="549"/>
    </row>
    <row r="816" spans="1:12" ht="5.0999999999999996" customHeight="1" thickBot="1"/>
    <row r="817" spans="1:12">
      <c r="B817" s="550" t="s">
        <v>280</v>
      </c>
      <c r="F817" s="526"/>
      <c r="H817" s="625" t="s">
        <v>279</v>
      </c>
      <c r="I817" s="626"/>
      <c r="J817" s="626"/>
      <c r="K817" s="626"/>
      <c r="L817" s="627"/>
    </row>
    <row r="818" spans="1:12" ht="5.0999999999999996" customHeight="1">
      <c r="H818" s="628"/>
      <c r="I818" s="629"/>
      <c r="J818" s="629"/>
      <c r="K818" s="629"/>
      <c r="L818" s="630"/>
    </row>
    <row r="819" spans="1:12">
      <c r="B819" s="550" t="s">
        <v>278</v>
      </c>
      <c r="F819" s="526"/>
      <c r="H819" s="1218">
        <f>+F817*F819*F821</f>
        <v>0</v>
      </c>
      <c r="I819" s="1219"/>
      <c r="J819" s="1219"/>
      <c r="K819" s="1219"/>
      <c r="L819" s="1220"/>
    </row>
    <row r="820" spans="1:12" ht="5.0999999999999996" customHeight="1">
      <c r="H820" s="1218"/>
      <c r="I820" s="1219"/>
      <c r="J820" s="1219"/>
      <c r="K820" s="1219"/>
      <c r="L820" s="1220"/>
    </row>
    <row r="821" spans="1:12">
      <c r="B821" s="550" t="s">
        <v>277</v>
      </c>
      <c r="F821" s="560"/>
      <c r="H821" s="628"/>
      <c r="I821" s="629"/>
      <c r="J821" s="629"/>
      <c r="K821" s="629"/>
      <c r="L821" s="630"/>
    </row>
    <row r="822" spans="1:12" ht="12" customHeight="1" thickBot="1">
      <c r="B822" s="555" t="s">
        <v>276</v>
      </c>
      <c r="H822" s="1257" t="s">
        <v>275</v>
      </c>
      <c r="I822" s="1258"/>
      <c r="J822" s="1258"/>
      <c r="K822" s="1258"/>
      <c r="L822" s="1259"/>
    </row>
    <row r="823" spans="1:12" ht="5.25" customHeight="1" thickBot="1">
      <c r="H823" s="556"/>
      <c r="I823" s="556"/>
      <c r="J823" s="556"/>
      <c r="K823" s="556"/>
      <c r="L823" s="556"/>
    </row>
    <row r="824" spans="1:12" ht="13.5" customHeight="1" thickBot="1">
      <c r="A824" s="1221" t="s">
        <v>274</v>
      </c>
      <c r="B824" s="1222"/>
      <c r="C824" s="1222"/>
      <c r="D824" s="1222"/>
      <c r="E824" s="1222"/>
      <c r="F824" s="1222"/>
      <c r="G824" s="1222"/>
      <c r="H824" s="1222"/>
      <c r="I824" s="1222"/>
      <c r="J824" s="1222"/>
      <c r="K824" s="1222"/>
      <c r="L824" s="1223"/>
    </row>
    <row r="825" spans="1:12" ht="6" customHeight="1"/>
    <row r="826" spans="1:12">
      <c r="A826" s="548" t="s">
        <v>273</v>
      </c>
    </row>
    <row r="827" spans="1:12" ht="6" customHeight="1" thickBot="1"/>
    <row r="828" spans="1:12">
      <c r="B828" s="550" t="s">
        <v>272</v>
      </c>
      <c r="F828" s="634"/>
      <c r="H828" s="625" t="s">
        <v>271</v>
      </c>
      <c r="I828" s="626"/>
      <c r="J828" s="626"/>
      <c r="K828" s="626"/>
      <c r="L828" s="627"/>
    </row>
    <row r="829" spans="1:12" ht="5.0999999999999996" customHeight="1">
      <c r="H829" s="628"/>
      <c r="I829" s="629"/>
      <c r="J829" s="629"/>
      <c r="K829" s="629"/>
      <c r="L829" s="630"/>
    </row>
    <row r="830" spans="1:12" ht="12.75" customHeight="1">
      <c r="B830" s="550" t="s">
        <v>270</v>
      </c>
      <c r="F830" s="634"/>
      <c r="H830" s="1158" t="str">
        <f>IF(ISERROR(+F828/F830),"",+F828/F830)</f>
        <v/>
      </c>
      <c r="I830" s="1159"/>
      <c r="J830" s="1159"/>
      <c r="K830" s="1159"/>
      <c r="L830" s="1160"/>
    </row>
    <row r="831" spans="1:12" ht="12.75" customHeight="1">
      <c r="H831" s="1161" t="s">
        <v>269</v>
      </c>
      <c r="I831" s="1162"/>
      <c r="J831" s="1162"/>
      <c r="K831" s="1162"/>
      <c r="L831" s="1163"/>
    </row>
    <row r="832" spans="1:12">
      <c r="H832" s="1164"/>
      <c r="I832" s="1165"/>
      <c r="J832" s="1165"/>
      <c r="K832" s="1165"/>
      <c r="L832" s="1166"/>
    </row>
    <row r="833" spans="1:12">
      <c r="H833" s="1164"/>
      <c r="I833" s="1165"/>
      <c r="J833" s="1165"/>
      <c r="K833" s="1165"/>
      <c r="L833" s="1166"/>
    </row>
    <row r="834" spans="1:12" ht="12.75" customHeight="1" thickBot="1">
      <c r="H834" s="1167"/>
      <c r="I834" s="1168"/>
      <c r="J834" s="1168"/>
      <c r="K834" s="1168"/>
      <c r="L834" s="1169"/>
    </row>
    <row r="835" spans="1:12" ht="3.75" customHeight="1"/>
    <row r="836" spans="1:12">
      <c r="A836" s="548" t="s">
        <v>268</v>
      </c>
    </row>
    <row r="837" spans="1:12" ht="6" customHeight="1" thickBot="1"/>
    <row r="838" spans="1:12">
      <c r="B838" s="550" t="s">
        <v>267</v>
      </c>
      <c r="F838" s="526"/>
      <c r="H838" s="625" t="s">
        <v>266</v>
      </c>
      <c r="I838" s="626"/>
      <c r="J838" s="626"/>
      <c r="K838" s="626"/>
      <c r="L838" s="627"/>
    </row>
    <row r="839" spans="1:12" ht="5.0999999999999996" customHeight="1">
      <c r="H839" s="628"/>
      <c r="I839" s="629"/>
      <c r="J839" s="629"/>
      <c r="K839" s="629"/>
      <c r="L839" s="630"/>
    </row>
    <row r="840" spans="1:12" ht="12.75" customHeight="1">
      <c r="B840" s="550" t="s">
        <v>265</v>
      </c>
      <c r="F840" s="526"/>
      <c r="H840" s="1260" t="str">
        <f>IF(ISERROR(+F838/F840),"",+F838/F840)</f>
        <v/>
      </c>
      <c r="I840" s="1261"/>
      <c r="J840" s="1261"/>
      <c r="K840" s="1261"/>
      <c r="L840" s="1262"/>
    </row>
    <row r="841" spans="1:12" ht="12.75" customHeight="1">
      <c r="B841" s="555" t="s">
        <v>264</v>
      </c>
      <c r="H841" s="1243" t="s">
        <v>263</v>
      </c>
      <c r="I841" s="1244"/>
      <c r="J841" s="1244"/>
      <c r="K841" s="1244"/>
      <c r="L841" s="1245"/>
    </row>
    <row r="842" spans="1:12" ht="12.75" customHeight="1">
      <c r="B842" s="557"/>
      <c r="C842" s="1254" t="s">
        <v>262</v>
      </c>
      <c r="D842" s="1255"/>
      <c r="E842" s="1255"/>
      <c r="F842" s="1256"/>
      <c r="H842" s="1246"/>
      <c r="I842" s="1247"/>
      <c r="J842" s="1247"/>
      <c r="K842" s="1247"/>
      <c r="L842" s="1248"/>
    </row>
    <row r="843" spans="1:12" ht="12.75" customHeight="1">
      <c r="B843" s="558"/>
      <c r="C843" s="1252" t="s">
        <v>261</v>
      </c>
      <c r="D843" s="1253"/>
      <c r="E843" s="1252" t="s">
        <v>260</v>
      </c>
      <c r="F843" s="1253"/>
      <c r="H843" s="1246"/>
      <c r="I843" s="1247"/>
      <c r="J843" s="1247"/>
      <c r="K843" s="1247"/>
      <c r="L843" s="1248"/>
    </row>
    <row r="844" spans="1:12" ht="12.75" customHeight="1">
      <c r="B844" s="558"/>
      <c r="C844" s="1252" t="s">
        <v>259</v>
      </c>
      <c r="D844" s="1253"/>
      <c r="E844" s="1252" t="s">
        <v>258</v>
      </c>
      <c r="F844" s="1253"/>
      <c r="H844" s="1246"/>
      <c r="I844" s="1247"/>
      <c r="J844" s="1247"/>
      <c r="K844" s="1247"/>
      <c r="L844" s="1248"/>
    </row>
    <row r="845" spans="1:12" ht="12.75" customHeight="1">
      <c r="B845" s="558"/>
      <c r="C845" s="1252" t="s">
        <v>257</v>
      </c>
      <c r="D845" s="1253"/>
      <c r="E845" s="1252" t="s">
        <v>256</v>
      </c>
      <c r="F845" s="1253"/>
      <c r="H845" s="1246"/>
      <c r="I845" s="1247"/>
      <c r="J845" s="1247"/>
      <c r="K845" s="1247"/>
      <c r="L845" s="1248"/>
    </row>
    <row r="846" spans="1:12" ht="6" customHeight="1" thickBot="1">
      <c r="H846" s="1249"/>
      <c r="I846" s="1250"/>
      <c r="J846" s="1250"/>
      <c r="K846" s="1250"/>
      <c r="L846" s="1251"/>
    </row>
    <row r="849" spans="1:13" ht="14.25">
      <c r="A849" s="1170" t="s">
        <v>194</v>
      </c>
      <c r="B849" s="1170"/>
      <c r="C849" s="1170"/>
      <c r="D849" s="1170"/>
      <c r="E849" s="1170"/>
      <c r="F849" s="1170"/>
      <c r="G849" s="1170"/>
      <c r="H849" s="1170"/>
      <c r="I849" s="1170"/>
      <c r="J849" s="1170"/>
      <c r="L849" s="531"/>
      <c r="M849" s="59"/>
    </row>
    <row r="850" spans="1:13" ht="14.25">
      <c r="A850" s="61" t="s">
        <v>195</v>
      </c>
      <c r="B850" s="135"/>
      <c r="C850" s="135"/>
      <c r="D850" s="135"/>
      <c r="E850" s="135"/>
      <c r="F850" s="135"/>
      <c r="G850" s="135"/>
      <c r="H850" s="135"/>
      <c r="I850" s="135"/>
      <c r="J850" s="133"/>
      <c r="L850" s="545"/>
      <c r="M850" s="134"/>
    </row>
    <row r="851" spans="1:13" ht="14.25">
      <c r="A851" s="64" t="s">
        <v>314</v>
      </c>
      <c r="B851" s="64"/>
      <c r="C851" s="64"/>
      <c r="D851" s="64"/>
      <c r="E851" s="64"/>
      <c r="F851" s="64"/>
      <c r="G851" s="64"/>
      <c r="H851" s="64"/>
      <c r="I851" s="64"/>
      <c r="J851" s="64"/>
      <c r="K851" s="59"/>
      <c r="L851" s="531"/>
      <c r="M851" s="134"/>
    </row>
    <row r="852" spans="1:13" ht="19.5" customHeight="1">
      <c r="A852" s="65" t="s">
        <v>196</v>
      </c>
      <c r="D852" s="1207" t="str">
        <f>'Sch I S&amp;B FINAL'!B$4</f>
        <v>Contractor Name</v>
      </c>
      <c r="E852" s="1208"/>
      <c r="F852" s="1208"/>
      <c r="G852" s="1208"/>
      <c r="H852" s="1208"/>
      <c r="J852" s="133"/>
      <c r="K852" s="66" t="s">
        <v>197</v>
      </c>
      <c r="L852" s="733">
        <f>'Sch I S&amp;B FINAL'!O$5</f>
        <v>0</v>
      </c>
    </row>
    <row r="853" spans="1:13">
      <c r="A853" s="65" t="s">
        <v>198</v>
      </c>
      <c r="D853" s="1209" t="s">
        <v>362</v>
      </c>
      <c r="E853" s="1209"/>
      <c r="F853" s="1209"/>
      <c r="G853" s="1209"/>
      <c r="H853" s="1209"/>
      <c r="J853" s="133"/>
      <c r="K853" s="66" t="s">
        <v>199</v>
      </c>
      <c r="L853" s="734" t="str">
        <f>'Sch I S&amp;B FINAL'!H$4</f>
        <v>Contract Number</v>
      </c>
    </row>
    <row r="854" spans="1:13">
      <c r="A854" s="65" t="s">
        <v>247</v>
      </c>
      <c r="D854" s="1217">
        <f>'Sch I S&amp;B FINAL'!B$6</f>
        <v>0</v>
      </c>
      <c r="E854" s="1217"/>
      <c r="F854" s="546"/>
      <c r="G854" s="1216"/>
      <c r="H854" s="1216"/>
      <c r="I854" s="1216"/>
      <c r="J854" s="133"/>
      <c r="K854" s="66" t="s">
        <v>324</v>
      </c>
      <c r="L854" s="735">
        <f>'Sch I S&amp;B FINAL'!O$4</f>
        <v>0</v>
      </c>
    </row>
    <row r="855" spans="1:13" ht="13.5" thickBot="1">
      <c r="A855" s="533"/>
      <c r="C855" s="547"/>
      <c r="D855" s="535"/>
      <c r="E855" s="535"/>
      <c r="F855" s="533"/>
      <c r="G855" s="535"/>
      <c r="H855" s="535"/>
      <c r="K855" s="66" t="s">
        <v>201</v>
      </c>
      <c r="L855" s="559"/>
    </row>
    <row r="856" spans="1:13" ht="13.5" hidden="1" thickBot="1"/>
    <row r="857" spans="1:13" ht="15.75" thickBot="1">
      <c r="A857" s="1210" t="s">
        <v>308</v>
      </c>
      <c r="B857" s="1211"/>
      <c r="C857" s="1211"/>
      <c r="D857" s="1211"/>
      <c r="E857" s="1211"/>
      <c r="F857" s="1211"/>
      <c r="G857" s="1211"/>
      <c r="H857" s="1211"/>
      <c r="I857" s="1211"/>
      <c r="J857" s="1211"/>
      <c r="K857" s="1211"/>
      <c r="L857" s="1212"/>
    </row>
    <row r="858" spans="1:13" ht="7.5" customHeight="1"/>
    <row r="859" spans="1:13">
      <c r="A859" s="548" t="s">
        <v>296</v>
      </c>
      <c r="B859" s="549"/>
    </row>
    <row r="860" spans="1:13" ht="5.0999999999999996" customHeight="1">
      <c r="A860" s="549"/>
      <c r="B860" s="549"/>
    </row>
    <row r="861" spans="1:13" ht="13.5" thickBot="1">
      <c r="A861" s="549"/>
      <c r="B861" s="550" t="s">
        <v>203</v>
      </c>
    </row>
    <row r="862" spans="1:13">
      <c r="A862" s="549"/>
      <c r="B862" s="549"/>
      <c r="C862" s="130" t="s">
        <v>204</v>
      </c>
      <c r="F862" s="526"/>
      <c r="H862" s="619" t="s">
        <v>307</v>
      </c>
      <c r="I862" s="620"/>
      <c r="J862" s="620"/>
      <c r="K862" s="620"/>
      <c r="L862" s="621"/>
    </row>
    <row r="863" spans="1:13" s="132" customFormat="1" ht="6" customHeight="1">
      <c r="A863" s="551"/>
      <c r="B863" s="551"/>
      <c r="F863" s="69"/>
      <c r="H863" s="622"/>
      <c r="I863" s="623"/>
      <c r="J863" s="623"/>
      <c r="K863" s="623"/>
      <c r="L863" s="624"/>
    </row>
    <row r="864" spans="1:13" ht="12.75" customHeight="1">
      <c r="A864" s="549"/>
      <c r="B864" s="549"/>
      <c r="C864" s="130" t="s">
        <v>206</v>
      </c>
      <c r="F864" s="526"/>
      <c r="H864" s="1213" t="str">
        <f>IF(ISERROR(+F868/(F870*108000)),"",+F868/(F870*108000))</f>
        <v/>
      </c>
      <c r="I864" s="1214"/>
      <c r="J864" s="1214"/>
      <c r="K864" s="1214"/>
      <c r="L864" s="1215"/>
    </row>
    <row r="865" spans="1:12" s="132" customFormat="1" ht="9.9499999999999993" customHeight="1">
      <c r="A865" s="551"/>
      <c r="B865" s="551"/>
      <c r="F865" s="69"/>
      <c r="H865" s="1227"/>
      <c r="I865" s="1228"/>
      <c r="J865" s="1228"/>
      <c r="K865" s="1228"/>
      <c r="L865" s="1229"/>
    </row>
    <row r="866" spans="1:12">
      <c r="A866" s="549"/>
      <c r="B866" s="549"/>
      <c r="C866" s="130" t="s">
        <v>208</v>
      </c>
      <c r="F866" s="526"/>
      <c r="H866" s="1164"/>
      <c r="I866" s="1165"/>
      <c r="J866" s="1165"/>
      <c r="K866" s="1165"/>
      <c r="L866" s="1166"/>
    </row>
    <row r="867" spans="1:12" ht="5.0999999999999996" customHeight="1">
      <c r="A867" s="549"/>
      <c r="B867" s="549"/>
      <c r="F867" s="132"/>
      <c r="H867" s="1164"/>
      <c r="I867" s="1165"/>
      <c r="J867" s="1165"/>
      <c r="K867" s="1165"/>
      <c r="L867" s="1166"/>
    </row>
    <row r="868" spans="1:12">
      <c r="A868" s="549"/>
      <c r="B868" s="549"/>
      <c r="C868" s="130" t="s">
        <v>57</v>
      </c>
      <c r="F868" s="618">
        <f>SUM(F862:F866)</f>
        <v>0</v>
      </c>
      <c r="H868" s="1164"/>
      <c r="I868" s="1165"/>
      <c r="J868" s="1165"/>
      <c r="K868" s="1165"/>
      <c r="L868" s="1166"/>
    </row>
    <row r="869" spans="1:12" ht="5.0999999999999996" customHeight="1">
      <c r="A869" s="549"/>
      <c r="B869" s="549"/>
      <c r="H869" s="1164"/>
      <c r="I869" s="1165"/>
      <c r="J869" s="1165"/>
      <c r="K869" s="1165"/>
      <c r="L869" s="1166"/>
    </row>
    <row r="870" spans="1:12" ht="13.5" thickBot="1">
      <c r="A870" s="549"/>
      <c r="B870" s="550" t="s">
        <v>211</v>
      </c>
      <c r="F870" s="632"/>
      <c r="H870" s="1167"/>
      <c r="I870" s="1168"/>
      <c r="J870" s="1168"/>
      <c r="K870" s="1168"/>
      <c r="L870" s="1169"/>
    </row>
    <row r="871" spans="1:12" ht="5.0999999999999996" customHeight="1">
      <c r="A871" s="549"/>
      <c r="B871" s="549"/>
    </row>
    <row r="872" spans="1:12">
      <c r="A872" s="548" t="s">
        <v>313</v>
      </c>
      <c r="B872" s="549"/>
    </row>
    <row r="873" spans="1:12" ht="5.0999999999999996" customHeight="1">
      <c r="A873" s="549"/>
      <c r="B873" s="549"/>
    </row>
    <row r="874" spans="1:12" ht="13.5" thickBot="1">
      <c r="A874" s="549"/>
      <c r="B874" s="550" t="s">
        <v>203</v>
      </c>
    </row>
    <row r="875" spans="1:12">
      <c r="A875" s="549"/>
      <c r="B875" s="549"/>
      <c r="C875" s="130" t="s">
        <v>295</v>
      </c>
      <c r="F875" s="526"/>
      <c r="H875" s="619" t="s">
        <v>317</v>
      </c>
      <c r="I875" s="620"/>
      <c r="J875" s="620"/>
      <c r="K875" s="620"/>
      <c r="L875" s="621"/>
    </row>
    <row r="876" spans="1:12" ht="6" customHeight="1">
      <c r="A876" s="549"/>
      <c r="B876" s="551"/>
      <c r="C876" s="132"/>
      <c r="D876" s="132"/>
      <c r="E876" s="132"/>
      <c r="F876" s="69"/>
      <c r="G876" s="132"/>
      <c r="H876" s="622"/>
      <c r="I876" s="623"/>
      <c r="J876" s="623"/>
      <c r="K876" s="623"/>
      <c r="L876" s="624"/>
    </row>
    <row r="877" spans="1:12" ht="12.75" customHeight="1">
      <c r="A877" s="549"/>
      <c r="B877" s="549"/>
      <c r="C877" s="130" t="s">
        <v>208</v>
      </c>
      <c r="F877" s="526"/>
      <c r="H877" s="1213" t="str">
        <f>IF(ISERROR(+F879/(F881*108000)),"",+F879/(F881*108000))</f>
        <v/>
      </c>
      <c r="I877" s="1214"/>
      <c r="J877" s="1214"/>
      <c r="K877" s="1214"/>
      <c r="L877" s="1215"/>
    </row>
    <row r="878" spans="1:12" ht="12.75" customHeight="1">
      <c r="A878" s="549"/>
      <c r="B878" s="551"/>
      <c r="C878" s="132"/>
      <c r="D878" s="132"/>
      <c r="E878" s="132"/>
      <c r="F878" s="69"/>
      <c r="G878" s="132"/>
      <c r="H878" s="1233" t="s">
        <v>294</v>
      </c>
      <c r="I878" s="1234"/>
      <c r="J878" s="1234"/>
      <c r="K878" s="1234"/>
      <c r="L878" s="1235"/>
    </row>
    <row r="879" spans="1:12">
      <c r="A879" s="549"/>
      <c r="B879" s="549"/>
      <c r="C879" s="130" t="s">
        <v>57</v>
      </c>
      <c r="F879" s="618">
        <f>SUM(F875:F877)</f>
        <v>0</v>
      </c>
      <c r="H879" s="1236"/>
      <c r="I879" s="1237"/>
      <c r="J879" s="1237"/>
      <c r="K879" s="1237"/>
      <c r="L879" s="1238"/>
    </row>
    <row r="880" spans="1:12">
      <c r="A880" s="549"/>
      <c r="B880" s="549"/>
      <c r="H880" s="1236"/>
      <c r="I880" s="1237"/>
      <c r="J880" s="1237"/>
      <c r="K880" s="1237"/>
      <c r="L880" s="1238"/>
    </row>
    <row r="881" spans="1:12" ht="13.5" thickBot="1">
      <c r="B881" s="550" t="s">
        <v>293</v>
      </c>
      <c r="F881" s="633"/>
      <c r="H881" s="1239"/>
      <c r="I881" s="1240"/>
      <c r="J881" s="1240"/>
      <c r="K881" s="1240"/>
      <c r="L881" s="1241"/>
    </row>
    <row r="882" spans="1:12" ht="3.75" customHeight="1"/>
    <row r="883" spans="1:12" hidden="1"/>
    <row r="884" spans="1:12" ht="5.25" customHeight="1"/>
    <row r="885" spans="1:12">
      <c r="A885" s="548" t="s">
        <v>292</v>
      </c>
      <c r="B885" s="549"/>
    </row>
    <row r="886" spans="1:12" ht="5.0999999999999996" customHeight="1">
      <c r="A886" s="549"/>
      <c r="B886" s="549"/>
    </row>
    <row r="887" spans="1:12" ht="13.5" thickBot="1">
      <c r="A887" s="549"/>
      <c r="B887" s="550" t="s">
        <v>203</v>
      </c>
    </row>
    <row r="888" spans="1:12">
      <c r="A888" s="549"/>
      <c r="B888" s="549"/>
      <c r="C888" s="130" t="s">
        <v>291</v>
      </c>
      <c r="F888" s="526"/>
      <c r="H888" s="625" t="s">
        <v>309</v>
      </c>
      <c r="I888" s="626"/>
      <c r="J888" s="626"/>
      <c r="K888" s="626"/>
      <c r="L888" s="627"/>
    </row>
    <row r="889" spans="1:12" ht="6" customHeight="1">
      <c r="A889" s="549"/>
      <c r="B889" s="551"/>
      <c r="C889" s="132"/>
      <c r="D889" s="132"/>
      <c r="E889" s="132"/>
      <c r="F889" s="69"/>
      <c r="G889" s="132"/>
      <c r="H889" s="628"/>
      <c r="I889" s="629"/>
      <c r="J889" s="629"/>
      <c r="K889" s="629"/>
      <c r="L889" s="630"/>
    </row>
    <row r="890" spans="1:12" ht="12.75" customHeight="1">
      <c r="A890" s="549"/>
      <c r="B890" s="549"/>
      <c r="C890" s="130" t="s">
        <v>206</v>
      </c>
      <c r="F890" s="526"/>
      <c r="H890" s="1213" t="str">
        <f>IF(ISERROR(+F892/(F894*108000)),"",+F892/(F894*108000))</f>
        <v/>
      </c>
      <c r="I890" s="1214"/>
      <c r="J890" s="1214"/>
      <c r="K890" s="1214"/>
      <c r="L890" s="1215"/>
    </row>
    <row r="891" spans="1:12" ht="12.75" customHeight="1">
      <c r="A891" s="549"/>
      <c r="B891" s="551"/>
      <c r="C891" s="132"/>
      <c r="D891" s="132"/>
      <c r="E891" s="132"/>
      <c r="F891" s="69"/>
      <c r="G891" s="132"/>
      <c r="H891" s="1161" t="s">
        <v>290</v>
      </c>
      <c r="I891" s="1162"/>
      <c r="J891" s="1162"/>
      <c r="K891" s="1162"/>
      <c r="L891" s="1163"/>
    </row>
    <row r="892" spans="1:12">
      <c r="A892" s="549"/>
      <c r="B892" s="549"/>
      <c r="C892" s="130" t="s">
        <v>57</v>
      </c>
      <c r="F892" s="618">
        <f>SUM(F888:F890)</f>
        <v>0</v>
      </c>
      <c r="H892" s="1164"/>
      <c r="I892" s="1165"/>
      <c r="J892" s="1165"/>
      <c r="K892" s="1165"/>
      <c r="L892" s="1166"/>
    </row>
    <row r="893" spans="1:12">
      <c r="A893" s="549"/>
      <c r="B893" s="549"/>
      <c r="H893" s="1164"/>
      <c r="I893" s="1165"/>
      <c r="J893" s="1165"/>
      <c r="K893" s="1165"/>
      <c r="L893" s="1166"/>
    </row>
    <row r="894" spans="1:12" ht="13.5" thickBot="1">
      <c r="B894" s="550" t="s">
        <v>312</v>
      </c>
      <c r="F894" s="633"/>
      <c r="H894" s="1167"/>
      <c r="I894" s="1168"/>
      <c r="J894" s="1168"/>
      <c r="K894" s="1168"/>
      <c r="L894" s="1169"/>
    </row>
    <row r="895" spans="1:12" ht="6.75" customHeight="1"/>
    <row r="896" spans="1:12">
      <c r="A896" s="548" t="s">
        <v>289</v>
      </c>
      <c r="B896" s="549"/>
    </row>
    <row r="897" spans="1:12" ht="6" customHeight="1">
      <c r="A897" s="549"/>
      <c r="B897" s="549"/>
    </row>
    <row r="898" spans="1:12" ht="13.5" thickBot="1">
      <c r="A898" s="549"/>
      <c r="B898" s="550" t="s">
        <v>203</v>
      </c>
    </row>
    <row r="899" spans="1:12">
      <c r="A899" s="549"/>
      <c r="B899" s="549"/>
      <c r="C899" s="130" t="s">
        <v>318</v>
      </c>
      <c r="F899" s="526"/>
      <c r="H899" s="625" t="s">
        <v>310</v>
      </c>
      <c r="I899" s="626"/>
      <c r="J899" s="626"/>
      <c r="K899" s="626"/>
      <c r="L899" s="627"/>
    </row>
    <row r="900" spans="1:12" ht="6" customHeight="1">
      <c r="A900" s="549"/>
      <c r="B900" s="551"/>
      <c r="C900" s="132"/>
      <c r="D900" s="132"/>
      <c r="E900" s="132"/>
      <c r="F900" s="69"/>
      <c r="G900" s="132"/>
      <c r="H900" s="628"/>
      <c r="I900" s="629"/>
      <c r="J900" s="629"/>
      <c r="K900" s="629"/>
      <c r="L900" s="630"/>
    </row>
    <row r="901" spans="1:12" ht="12.75" customHeight="1">
      <c r="A901" s="549"/>
      <c r="B901" s="549"/>
      <c r="C901" s="1242" t="s">
        <v>285</v>
      </c>
      <c r="D901" s="1242"/>
      <c r="E901" s="1242"/>
      <c r="F901" s="69"/>
      <c r="H901" s="1230" t="str">
        <f>IF(ISERROR(F899/(F905*60)),"",(F899/(F905*60)))</f>
        <v/>
      </c>
      <c r="I901" s="1231"/>
      <c r="J901" s="1231"/>
      <c r="K901" s="1231"/>
      <c r="L901" s="1232"/>
    </row>
    <row r="902" spans="1:12" ht="12.75" customHeight="1">
      <c r="A902" s="549"/>
      <c r="B902" s="551"/>
      <c r="C902" s="1242"/>
      <c r="D902" s="1242"/>
      <c r="E902" s="1242"/>
      <c r="F902" s="69"/>
      <c r="G902" s="132"/>
      <c r="H902" s="1161" t="s">
        <v>288</v>
      </c>
      <c r="I902" s="1162"/>
      <c r="J902" s="1162"/>
      <c r="K902" s="1162"/>
      <c r="L902" s="1163"/>
    </row>
    <row r="903" spans="1:12" ht="12.75" customHeight="1">
      <c r="A903" s="549"/>
      <c r="B903" s="549"/>
      <c r="C903" s="1242"/>
      <c r="D903" s="1242"/>
      <c r="E903" s="1242"/>
      <c r="F903" s="552"/>
      <c r="H903" s="1164"/>
      <c r="I903" s="1165"/>
      <c r="J903" s="1165"/>
      <c r="K903" s="1165"/>
      <c r="L903" s="1166"/>
    </row>
    <row r="904" spans="1:12" ht="12.75" customHeight="1">
      <c r="A904" s="549"/>
      <c r="B904" s="549"/>
      <c r="C904" s="1242"/>
      <c r="D904" s="1242"/>
      <c r="E904" s="1242"/>
      <c r="H904" s="1164"/>
      <c r="I904" s="1165"/>
      <c r="J904" s="1165"/>
      <c r="K904" s="1165"/>
      <c r="L904" s="1166"/>
    </row>
    <row r="905" spans="1:12" ht="13.5" thickBot="1">
      <c r="B905" s="550" t="s">
        <v>287</v>
      </c>
      <c r="F905" s="634"/>
      <c r="H905" s="1167"/>
      <c r="I905" s="1168"/>
      <c r="J905" s="1168"/>
      <c r="K905" s="1168"/>
      <c r="L905" s="1169"/>
    </row>
    <row r="906" spans="1:12" ht="6" customHeight="1"/>
    <row r="907" spans="1:12">
      <c r="A907" s="548" t="s">
        <v>286</v>
      </c>
      <c r="B907" s="549"/>
    </row>
    <row r="908" spans="1:12" ht="3" customHeight="1">
      <c r="A908" s="549"/>
      <c r="B908" s="549"/>
    </row>
    <row r="909" spans="1:12" ht="13.5" thickBot="1">
      <c r="A909" s="549"/>
      <c r="B909" s="550" t="s">
        <v>203</v>
      </c>
    </row>
    <row r="910" spans="1:12">
      <c r="A910" s="549"/>
      <c r="B910" s="549"/>
      <c r="C910" s="130" t="s">
        <v>318</v>
      </c>
      <c r="F910" s="526"/>
      <c r="H910" s="625" t="s">
        <v>311</v>
      </c>
      <c r="I910" s="626"/>
      <c r="J910" s="626"/>
      <c r="K910" s="626"/>
      <c r="L910" s="627"/>
    </row>
    <row r="911" spans="1:12" ht="6" customHeight="1">
      <c r="A911" s="549"/>
      <c r="B911" s="551"/>
      <c r="C911" s="132"/>
      <c r="D911" s="132"/>
      <c r="E911" s="132"/>
      <c r="F911" s="69"/>
      <c r="G911" s="132"/>
      <c r="H911" s="628"/>
      <c r="I911" s="629"/>
      <c r="J911" s="629"/>
      <c r="K911" s="629"/>
      <c r="L911" s="630"/>
    </row>
    <row r="912" spans="1:12" ht="12.75" customHeight="1">
      <c r="A912" s="549"/>
      <c r="B912" s="549"/>
      <c r="C912" s="1242" t="s">
        <v>285</v>
      </c>
      <c r="D912" s="1242"/>
      <c r="E912" s="1242"/>
      <c r="F912" s="69"/>
      <c r="H912" s="1213" t="str">
        <f>IF(ISERROR(+F910/(F916*1800*60)),"",+F910/(F916*1800*60))</f>
        <v/>
      </c>
      <c r="I912" s="1214"/>
      <c r="J912" s="1214"/>
      <c r="K912" s="1214"/>
      <c r="L912" s="1215"/>
    </row>
    <row r="913" spans="1:12" ht="12.75" customHeight="1">
      <c r="A913" s="549"/>
      <c r="B913" s="551"/>
      <c r="C913" s="1242"/>
      <c r="D913" s="1242"/>
      <c r="E913" s="1242"/>
      <c r="F913" s="69"/>
      <c r="G913" s="132"/>
      <c r="H913" s="1233" t="s">
        <v>284</v>
      </c>
      <c r="I913" s="1234"/>
      <c r="J913" s="1234"/>
      <c r="K913" s="1234"/>
      <c r="L913" s="1235"/>
    </row>
    <row r="914" spans="1:12" ht="12.75" customHeight="1">
      <c r="A914" s="549"/>
      <c r="B914" s="549"/>
      <c r="C914" s="1242"/>
      <c r="D914" s="1242"/>
      <c r="E914" s="1242"/>
      <c r="F914" s="552"/>
      <c r="H914" s="1236"/>
      <c r="I914" s="1237"/>
      <c r="J914" s="1237"/>
      <c r="K914" s="1237"/>
      <c r="L914" s="1238"/>
    </row>
    <row r="915" spans="1:12" ht="16.5" customHeight="1">
      <c r="A915" s="549"/>
      <c r="B915" s="549"/>
      <c r="C915" s="1242"/>
      <c r="D915" s="1242"/>
      <c r="E915" s="1242"/>
      <c r="H915" s="1236"/>
      <c r="I915" s="1237"/>
      <c r="J915" s="1237"/>
      <c r="K915" s="1237"/>
      <c r="L915" s="1238"/>
    </row>
    <row r="916" spans="1:12" ht="13.5" thickBot="1">
      <c r="B916" s="550" t="s">
        <v>283</v>
      </c>
      <c r="F916" s="635"/>
      <c r="H916" s="1239"/>
      <c r="I916" s="1240"/>
      <c r="J916" s="1240"/>
      <c r="K916" s="1240"/>
      <c r="L916" s="1241"/>
    </row>
    <row r="917" spans="1:12">
      <c r="A917" s="553"/>
      <c r="B917" s="554"/>
    </row>
    <row r="918" spans="1:12" ht="3.75" customHeight="1" thickBot="1"/>
    <row r="919" spans="1:12" ht="15.75" thickBot="1">
      <c r="A919" s="1224" t="s">
        <v>282</v>
      </c>
      <c r="B919" s="1225"/>
      <c r="C919" s="1225"/>
      <c r="D919" s="1225"/>
      <c r="E919" s="1225"/>
      <c r="F919" s="1225"/>
      <c r="G919" s="1225"/>
      <c r="H919" s="1225"/>
      <c r="I919" s="1225"/>
      <c r="J919" s="1225"/>
      <c r="K919" s="1225"/>
      <c r="L919" s="1226"/>
    </row>
    <row r="920" spans="1:12" ht="5.25" customHeight="1"/>
    <row r="921" spans="1:12">
      <c r="A921" s="548" t="s">
        <v>281</v>
      </c>
      <c r="B921" s="549"/>
    </row>
    <row r="922" spans="1:12" ht="5.0999999999999996" customHeight="1" thickBot="1"/>
    <row r="923" spans="1:12">
      <c r="B923" s="550" t="s">
        <v>280</v>
      </c>
      <c r="F923" s="526"/>
      <c r="H923" s="625" t="s">
        <v>279</v>
      </c>
      <c r="I923" s="626"/>
      <c r="J923" s="626"/>
      <c r="K923" s="626"/>
      <c r="L923" s="627"/>
    </row>
    <row r="924" spans="1:12" ht="5.0999999999999996" customHeight="1">
      <c r="H924" s="628"/>
      <c r="I924" s="629"/>
      <c r="J924" s="629"/>
      <c r="K924" s="629"/>
      <c r="L924" s="630"/>
    </row>
    <row r="925" spans="1:12">
      <c r="B925" s="550" t="s">
        <v>278</v>
      </c>
      <c r="F925" s="526"/>
      <c r="H925" s="1218">
        <f>+F923*F925*F927</f>
        <v>0</v>
      </c>
      <c r="I925" s="1219"/>
      <c r="J925" s="1219"/>
      <c r="K925" s="1219"/>
      <c r="L925" s="1220"/>
    </row>
    <row r="926" spans="1:12" ht="5.0999999999999996" customHeight="1">
      <c r="H926" s="1218"/>
      <c r="I926" s="1219"/>
      <c r="J926" s="1219"/>
      <c r="K926" s="1219"/>
      <c r="L926" s="1220"/>
    </row>
    <row r="927" spans="1:12">
      <c r="B927" s="550" t="s">
        <v>277</v>
      </c>
      <c r="F927" s="560"/>
      <c r="H927" s="628"/>
      <c r="I927" s="629"/>
      <c r="J927" s="629"/>
      <c r="K927" s="629"/>
      <c r="L927" s="630"/>
    </row>
    <row r="928" spans="1:12" ht="12" customHeight="1" thickBot="1">
      <c r="B928" s="555" t="s">
        <v>276</v>
      </c>
      <c r="H928" s="1257" t="s">
        <v>275</v>
      </c>
      <c r="I928" s="1258"/>
      <c r="J928" s="1258"/>
      <c r="K928" s="1258"/>
      <c r="L928" s="1259"/>
    </row>
    <row r="929" spans="1:12" ht="5.25" customHeight="1" thickBot="1">
      <c r="H929" s="556"/>
      <c r="I929" s="556"/>
      <c r="J929" s="556"/>
      <c r="K929" s="556"/>
      <c r="L929" s="556"/>
    </row>
    <row r="930" spans="1:12" ht="13.5" customHeight="1" thickBot="1">
      <c r="A930" s="1221" t="s">
        <v>274</v>
      </c>
      <c r="B930" s="1222"/>
      <c r="C930" s="1222"/>
      <c r="D930" s="1222"/>
      <c r="E930" s="1222"/>
      <c r="F930" s="1222"/>
      <c r="G930" s="1222"/>
      <c r="H930" s="1222"/>
      <c r="I930" s="1222"/>
      <c r="J930" s="1222"/>
      <c r="K930" s="1222"/>
      <c r="L930" s="1223"/>
    </row>
    <row r="931" spans="1:12" ht="6" customHeight="1"/>
    <row r="932" spans="1:12">
      <c r="A932" s="548" t="s">
        <v>273</v>
      </c>
    </row>
    <row r="933" spans="1:12" ht="6" customHeight="1" thickBot="1"/>
    <row r="934" spans="1:12">
      <c r="B934" s="550" t="s">
        <v>272</v>
      </c>
      <c r="F934" s="634"/>
      <c r="H934" s="625" t="s">
        <v>271</v>
      </c>
      <c r="I934" s="626"/>
      <c r="J934" s="626"/>
      <c r="K934" s="626"/>
      <c r="L934" s="627"/>
    </row>
    <row r="935" spans="1:12" ht="5.0999999999999996" customHeight="1">
      <c r="H935" s="628"/>
      <c r="I935" s="629"/>
      <c r="J935" s="629"/>
      <c r="K935" s="629"/>
      <c r="L935" s="630"/>
    </row>
    <row r="936" spans="1:12" ht="12.75" customHeight="1">
      <c r="B936" s="550" t="s">
        <v>270</v>
      </c>
      <c r="F936" s="634"/>
      <c r="H936" s="1158" t="str">
        <f>IF(ISERROR(+F934/F936),"",+F934/F936)</f>
        <v/>
      </c>
      <c r="I936" s="1159"/>
      <c r="J936" s="1159"/>
      <c r="K936" s="1159"/>
      <c r="L936" s="1160"/>
    </row>
    <row r="937" spans="1:12" ht="12.75" customHeight="1">
      <c r="H937" s="1161" t="s">
        <v>269</v>
      </c>
      <c r="I937" s="1162"/>
      <c r="J937" s="1162"/>
      <c r="K937" s="1162"/>
      <c r="L937" s="1163"/>
    </row>
    <row r="938" spans="1:12">
      <c r="H938" s="1164"/>
      <c r="I938" s="1165"/>
      <c r="J938" s="1165"/>
      <c r="K938" s="1165"/>
      <c r="L938" s="1166"/>
    </row>
    <row r="939" spans="1:12">
      <c r="H939" s="1164"/>
      <c r="I939" s="1165"/>
      <c r="J939" s="1165"/>
      <c r="K939" s="1165"/>
      <c r="L939" s="1166"/>
    </row>
    <row r="940" spans="1:12" ht="12.75" customHeight="1" thickBot="1">
      <c r="H940" s="1167"/>
      <c r="I940" s="1168"/>
      <c r="J940" s="1168"/>
      <c r="K940" s="1168"/>
      <c r="L940" s="1169"/>
    </row>
    <row r="941" spans="1:12" ht="3.75" customHeight="1"/>
    <row r="942" spans="1:12">
      <c r="A942" s="548" t="s">
        <v>268</v>
      </c>
    </row>
    <row r="943" spans="1:12" ht="6" customHeight="1" thickBot="1"/>
    <row r="944" spans="1:12">
      <c r="B944" s="550" t="s">
        <v>267</v>
      </c>
      <c r="F944" s="526"/>
      <c r="H944" s="625" t="s">
        <v>266</v>
      </c>
      <c r="I944" s="626"/>
      <c r="J944" s="626"/>
      <c r="K944" s="626"/>
      <c r="L944" s="627"/>
    </row>
    <row r="945" spans="1:13" ht="5.0999999999999996" customHeight="1">
      <c r="H945" s="628"/>
      <c r="I945" s="629"/>
      <c r="J945" s="629"/>
      <c r="K945" s="629"/>
      <c r="L945" s="630"/>
    </row>
    <row r="946" spans="1:13" ht="12.75" customHeight="1">
      <c r="B946" s="550" t="s">
        <v>265</v>
      </c>
      <c r="F946" s="526"/>
      <c r="H946" s="1260" t="str">
        <f>IF(ISERROR(+F944/F946),"",+F944/F946)</f>
        <v/>
      </c>
      <c r="I946" s="1261"/>
      <c r="J946" s="1261"/>
      <c r="K946" s="1261"/>
      <c r="L946" s="1262"/>
    </row>
    <row r="947" spans="1:13" ht="12.75" customHeight="1">
      <c r="B947" s="555" t="s">
        <v>264</v>
      </c>
      <c r="H947" s="1243" t="s">
        <v>263</v>
      </c>
      <c r="I947" s="1244"/>
      <c r="J947" s="1244"/>
      <c r="K947" s="1244"/>
      <c r="L947" s="1245"/>
    </row>
    <row r="948" spans="1:13" ht="12.75" customHeight="1">
      <c r="B948" s="557"/>
      <c r="C948" s="1254" t="s">
        <v>262</v>
      </c>
      <c r="D948" s="1255"/>
      <c r="E948" s="1255"/>
      <c r="F948" s="1256"/>
      <c r="H948" s="1246"/>
      <c r="I948" s="1247"/>
      <c r="J948" s="1247"/>
      <c r="K948" s="1247"/>
      <c r="L948" s="1248"/>
    </row>
    <row r="949" spans="1:13" ht="12.75" customHeight="1">
      <c r="B949" s="558"/>
      <c r="C949" s="1252" t="s">
        <v>261</v>
      </c>
      <c r="D949" s="1253"/>
      <c r="E949" s="1252" t="s">
        <v>260</v>
      </c>
      <c r="F949" s="1253"/>
      <c r="H949" s="1246"/>
      <c r="I949" s="1247"/>
      <c r="J949" s="1247"/>
      <c r="K949" s="1247"/>
      <c r="L949" s="1248"/>
    </row>
    <row r="950" spans="1:13" ht="12.75" customHeight="1">
      <c r="B950" s="558"/>
      <c r="C950" s="1252" t="s">
        <v>259</v>
      </c>
      <c r="D950" s="1253"/>
      <c r="E950" s="1252" t="s">
        <v>258</v>
      </c>
      <c r="F950" s="1253"/>
      <c r="H950" s="1246"/>
      <c r="I950" s="1247"/>
      <c r="J950" s="1247"/>
      <c r="K950" s="1247"/>
      <c r="L950" s="1248"/>
    </row>
    <row r="951" spans="1:13" ht="12.75" customHeight="1">
      <c r="B951" s="558"/>
      <c r="C951" s="1252" t="s">
        <v>257</v>
      </c>
      <c r="D951" s="1253"/>
      <c r="E951" s="1252" t="s">
        <v>256</v>
      </c>
      <c r="F951" s="1253"/>
      <c r="H951" s="1246"/>
      <c r="I951" s="1247"/>
      <c r="J951" s="1247"/>
      <c r="K951" s="1247"/>
      <c r="L951" s="1248"/>
    </row>
    <row r="952" spans="1:13" ht="6" customHeight="1" thickBot="1">
      <c r="H952" s="1249"/>
      <c r="I952" s="1250"/>
      <c r="J952" s="1250"/>
      <c r="K952" s="1250"/>
      <c r="L952" s="1251"/>
    </row>
    <row r="955" spans="1:13" ht="14.25">
      <c r="A955" s="1170" t="s">
        <v>194</v>
      </c>
      <c r="B955" s="1170"/>
      <c r="C955" s="1170"/>
      <c r="D955" s="1170"/>
      <c r="E955" s="1170"/>
      <c r="F955" s="1170"/>
      <c r="G955" s="1170"/>
      <c r="H955" s="1170"/>
      <c r="I955" s="1170"/>
      <c r="J955" s="1170"/>
      <c r="L955" s="531"/>
      <c r="M955" s="59"/>
    </row>
    <row r="956" spans="1:13" ht="14.25">
      <c r="A956" s="61" t="s">
        <v>195</v>
      </c>
      <c r="B956" s="135"/>
      <c r="C956" s="135"/>
      <c r="D956" s="135"/>
      <c r="E956" s="135"/>
      <c r="F956" s="135"/>
      <c r="G956" s="135"/>
      <c r="H956" s="135"/>
      <c r="I956" s="135"/>
      <c r="J956" s="133"/>
      <c r="L956" s="545"/>
      <c r="M956" s="134"/>
    </row>
    <row r="957" spans="1:13" ht="14.25">
      <c r="A957" s="64" t="s">
        <v>314</v>
      </c>
      <c r="B957" s="64"/>
      <c r="C957" s="64"/>
      <c r="D957" s="64"/>
      <c r="E957" s="64"/>
      <c r="F957" s="64"/>
      <c r="G957" s="64"/>
      <c r="H957" s="64"/>
      <c r="I957" s="64"/>
      <c r="J957" s="64"/>
      <c r="K957" s="59"/>
      <c r="L957" s="531"/>
      <c r="M957" s="134"/>
    </row>
    <row r="958" spans="1:13" ht="19.5" customHeight="1">
      <c r="A958" s="65" t="s">
        <v>196</v>
      </c>
      <c r="D958" s="1207" t="str">
        <f>'Sch I S&amp;B FINAL'!B$4</f>
        <v>Contractor Name</v>
      </c>
      <c r="E958" s="1208"/>
      <c r="F958" s="1208"/>
      <c r="G958" s="1208"/>
      <c r="H958" s="1208"/>
      <c r="J958" s="133"/>
      <c r="K958" s="66" t="s">
        <v>197</v>
      </c>
      <c r="L958" s="733">
        <f>'Sch I S&amp;B FINAL'!O$5</f>
        <v>0</v>
      </c>
    </row>
    <row r="959" spans="1:13">
      <c r="A959" s="65" t="s">
        <v>198</v>
      </c>
      <c r="D959" s="1209" t="s">
        <v>363</v>
      </c>
      <c r="E959" s="1209"/>
      <c r="F959" s="1209"/>
      <c r="G959" s="1209"/>
      <c r="H959" s="1209"/>
      <c r="J959" s="133"/>
      <c r="K959" s="66" t="s">
        <v>199</v>
      </c>
      <c r="L959" s="734" t="str">
        <f>'Sch I S&amp;B FINAL'!H$4</f>
        <v>Contract Number</v>
      </c>
    </row>
    <row r="960" spans="1:13">
      <c r="A960" s="65" t="s">
        <v>247</v>
      </c>
      <c r="D960" s="1217">
        <f>'Sch I S&amp;B FINAL'!B$6</f>
        <v>0</v>
      </c>
      <c r="E960" s="1217"/>
      <c r="F960" s="546"/>
      <c r="G960" s="1216"/>
      <c r="H960" s="1216"/>
      <c r="I960" s="1216"/>
      <c r="J960" s="133"/>
      <c r="K960" s="66" t="s">
        <v>324</v>
      </c>
      <c r="L960" s="735">
        <f>'Sch I S&amp;B FINAL'!O$4</f>
        <v>0</v>
      </c>
    </row>
    <row r="961" spans="1:12" ht="13.5" thickBot="1">
      <c r="A961" s="533"/>
      <c r="C961" s="547"/>
      <c r="D961" s="535"/>
      <c r="E961" s="535"/>
      <c r="F961" s="533"/>
      <c r="G961" s="535"/>
      <c r="H961" s="535"/>
      <c r="K961" s="66" t="s">
        <v>201</v>
      </c>
      <c r="L961" s="559"/>
    </row>
    <row r="962" spans="1:12" ht="13.5" hidden="1" thickBot="1"/>
    <row r="963" spans="1:12" ht="15.75" thickBot="1">
      <c r="A963" s="1210" t="s">
        <v>308</v>
      </c>
      <c r="B963" s="1211"/>
      <c r="C963" s="1211"/>
      <c r="D963" s="1211"/>
      <c r="E963" s="1211"/>
      <c r="F963" s="1211"/>
      <c r="G963" s="1211"/>
      <c r="H963" s="1211"/>
      <c r="I963" s="1211"/>
      <c r="J963" s="1211"/>
      <c r="K963" s="1211"/>
      <c r="L963" s="1212"/>
    </row>
    <row r="964" spans="1:12" ht="7.5" customHeight="1"/>
    <row r="965" spans="1:12">
      <c r="A965" s="548" t="s">
        <v>296</v>
      </c>
      <c r="B965" s="549"/>
    </row>
    <row r="966" spans="1:12" ht="5.0999999999999996" customHeight="1">
      <c r="A966" s="549"/>
      <c r="B966" s="549"/>
    </row>
    <row r="967" spans="1:12" ht="13.5" thickBot="1">
      <c r="A967" s="549"/>
      <c r="B967" s="550" t="s">
        <v>203</v>
      </c>
    </row>
    <row r="968" spans="1:12">
      <c r="A968" s="549"/>
      <c r="B968" s="549"/>
      <c r="C968" s="130" t="s">
        <v>204</v>
      </c>
      <c r="F968" s="526"/>
      <c r="H968" s="619" t="s">
        <v>307</v>
      </c>
      <c r="I968" s="620"/>
      <c r="J968" s="620"/>
      <c r="K968" s="620"/>
      <c r="L968" s="621"/>
    </row>
    <row r="969" spans="1:12" s="132" customFormat="1" ht="6" customHeight="1">
      <c r="A969" s="551"/>
      <c r="B969" s="551"/>
      <c r="F969" s="69"/>
      <c r="H969" s="622"/>
      <c r="I969" s="623"/>
      <c r="J969" s="623"/>
      <c r="K969" s="623"/>
      <c r="L969" s="624"/>
    </row>
    <row r="970" spans="1:12" ht="12.75" customHeight="1">
      <c r="A970" s="549"/>
      <c r="B970" s="549"/>
      <c r="C970" s="130" t="s">
        <v>206</v>
      </c>
      <c r="F970" s="526"/>
      <c r="H970" s="1213" t="str">
        <f>IF(ISERROR(+F974/(F976*108000)),"",+F974/(F976*108000))</f>
        <v/>
      </c>
      <c r="I970" s="1214"/>
      <c r="J970" s="1214"/>
      <c r="K970" s="1214"/>
      <c r="L970" s="1215"/>
    </row>
    <row r="971" spans="1:12" s="132" customFormat="1" ht="9.9499999999999993" customHeight="1">
      <c r="A971" s="551"/>
      <c r="B971" s="551"/>
      <c r="F971" s="69"/>
      <c r="H971" s="1227"/>
      <c r="I971" s="1228"/>
      <c r="J971" s="1228"/>
      <c r="K971" s="1228"/>
      <c r="L971" s="1229"/>
    </row>
    <row r="972" spans="1:12">
      <c r="A972" s="549"/>
      <c r="B972" s="549"/>
      <c r="C972" s="130" t="s">
        <v>208</v>
      </c>
      <c r="F972" s="526"/>
      <c r="H972" s="1164"/>
      <c r="I972" s="1165"/>
      <c r="J972" s="1165"/>
      <c r="K972" s="1165"/>
      <c r="L972" s="1166"/>
    </row>
    <row r="973" spans="1:12" ht="5.0999999999999996" customHeight="1">
      <c r="A973" s="549"/>
      <c r="B973" s="549"/>
      <c r="F973" s="132"/>
      <c r="H973" s="1164"/>
      <c r="I973" s="1165"/>
      <c r="J973" s="1165"/>
      <c r="K973" s="1165"/>
      <c r="L973" s="1166"/>
    </row>
    <row r="974" spans="1:12">
      <c r="A974" s="549"/>
      <c r="B974" s="549"/>
      <c r="C974" s="130" t="s">
        <v>57</v>
      </c>
      <c r="F974" s="618">
        <f>SUM(F968:F972)</f>
        <v>0</v>
      </c>
      <c r="H974" s="1164"/>
      <c r="I974" s="1165"/>
      <c r="J974" s="1165"/>
      <c r="K974" s="1165"/>
      <c r="L974" s="1166"/>
    </row>
    <row r="975" spans="1:12" ht="5.0999999999999996" customHeight="1">
      <c r="A975" s="549"/>
      <c r="B975" s="549"/>
      <c r="H975" s="1164"/>
      <c r="I975" s="1165"/>
      <c r="J975" s="1165"/>
      <c r="K975" s="1165"/>
      <c r="L975" s="1166"/>
    </row>
    <row r="976" spans="1:12" ht="13.5" thickBot="1">
      <c r="A976" s="549"/>
      <c r="B976" s="550" t="s">
        <v>211</v>
      </c>
      <c r="F976" s="632"/>
      <c r="H976" s="1167"/>
      <c r="I976" s="1168"/>
      <c r="J976" s="1168"/>
      <c r="K976" s="1168"/>
      <c r="L976" s="1169"/>
    </row>
    <row r="977" spans="1:12" ht="5.0999999999999996" customHeight="1">
      <c r="A977" s="549"/>
      <c r="B977" s="549"/>
    </row>
    <row r="978" spans="1:12">
      <c r="A978" s="548" t="s">
        <v>313</v>
      </c>
      <c r="B978" s="549"/>
    </row>
    <row r="979" spans="1:12" ht="5.0999999999999996" customHeight="1">
      <c r="A979" s="549"/>
      <c r="B979" s="549"/>
    </row>
    <row r="980" spans="1:12" ht="13.5" thickBot="1">
      <c r="A980" s="549"/>
      <c r="B980" s="550" t="s">
        <v>203</v>
      </c>
    </row>
    <row r="981" spans="1:12">
      <c r="A981" s="549"/>
      <c r="B981" s="549"/>
      <c r="C981" s="130" t="s">
        <v>295</v>
      </c>
      <c r="F981" s="526"/>
      <c r="H981" s="619" t="s">
        <v>317</v>
      </c>
      <c r="I981" s="620"/>
      <c r="J981" s="620"/>
      <c r="K981" s="620"/>
      <c r="L981" s="621"/>
    </row>
    <row r="982" spans="1:12" ht="6" customHeight="1">
      <c r="A982" s="549"/>
      <c r="B982" s="551"/>
      <c r="C982" s="132"/>
      <c r="D982" s="132"/>
      <c r="E982" s="132"/>
      <c r="F982" s="69"/>
      <c r="G982" s="132"/>
      <c r="H982" s="622"/>
      <c r="I982" s="623"/>
      <c r="J982" s="623"/>
      <c r="K982" s="623"/>
      <c r="L982" s="624"/>
    </row>
    <row r="983" spans="1:12" ht="12.75" customHeight="1">
      <c r="A983" s="549"/>
      <c r="B983" s="549"/>
      <c r="C983" s="130" t="s">
        <v>208</v>
      </c>
      <c r="F983" s="526"/>
      <c r="H983" s="1213" t="str">
        <f>IF(ISERROR(+F985/(F987*108000)),"",+F985/(F987*108000))</f>
        <v/>
      </c>
      <c r="I983" s="1214"/>
      <c r="J983" s="1214"/>
      <c r="K983" s="1214"/>
      <c r="L983" s="1215"/>
    </row>
    <row r="984" spans="1:12" ht="12.75" customHeight="1">
      <c r="A984" s="549"/>
      <c r="B984" s="551"/>
      <c r="C984" s="132"/>
      <c r="D984" s="132"/>
      <c r="E984" s="132"/>
      <c r="F984" s="69"/>
      <c r="G984" s="132"/>
      <c r="H984" s="1233" t="s">
        <v>294</v>
      </c>
      <c r="I984" s="1234"/>
      <c r="J984" s="1234"/>
      <c r="K984" s="1234"/>
      <c r="L984" s="1235"/>
    </row>
    <row r="985" spans="1:12">
      <c r="A985" s="549"/>
      <c r="B985" s="549"/>
      <c r="C985" s="130" t="s">
        <v>57</v>
      </c>
      <c r="F985" s="618">
        <f>SUM(F981:F983)</f>
        <v>0</v>
      </c>
      <c r="H985" s="1236"/>
      <c r="I985" s="1237"/>
      <c r="J985" s="1237"/>
      <c r="K985" s="1237"/>
      <c r="L985" s="1238"/>
    </row>
    <row r="986" spans="1:12">
      <c r="A986" s="549"/>
      <c r="B986" s="549"/>
      <c r="H986" s="1236"/>
      <c r="I986" s="1237"/>
      <c r="J986" s="1237"/>
      <c r="K986" s="1237"/>
      <c r="L986" s="1238"/>
    </row>
    <row r="987" spans="1:12" ht="13.5" thickBot="1">
      <c r="B987" s="550" t="s">
        <v>293</v>
      </c>
      <c r="F987" s="633"/>
      <c r="H987" s="1239"/>
      <c r="I987" s="1240"/>
      <c r="J987" s="1240"/>
      <c r="K987" s="1240"/>
      <c r="L987" s="1241"/>
    </row>
    <row r="988" spans="1:12" ht="3.75" customHeight="1"/>
    <row r="989" spans="1:12" hidden="1"/>
    <row r="990" spans="1:12" ht="5.25" customHeight="1"/>
    <row r="991" spans="1:12">
      <c r="A991" s="548" t="s">
        <v>292</v>
      </c>
      <c r="B991" s="549"/>
    </row>
    <row r="992" spans="1:12" ht="5.0999999999999996" customHeight="1">
      <c r="A992" s="549"/>
      <c r="B992" s="549"/>
    </row>
    <row r="993" spans="1:12" ht="13.5" thickBot="1">
      <c r="A993" s="549"/>
      <c r="B993" s="550" t="s">
        <v>203</v>
      </c>
    </row>
    <row r="994" spans="1:12">
      <c r="A994" s="549"/>
      <c r="B994" s="549"/>
      <c r="C994" s="130" t="s">
        <v>291</v>
      </c>
      <c r="F994" s="526"/>
      <c r="H994" s="625" t="s">
        <v>309</v>
      </c>
      <c r="I994" s="626"/>
      <c r="J994" s="626"/>
      <c r="K994" s="626"/>
      <c r="L994" s="627"/>
    </row>
    <row r="995" spans="1:12" ht="6" customHeight="1">
      <c r="A995" s="549"/>
      <c r="B995" s="551"/>
      <c r="C995" s="132"/>
      <c r="D995" s="132"/>
      <c r="E995" s="132"/>
      <c r="F995" s="69"/>
      <c r="G995" s="132"/>
      <c r="H995" s="628"/>
      <c r="I995" s="629"/>
      <c r="J995" s="629"/>
      <c r="K995" s="629"/>
      <c r="L995" s="630"/>
    </row>
    <row r="996" spans="1:12" ht="12.75" customHeight="1">
      <c r="A996" s="549"/>
      <c r="B996" s="549"/>
      <c r="C996" s="130" t="s">
        <v>206</v>
      </c>
      <c r="F996" s="526"/>
      <c r="H996" s="1213" t="str">
        <f>IF(ISERROR(+F998/(F1000*108000)),"",+F998/(F1000*108000))</f>
        <v/>
      </c>
      <c r="I996" s="1214"/>
      <c r="J996" s="1214"/>
      <c r="K996" s="1214"/>
      <c r="L996" s="1215"/>
    </row>
    <row r="997" spans="1:12" ht="12.75" customHeight="1">
      <c r="A997" s="549"/>
      <c r="B997" s="551"/>
      <c r="C997" s="132"/>
      <c r="D997" s="132"/>
      <c r="E997" s="132"/>
      <c r="F997" s="69"/>
      <c r="G997" s="132"/>
      <c r="H997" s="1161" t="s">
        <v>290</v>
      </c>
      <c r="I997" s="1162"/>
      <c r="J997" s="1162"/>
      <c r="K997" s="1162"/>
      <c r="L997" s="1163"/>
    </row>
    <row r="998" spans="1:12">
      <c r="A998" s="549"/>
      <c r="B998" s="549"/>
      <c r="C998" s="130" t="s">
        <v>57</v>
      </c>
      <c r="F998" s="618">
        <f>SUM(F994:F996)</f>
        <v>0</v>
      </c>
      <c r="H998" s="1164"/>
      <c r="I998" s="1165"/>
      <c r="J998" s="1165"/>
      <c r="K998" s="1165"/>
      <c r="L998" s="1166"/>
    </row>
    <row r="999" spans="1:12">
      <c r="A999" s="549"/>
      <c r="B999" s="549"/>
      <c r="H999" s="1164"/>
      <c r="I999" s="1165"/>
      <c r="J999" s="1165"/>
      <c r="K999" s="1165"/>
      <c r="L999" s="1166"/>
    </row>
    <row r="1000" spans="1:12" ht="13.5" thickBot="1">
      <c r="B1000" s="550" t="s">
        <v>312</v>
      </c>
      <c r="F1000" s="633"/>
      <c r="H1000" s="1167"/>
      <c r="I1000" s="1168"/>
      <c r="J1000" s="1168"/>
      <c r="K1000" s="1168"/>
      <c r="L1000" s="1169"/>
    </row>
    <row r="1001" spans="1:12" ht="6.75" customHeight="1"/>
    <row r="1002" spans="1:12">
      <c r="A1002" s="548" t="s">
        <v>289</v>
      </c>
      <c r="B1002" s="549"/>
    </row>
    <row r="1003" spans="1:12" ht="6" customHeight="1">
      <c r="A1003" s="549"/>
      <c r="B1003" s="549"/>
    </row>
    <row r="1004" spans="1:12" ht="13.5" thickBot="1">
      <c r="A1004" s="549"/>
      <c r="B1004" s="550" t="s">
        <v>203</v>
      </c>
    </row>
    <row r="1005" spans="1:12">
      <c r="A1005" s="549"/>
      <c r="B1005" s="549"/>
      <c r="C1005" s="130" t="s">
        <v>318</v>
      </c>
      <c r="F1005" s="526"/>
      <c r="H1005" s="625" t="s">
        <v>310</v>
      </c>
      <c r="I1005" s="626"/>
      <c r="J1005" s="626"/>
      <c r="K1005" s="626"/>
      <c r="L1005" s="627"/>
    </row>
    <row r="1006" spans="1:12" ht="6" customHeight="1">
      <c r="A1006" s="549"/>
      <c r="B1006" s="551"/>
      <c r="C1006" s="132"/>
      <c r="D1006" s="132"/>
      <c r="E1006" s="132"/>
      <c r="F1006" s="69"/>
      <c r="G1006" s="132"/>
      <c r="H1006" s="628"/>
      <c r="I1006" s="629"/>
      <c r="J1006" s="629"/>
      <c r="K1006" s="629"/>
      <c r="L1006" s="630"/>
    </row>
    <row r="1007" spans="1:12" ht="12.75" customHeight="1">
      <c r="A1007" s="549"/>
      <c r="B1007" s="549"/>
      <c r="C1007" s="1242" t="s">
        <v>285</v>
      </c>
      <c r="D1007" s="1242"/>
      <c r="E1007" s="1242"/>
      <c r="F1007" s="69"/>
      <c r="H1007" s="1230" t="str">
        <f>IF(ISERROR(F1005/(F1011*60)),"",(F1005/(F1011*60)))</f>
        <v/>
      </c>
      <c r="I1007" s="1231"/>
      <c r="J1007" s="1231"/>
      <c r="K1007" s="1231"/>
      <c r="L1007" s="1232"/>
    </row>
    <row r="1008" spans="1:12" ht="12.75" customHeight="1">
      <c r="A1008" s="549"/>
      <c r="B1008" s="551"/>
      <c r="C1008" s="1242"/>
      <c r="D1008" s="1242"/>
      <c r="E1008" s="1242"/>
      <c r="F1008" s="69"/>
      <c r="G1008" s="132"/>
      <c r="H1008" s="1161" t="s">
        <v>288</v>
      </c>
      <c r="I1008" s="1162"/>
      <c r="J1008" s="1162"/>
      <c r="K1008" s="1162"/>
      <c r="L1008" s="1163"/>
    </row>
    <row r="1009" spans="1:12" ht="12.75" customHeight="1">
      <c r="A1009" s="549"/>
      <c r="B1009" s="549"/>
      <c r="C1009" s="1242"/>
      <c r="D1009" s="1242"/>
      <c r="E1009" s="1242"/>
      <c r="F1009" s="552"/>
      <c r="H1009" s="1164"/>
      <c r="I1009" s="1165"/>
      <c r="J1009" s="1165"/>
      <c r="K1009" s="1165"/>
      <c r="L1009" s="1166"/>
    </row>
    <row r="1010" spans="1:12" ht="12.75" customHeight="1">
      <c r="A1010" s="549"/>
      <c r="B1010" s="549"/>
      <c r="C1010" s="1242"/>
      <c r="D1010" s="1242"/>
      <c r="E1010" s="1242"/>
      <c r="H1010" s="1164"/>
      <c r="I1010" s="1165"/>
      <c r="J1010" s="1165"/>
      <c r="K1010" s="1165"/>
      <c r="L1010" s="1166"/>
    </row>
    <row r="1011" spans="1:12" ht="13.5" thickBot="1">
      <c r="B1011" s="550" t="s">
        <v>287</v>
      </c>
      <c r="F1011" s="634"/>
      <c r="H1011" s="1167"/>
      <c r="I1011" s="1168"/>
      <c r="J1011" s="1168"/>
      <c r="K1011" s="1168"/>
      <c r="L1011" s="1169"/>
    </row>
    <row r="1012" spans="1:12" ht="6" customHeight="1"/>
    <row r="1013" spans="1:12">
      <c r="A1013" s="548" t="s">
        <v>286</v>
      </c>
      <c r="B1013" s="549"/>
    </row>
    <row r="1014" spans="1:12" ht="3" customHeight="1">
      <c r="A1014" s="549"/>
      <c r="B1014" s="549"/>
    </row>
    <row r="1015" spans="1:12" ht="13.5" thickBot="1">
      <c r="A1015" s="549"/>
      <c r="B1015" s="550" t="s">
        <v>203</v>
      </c>
    </row>
    <row r="1016" spans="1:12">
      <c r="A1016" s="549"/>
      <c r="B1016" s="549"/>
      <c r="C1016" s="130" t="s">
        <v>318</v>
      </c>
      <c r="F1016" s="526"/>
      <c r="H1016" s="625" t="s">
        <v>311</v>
      </c>
      <c r="I1016" s="626"/>
      <c r="J1016" s="626"/>
      <c r="K1016" s="626"/>
      <c r="L1016" s="627"/>
    </row>
    <row r="1017" spans="1:12" ht="6" customHeight="1">
      <c r="A1017" s="549"/>
      <c r="B1017" s="551"/>
      <c r="C1017" s="132"/>
      <c r="D1017" s="132"/>
      <c r="E1017" s="132"/>
      <c r="F1017" s="69"/>
      <c r="G1017" s="132"/>
      <c r="H1017" s="628"/>
      <c r="I1017" s="629"/>
      <c r="J1017" s="629"/>
      <c r="K1017" s="629"/>
      <c r="L1017" s="630"/>
    </row>
    <row r="1018" spans="1:12" ht="12.75" customHeight="1">
      <c r="A1018" s="549"/>
      <c r="B1018" s="549"/>
      <c r="C1018" s="1242" t="s">
        <v>285</v>
      </c>
      <c r="D1018" s="1242"/>
      <c r="E1018" s="1242"/>
      <c r="F1018" s="69"/>
      <c r="H1018" s="1213" t="str">
        <f>IF(ISERROR(+F1016/(F1022*1800*60)),"",+F1016/(F1022*1800*60))</f>
        <v/>
      </c>
      <c r="I1018" s="1214"/>
      <c r="J1018" s="1214"/>
      <c r="K1018" s="1214"/>
      <c r="L1018" s="1215"/>
    </row>
    <row r="1019" spans="1:12" ht="12.75" customHeight="1">
      <c r="A1019" s="549"/>
      <c r="B1019" s="551"/>
      <c r="C1019" s="1242"/>
      <c r="D1019" s="1242"/>
      <c r="E1019" s="1242"/>
      <c r="F1019" s="69"/>
      <c r="G1019" s="132"/>
      <c r="H1019" s="1233" t="s">
        <v>284</v>
      </c>
      <c r="I1019" s="1234"/>
      <c r="J1019" s="1234"/>
      <c r="K1019" s="1234"/>
      <c r="L1019" s="1235"/>
    </row>
    <row r="1020" spans="1:12" ht="12.75" customHeight="1">
      <c r="A1020" s="549"/>
      <c r="B1020" s="549"/>
      <c r="C1020" s="1242"/>
      <c r="D1020" s="1242"/>
      <c r="E1020" s="1242"/>
      <c r="F1020" s="552"/>
      <c r="H1020" s="1236"/>
      <c r="I1020" s="1237"/>
      <c r="J1020" s="1237"/>
      <c r="K1020" s="1237"/>
      <c r="L1020" s="1238"/>
    </row>
    <row r="1021" spans="1:12" ht="16.5" customHeight="1">
      <c r="A1021" s="549"/>
      <c r="B1021" s="549"/>
      <c r="C1021" s="1242"/>
      <c r="D1021" s="1242"/>
      <c r="E1021" s="1242"/>
      <c r="H1021" s="1236"/>
      <c r="I1021" s="1237"/>
      <c r="J1021" s="1237"/>
      <c r="K1021" s="1237"/>
      <c r="L1021" s="1238"/>
    </row>
    <row r="1022" spans="1:12" ht="13.5" thickBot="1">
      <c r="B1022" s="550" t="s">
        <v>283</v>
      </c>
      <c r="F1022" s="635"/>
      <c r="H1022" s="1239"/>
      <c r="I1022" s="1240"/>
      <c r="J1022" s="1240"/>
      <c r="K1022" s="1240"/>
      <c r="L1022" s="1241"/>
    </row>
    <row r="1023" spans="1:12">
      <c r="A1023" s="553"/>
      <c r="B1023" s="554"/>
    </row>
    <row r="1024" spans="1:12" ht="3.75" customHeight="1" thickBot="1"/>
    <row r="1025" spans="1:12" ht="15.75" thickBot="1">
      <c r="A1025" s="1224" t="s">
        <v>282</v>
      </c>
      <c r="B1025" s="1225"/>
      <c r="C1025" s="1225"/>
      <c r="D1025" s="1225"/>
      <c r="E1025" s="1225"/>
      <c r="F1025" s="1225"/>
      <c r="G1025" s="1225"/>
      <c r="H1025" s="1225"/>
      <c r="I1025" s="1225"/>
      <c r="J1025" s="1225"/>
      <c r="K1025" s="1225"/>
      <c r="L1025" s="1226"/>
    </row>
    <row r="1026" spans="1:12" ht="5.25" customHeight="1"/>
    <row r="1027" spans="1:12">
      <c r="A1027" s="548" t="s">
        <v>281</v>
      </c>
      <c r="B1027" s="549"/>
    </row>
    <row r="1028" spans="1:12" ht="5.0999999999999996" customHeight="1" thickBot="1"/>
    <row r="1029" spans="1:12">
      <c r="B1029" s="550" t="s">
        <v>280</v>
      </c>
      <c r="F1029" s="526"/>
      <c r="H1029" s="625" t="s">
        <v>279</v>
      </c>
      <c r="I1029" s="626"/>
      <c r="J1029" s="626"/>
      <c r="K1029" s="626"/>
      <c r="L1029" s="627"/>
    </row>
    <row r="1030" spans="1:12" ht="5.0999999999999996" customHeight="1">
      <c r="H1030" s="628"/>
      <c r="I1030" s="629"/>
      <c r="J1030" s="629"/>
      <c r="K1030" s="629"/>
      <c r="L1030" s="630"/>
    </row>
    <row r="1031" spans="1:12">
      <c r="B1031" s="550" t="s">
        <v>278</v>
      </c>
      <c r="F1031" s="526"/>
      <c r="H1031" s="1218">
        <f>+F1029*F1031*F1033</f>
        <v>0</v>
      </c>
      <c r="I1031" s="1219"/>
      <c r="J1031" s="1219"/>
      <c r="K1031" s="1219"/>
      <c r="L1031" s="1220"/>
    </row>
    <row r="1032" spans="1:12" ht="5.0999999999999996" customHeight="1">
      <c r="H1032" s="1218"/>
      <c r="I1032" s="1219"/>
      <c r="J1032" s="1219"/>
      <c r="K1032" s="1219"/>
      <c r="L1032" s="1220"/>
    </row>
    <row r="1033" spans="1:12">
      <c r="B1033" s="550" t="s">
        <v>277</v>
      </c>
      <c r="F1033" s="560"/>
      <c r="H1033" s="628"/>
      <c r="I1033" s="629"/>
      <c r="J1033" s="629"/>
      <c r="K1033" s="629"/>
      <c r="L1033" s="630"/>
    </row>
    <row r="1034" spans="1:12" ht="12" customHeight="1" thickBot="1">
      <c r="B1034" s="555" t="s">
        <v>276</v>
      </c>
      <c r="H1034" s="1257" t="s">
        <v>275</v>
      </c>
      <c r="I1034" s="1258"/>
      <c r="J1034" s="1258"/>
      <c r="K1034" s="1258"/>
      <c r="L1034" s="1259"/>
    </row>
    <row r="1035" spans="1:12" ht="5.25" customHeight="1" thickBot="1">
      <c r="H1035" s="556"/>
      <c r="I1035" s="556"/>
      <c r="J1035" s="556"/>
      <c r="K1035" s="556"/>
      <c r="L1035" s="556"/>
    </row>
    <row r="1036" spans="1:12" ht="13.5" customHeight="1" thickBot="1">
      <c r="A1036" s="1221" t="s">
        <v>274</v>
      </c>
      <c r="B1036" s="1222"/>
      <c r="C1036" s="1222"/>
      <c r="D1036" s="1222"/>
      <c r="E1036" s="1222"/>
      <c r="F1036" s="1222"/>
      <c r="G1036" s="1222"/>
      <c r="H1036" s="1222"/>
      <c r="I1036" s="1222"/>
      <c r="J1036" s="1222"/>
      <c r="K1036" s="1222"/>
      <c r="L1036" s="1223"/>
    </row>
    <row r="1037" spans="1:12" ht="6" customHeight="1"/>
    <row r="1038" spans="1:12">
      <c r="A1038" s="548" t="s">
        <v>273</v>
      </c>
    </row>
    <row r="1039" spans="1:12" ht="6" customHeight="1" thickBot="1"/>
    <row r="1040" spans="1:12">
      <c r="B1040" s="550" t="s">
        <v>272</v>
      </c>
      <c r="F1040" s="634"/>
      <c r="H1040" s="625" t="s">
        <v>271</v>
      </c>
      <c r="I1040" s="626"/>
      <c r="J1040" s="626"/>
      <c r="K1040" s="626"/>
      <c r="L1040" s="627"/>
    </row>
    <row r="1041" spans="1:12" ht="5.0999999999999996" customHeight="1">
      <c r="H1041" s="628"/>
      <c r="I1041" s="629"/>
      <c r="J1041" s="629"/>
      <c r="K1041" s="629"/>
      <c r="L1041" s="630"/>
    </row>
    <row r="1042" spans="1:12" ht="12.75" customHeight="1">
      <c r="B1042" s="550" t="s">
        <v>270</v>
      </c>
      <c r="F1042" s="634"/>
      <c r="H1042" s="1158" t="str">
        <f>IF(ISERROR(+F1040/F1042),"",+F1040/F1042)</f>
        <v/>
      </c>
      <c r="I1042" s="1159"/>
      <c r="J1042" s="1159"/>
      <c r="K1042" s="1159"/>
      <c r="L1042" s="1160"/>
    </row>
    <row r="1043" spans="1:12" ht="12.75" customHeight="1">
      <c r="H1043" s="1161" t="s">
        <v>269</v>
      </c>
      <c r="I1043" s="1162"/>
      <c r="J1043" s="1162"/>
      <c r="K1043" s="1162"/>
      <c r="L1043" s="1163"/>
    </row>
    <row r="1044" spans="1:12">
      <c r="H1044" s="1164"/>
      <c r="I1044" s="1165"/>
      <c r="J1044" s="1165"/>
      <c r="K1044" s="1165"/>
      <c r="L1044" s="1166"/>
    </row>
    <row r="1045" spans="1:12">
      <c r="H1045" s="1164"/>
      <c r="I1045" s="1165"/>
      <c r="J1045" s="1165"/>
      <c r="K1045" s="1165"/>
      <c r="L1045" s="1166"/>
    </row>
    <row r="1046" spans="1:12" ht="12.75" customHeight="1" thickBot="1">
      <c r="H1046" s="1167"/>
      <c r="I1046" s="1168"/>
      <c r="J1046" s="1168"/>
      <c r="K1046" s="1168"/>
      <c r="L1046" s="1169"/>
    </row>
    <row r="1047" spans="1:12" ht="3.75" customHeight="1"/>
    <row r="1048" spans="1:12">
      <c r="A1048" s="548" t="s">
        <v>268</v>
      </c>
    </row>
    <row r="1049" spans="1:12" ht="6" customHeight="1" thickBot="1"/>
    <row r="1050" spans="1:12">
      <c r="B1050" s="550" t="s">
        <v>267</v>
      </c>
      <c r="F1050" s="526"/>
      <c r="H1050" s="625" t="s">
        <v>266</v>
      </c>
      <c r="I1050" s="626"/>
      <c r="J1050" s="626"/>
      <c r="K1050" s="626"/>
      <c r="L1050" s="627"/>
    </row>
    <row r="1051" spans="1:12" ht="5.0999999999999996" customHeight="1">
      <c r="H1051" s="628"/>
      <c r="I1051" s="629"/>
      <c r="J1051" s="629"/>
      <c r="K1051" s="629"/>
      <c r="L1051" s="630"/>
    </row>
    <row r="1052" spans="1:12" ht="12.75" customHeight="1">
      <c r="B1052" s="550" t="s">
        <v>265</v>
      </c>
      <c r="F1052" s="526"/>
      <c r="H1052" s="1260" t="str">
        <f>IF(ISERROR(+F1050/F1052),"",+F1050/F1052)</f>
        <v/>
      </c>
      <c r="I1052" s="1261"/>
      <c r="J1052" s="1261"/>
      <c r="K1052" s="1261"/>
      <c r="L1052" s="1262"/>
    </row>
    <row r="1053" spans="1:12" ht="12.75" customHeight="1">
      <c r="B1053" s="555" t="s">
        <v>264</v>
      </c>
      <c r="H1053" s="1243" t="s">
        <v>263</v>
      </c>
      <c r="I1053" s="1244"/>
      <c r="J1053" s="1244"/>
      <c r="K1053" s="1244"/>
      <c r="L1053" s="1245"/>
    </row>
    <row r="1054" spans="1:12" ht="12.75" customHeight="1">
      <c r="B1054" s="557"/>
      <c r="C1054" s="1254" t="s">
        <v>262</v>
      </c>
      <c r="D1054" s="1255"/>
      <c r="E1054" s="1255"/>
      <c r="F1054" s="1256"/>
      <c r="H1054" s="1246"/>
      <c r="I1054" s="1247"/>
      <c r="J1054" s="1247"/>
      <c r="K1054" s="1247"/>
      <c r="L1054" s="1248"/>
    </row>
    <row r="1055" spans="1:12" ht="12.75" customHeight="1">
      <c r="B1055" s="558"/>
      <c r="C1055" s="1252" t="s">
        <v>261</v>
      </c>
      <c r="D1055" s="1253"/>
      <c r="E1055" s="1252" t="s">
        <v>260</v>
      </c>
      <c r="F1055" s="1253"/>
      <c r="H1055" s="1246"/>
      <c r="I1055" s="1247"/>
      <c r="J1055" s="1247"/>
      <c r="K1055" s="1247"/>
      <c r="L1055" s="1248"/>
    </row>
    <row r="1056" spans="1:12" ht="12.75" customHeight="1">
      <c r="B1056" s="558"/>
      <c r="C1056" s="1252" t="s">
        <v>259</v>
      </c>
      <c r="D1056" s="1253"/>
      <c r="E1056" s="1252" t="s">
        <v>258</v>
      </c>
      <c r="F1056" s="1253"/>
      <c r="H1056" s="1246"/>
      <c r="I1056" s="1247"/>
      <c r="J1056" s="1247"/>
      <c r="K1056" s="1247"/>
      <c r="L1056" s="1248"/>
    </row>
    <row r="1057" spans="1:13" ht="12.75" customHeight="1">
      <c r="B1057" s="558"/>
      <c r="C1057" s="1252" t="s">
        <v>257</v>
      </c>
      <c r="D1057" s="1253"/>
      <c r="E1057" s="1252" t="s">
        <v>256</v>
      </c>
      <c r="F1057" s="1253"/>
      <c r="H1057" s="1246"/>
      <c r="I1057" s="1247"/>
      <c r="J1057" s="1247"/>
      <c r="K1057" s="1247"/>
      <c r="L1057" s="1248"/>
    </row>
    <row r="1058" spans="1:13" ht="6" customHeight="1" thickBot="1">
      <c r="H1058" s="1249"/>
      <c r="I1058" s="1250"/>
      <c r="J1058" s="1250"/>
      <c r="K1058" s="1250"/>
      <c r="L1058" s="1251"/>
    </row>
    <row r="1061" spans="1:13" ht="14.25">
      <c r="A1061" s="1170" t="s">
        <v>194</v>
      </c>
      <c r="B1061" s="1170"/>
      <c r="C1061" s="1170"/>
      <c r="D1061" s="1170"/>
      <c r="E1061" s="1170"/>
      <c r="F1061" s="1170"/>
      <c r="G1061" s="1170"/>
      <c r="H1061" s="1170"/>
      <c r="I1061" s="1170"/>
      <c r="J1061" s="1170"/>
      <c r="L1061" s="531"/>
      <c r="M1061" s="59"/>
    </row>
    <row r="1062" spans="1:13" ht="14.25">
      <c r="A1062" s="61" t="s">
        <v>195</v>
      </c>
      <c r="B1062" s="135"/>
      <c r="C1062" s="135"/>
      <c r="D1062" s="135"/>
      <c r="E1062" s="135"/>
      <c r="F1062" s="135"/>
      <c r="G1062" s="135"/>
      <c r="H1062" s="135"/>
      <c r="I1062" s="135"/>
      <c r="J1062" s="133"/>
      <c r="L1062" s="545"/>
      <c r="M1062" s="134"/>
    </row>
    <row r="1063" spans="1:13" ht="14.25">
      <c r="A1063" s="64" t="s">
        <v>314</v>
      </c>
      <c r="B1063" s="64"/>
      <c r="C1063" s="64"/>
      <c r="D1063" s="64"/>
      <c r="E1063" s="64"/>
      <c r="F1063" s="64"/>
      <c r="G1063" s="64"/>
      <c r="H1063" s="64"/>
      <c r="I1063" s="64"/>
      <c r="J1063" s="64"/>
      <c r="K1063" s="59"/>
      <c r="L1063" s="531"/>
      <c r="M1063" s="134"/>
    </row>
    <row r="1064" spans="1:13" ht="19.5" customHeight="1">
      <c r="A1064" s="65" t="s">
        <v>196</v>
      </c>
      <c r="D1064" s="1207" t="str">
        <f>'Sch I S&amp;B FINAL'!B$4</f>
        <v>Contractor Name</v>
      </c>
      <c r="E1064" s="1208"/>
      <c r="F1064" s="1208"/>
      <c r="G1064" s="1208"/>
      <c r="H1064" s="1208"/>
      <c r="J1064" s="133"/>
      <c r="K1064" s="66" t="s">
        <v>197</v>
      </c>
      <c r="L1064" s="733">
        <f>'Sch I S&amp;B FINAL'!O$5</f>
        <v>0</v>
      </c>
    </row>
    <row r="1065" spans="1:13">
      <c r="A1065" s="65" t="s">
        <v>198</v>
      </c>
      <c r="D1065" s="1209" t="s">
        <v>364</v>
      </c>
      <c r="E1065" s="1209"/>
      <c r="F1065" s="1209"/>
      <c r="G1065" s="1209"/>
      <c r="H1065" s="1209"/>
      <c r="J1065" s="133"/>
      <c r="K1065" s="66" t="s">
        <v>199</v>
      </c>
      <c r="L1065" s="734" t="str">
        <f>'Sch I S&amp;B FINAL'!H$4</f>
        <v>Contract Number</v>
      </c>
    </row>
    <row r="1066" spans="1:13">
      <c r="A1066" s="65" t="s">
        <v>247</v>
      </c>
      <c r="D1066" s="1217">
        <f>'Sch I S&amp;B FINAL'!B$6</f>
        <v>0</v>
      </c>
      <c r="E1066" s="1217"/>
      <c r="F1066" s="546"/>
      <c r="G1066" s="1216"/>
      <c r="H1066" s="1216"/>
      <c r="I1066" s="1216"/>
      <c r="J1066" s="133"/>
      <c r="K1066" s="66" t="s">
        <v>324</v>
      </c>
      <c r="L1066" s="735">
        <f>'Sch I S&amp;B FINAL'!O$4</f>
        <v>0</v>
      </c>
    </row>
    <row r="1067" spans="1:13" ht="13.5" thickBot="1">
      <c r="A1067" s="533"/>
      <c r="C1067" s="547"/>
      <c r="D1067" s="535"/>
      <c r="E1067" s="535"/>
      <c r="F1067" s="533"/>
      <c r="G1067" s="535"/>
      <c r="H1067" s="535"/>
      <c r="K1067" s="66" t="s">
        <v>201</v>
      </c>
      <c r="L1067" s="559"/>
    </row>
    <row r="1068" spans="1:13" ht="13.5" hidden="1" thickBot="1"/>
    <row r="1069" spans="1:13" ht="15.75" thickBot="1">
      <c r="A1069" s="1210" t="s">
        <v>308</v>
      </c>
      <c r="B1069" s="1211"/>
      <c r="C1069" s="1211"/>
      <c r="D1069" s="1211"/>
      <c r="E1069" s="1211"/>
      <c r="F1069" s="1211"/>
      <c r="G1069" s="1211"/>
      <c r="H1069" s="1211"/>
      <c r="I1069" s="1211"/>
      <c r="J1069" s="1211"/>
      <c r="K1069" s="1211"/>
      <c r="L1069" s="1212"/>
    </row>
    <row r="1070" spans="1:13" ht="7.5" customHeight="1"/>
    <row r="1071" spans="1:13">
      <c r="A1071" s="548" t="s">
        <v>296</v>
      </c>
      <c r="B1071" s="549"/>
    </row>
    <row r="1072" spans="1:13" ht="5.0999999999999996" customHeight="1">
      <c r="A1072" s="549"/>
      <c r="B1072" s="549"/>
    </row>
    <row r="1073" spans="1:12" ht="13.5" thickBot="1">
      <c r="A1073" s="549"/>
      <c r="B1073" s="550" t="s">
        <v>203</v>
      </c>
    </row>
    <row r="1074" spans="1:12">
      <c r="A1074" s="549"/>
      <c r="B1074" s="549"/>
      <c r="C1074" s="130" t="s">
        <v>204</v>
      </c>
      <c r="F1074" s="526"/>
      <c r="H1074" s="619" t="s">
        <v>307</v>
      </c>
      <c r="I1074" s="620"/>
      <c r="J1074" s="620"/>
      <c r="K1074" s="620"/>
      <c r="L1074" s="621"/>
    </row>
    <row r="1075" spans="1:12" s="132" customFormat="1" ht="6" customHeight="1">
      <c r="A1075" s="551"/>
      <c r="B1075" s="551"/>
      <c r="F1075" s="69"/>
      <c r="H1075" s="622"/>
      <c r="I1075" s="623"/>
      <c r="J1075" s="623"/>
      <c r="K1075" s="623"/>
      <c r="L1075" s="624"/>
    </row>
    <row r="1076" spans="1:12" ht="12.75" customHeight="1">
      <c r="A1076" s="549"/>
      <c r="B1076" s="549"/>
      <c r="C1076" s="130" t="s">
        <v>206</v>
      </c>
      <c r="F1076" s="526"/>
      <c r="H1076" s="1213" t="str">
        <f>IF(ISERROR(+F1080/(F1082*108000)),"",+F1080/(F1082*108000))</f>
        <v/>
      </c>
      <c r="I1076" s="1214"/>
      <c r="J1076" s="1214"/>
      <c r="K1076" s="1214"/>
      <c r="L1076" s="1215"/>
    </row>
    <row r="1077" spans="1:12" s="132" customFormat="1" ht="9.9499999999999993" customHeight="1">
      <c r="A1077" s="551"/>
      <c r="B1077" s="551"/>
      <c r="F1077" s="69"/>
      <c r="H1077" s="1227"/>
      <c r="I1077" s="1228"/>
      <c r="J1077" s="1228"/>
      <c r="K1077" s="1228"/>
      <c r="L1077" s="1229"/>
    </row>
    <row r="1078" spans="1:12">
      <c r="A1078" s="549"/>
      <c r="B1078" s="549"/>
      <c r="C1078" s="130" t="s">
        <v>208</v>
      </c>
      <c r="F1078" s="526"/>
      <c r="H1078" s="1164"/>
      <c r="I1078" s="1165"/>
      <c r="J1078" s="1165"/>
      <c r="K1078" s="1165"/>
      <c r="L1078" s="1166"/>
    </row>
    <row r="1079" spans="1:12" ht="5.0999999999999996" customHeight="1">
      <c r="A1079" s="549"/>
      <c r="B1079" s="549"/>
      <c r="F1079" s="132"/>
      <c r="H1079" s="1164"/>
      <c r="I1079" s="1165"/>
      <c r="J1079" s="1165"/>
      <c r="K1079" s="1165"/>
      <c r="L1079" s="1166"/>
    </row>
    <row r="1080" spans="1:12">
      <c r="A1080" s="549"/>
      <c r="B1080" s="549"/>
      <c r="C1080" s="130" t="s">
        <v>57</v>
      </c>
      <c r="F1080" s="618">
        <f>SUM(F1074:F1078)</f>
        <v>0</v>
      </c>
      <c r="H1080" s="1164"/>
      <c r="I1080" s="1165"/>
      <c r="J1080" s="1165"/>
      <c r="K1080" s="1165"/>
      <c r="L1080" s="1166"/>
    </row>
    <row r="1081" spans="1:12" ht="5.0999999999999996" customHeight="1">
      <c r="A1081" s="549"/>
      <c r="B1081" s="549"/>
      <c r="H1081" s="1164"/>
      <c r="I1081" s="1165"/>
      <c r="J1081" s="1165"/>
      <c r="K1081" s="1165"/>
      <c r="L1081" s="1166"/>
    </row>
    <row r="1082" spans="1:12" ht="13.5" thickBot="1">
      <c r="A1082" s="549"/>
      <c r="B1082" s="550" t="s">
        <v>211</v>
      </c>
      <c r="F1082" s="632"/>
      <c r="H1082" s="1167"/>
      <c r="I1082" s="1168"/>
      <c r="J1082" s="1168"/>
      <c r="K1082" s="1168"/>
      <c r="L1082" s="1169"/>
    </row>
    <row r="1083" spans="1:12" ht="5.0999999999999996" customHeight="1">
      <c r="A1083" s="549"/>
      <c r="B1083" s="549"/>
    </row>
    <row r="1084" spans="1:12">
      <c r="A1084" s="548" t="s">
        <v>313</v>
      </c>
      <c r="B1084" s="549"/>
    </row>
    <row r="1085" spans="1:12" ht="5.0999999999999996" customHeight="1">
      <c r="A1085" s="549"/>
      <c r="B1085" s="549"/>
    </row>
    <row r="1086" spans="1:12" ht="13.5" thickBot="1">
      <c r="A1086" s="549"/>
      <c r="B1086" s="550" t="s">
        <v>203</v>
      </c>
    </row>
    <row r="1087" spans="1:12">
      <c r="A1087" s="549"/>
      <c r="B1087" s="549"/>
      <c r="C1087" s="130" t="s">
        <v>295</v>
      </c>
      <c r="F1087" s="526"/>
      <c r="H1087" s="619" t="s">
        <v>317</v>
      </c>
      <c r="I1087" s="620"/>
      <c r="J1087" s="620"/>
      <c r="K1087" s="620"/>
      <c r="L1087" s="621"/>
    </row>
    <row r="1088" spans="1:12" ht="6" customHeight="1">
      <c r="A1088" s="549"/>
      <c r="B1088" s="551"/>
      <c r="C1088" s="132"/>
      <c r="D1088" s="132"/>
      <c r="E1088" s="132"/>
      <c r="F1088" s="69"/>
      <c r="G1088" s="132"/>
      <c r="H1088" s="622"/>
      <c r="I1088" s="623"/>
      <c r="J1088" s="623"/>
      <c r="K1088" s="623"/>
      <c r="L1088" s="624"/>
    </row>
    <row r="1089" spans="1:12" ht="12.75" customHeight="1">
      <c r="A1089" s="549"/>
      <c r="B1089" s="549"/>
      <c r="C1089" s="130" t="s">
        <v>208</v>
      </c>
      <c r="F1089" s="526"/>
      <c r="H1089" s="1213" t="str">
        <f>IF(ISERROR(+F1091/(F1093*108000)),"",+F1091/(F1093*108000))</f>
        <v/>
      </c>
      <c r="I1089" s="1214"/>
      <c r="J1089" s="1214"/>
      <c r="K1089" s="1214"/>
      <c r="L1089" s="1215"/>
    </row>
    <row r="1090" spans="1:12" ht="12.75" customHeight="1">
      <c r="A1090" s="549"/>
      <c r="B1090" s="551"/>
      <c r="C1090" s="132"/>
      <c r="D1090" s="132"/>
      <c r="E1090" s="132"/>
      <c r="F1090" s="69"/>
      <c r="G1090" s="132"/>
      <c r="H1090" s="1233" t="s">
        <v>294</v>
      </c>
      <c r="I1090" s="1234"/>
      <c r="J1090" s="1234"/>
      <c r="K1090" s="1234"/>
      <c r="L1090" s="1235"/>
    </row>
    <row r="1091" spans="1:12">
      <c r="A1091" s="549"/>
      <c r="B1091" s="549"/>
      <c r="C1091" s="130" t="s">
        <v>57</v>
      </c>
      <c r="F1091" s="618">
        <f>SUM(F1087:F1089)</f>
        <v>0</v>
      </c>
      <c r="H1091" s="1236"/>
      <c r="I1091" s="1237"/>
      <c r="J1091" s="1237"/>
      <c r="K1091" s="1237"/>
      <c r="L1091" s="1238"/>
    </row>
    <row r="1092" spans="1:12">
      <c r="A1092" s="549"/>
      <c r="B1092" s="549"/>
      <c r="H1092" s="1236"/>
      <c r="I1092" s="1237"/>
      <c r="J1092" s="1237"/>
      <c r="K1092" s="1237"/>
      <c r="L1092" s="1238"/>
    </row>
    <row r="1093" spans="1:12" ht="13.5" thickBot="1">
      <c r="B1093" s="550" t="s">
        <v>293</v>
      </c>
      <c r="F1093" s="633"/>
      <c r="H1093" s="1239"/>
      <c r="I1093" s="1240"/>
      <c r="J1093" s="1240"/>
      <c r="K1093" s="1240"/>
      <c r="L1093" s="1241"/>
    </row>
    <row r="1094" spans="1:12" ht="3.75" customHeight="1"/>
    <row r="1095" spans="1:12" hidden="1"/>
    <row r="1096" spans="1:12" ht="5.25" customHeight="1"/>
    <row r="1097" spans="1:12">
      <c r="A1097" s="548" t="s">
        <v>292</v>
      </c>
      <c r="B1097" s="549"/>
    </row>
    <row r="1098" spans="1:12" ht="5.0999999999999996" customHeight="1">
      <c r="A1098" s="549"/>
      <c r="B1098" s="549"/>
    </row>
    <row r="1099" spans="1:12" ht="13.5" thickBot="1">
      <c r="A1099" s="549"/>
      <c r="B1099" s="550" t="s">
        <v>203</v>
      </c>
    </row>
    <row r="1100" spans="1:12">
      <c r="A1100" s="549"/>
      <c r="B1100" s="549"/>
      <c r="C1100" s="130" t="s">
        <v>291</v>
      </c>
      <c r="F1100" s="526"/>
      <c r="H1100" s="625" t="s">
        <v>309</v>
      </c>
      <c r="I1100" s="626"/>
      <c r="J1100" s="626"/>
      <c r="K1100" s="626"/>
      <c r="L1100" s="627"/>
    </row>
    <row r="1101" spans="1:12" ht="6" customHeight="1">
      <c r="A1101" s="549"/>
      <c r="B1101" s="551"/>
      <c r="C1101" s="132"/>
      <c r="D1101" s="132"/>
      <c r="E1101" s="132"/>
      <c r="F1101" s="69"/>
      <c r="G1101" s="132"/>
      <c r="H1101" s="628"/>
      <c r="I1101" s="629"/>
      <c r="J1101" s="629"/>
      <c r="K1101" s="629"/>
      <c r="L1101" s="630"/>
    </row>
    <row r="1102" spans="1:12" ht="12.75" customHeight="1">
      <c r="A1102" s="549"/>
      <c r="B1102" s="549"/>
      <c r="C1102" s="130" t="s">
        <v>206</v>
      </c>
      <c r="F1102" s="526"/>
      <c r="H1102" s="1213" t="str">
        <f>IF(ISERROR(+F1104/(F1106*108000)),"",+F1104/(F1106*108000))</f>
        <v/>
      </c>
      <c r="I1102" s="1214"/>
      <c r="J1102" s="1214"/>
      <c r="K1102" s="1214"/>
      <c r="L1102" s="1215"/>
    </row>
    <row r="1103" spans="1:12" ht="12.75" customHeight="1">
      <c r="A1103" s="549"/>
      <c r="B1103" s="551"/>
      <c r="C1103" s="132"/>
      <c r="D1103" s="132"/>
      <c r="E1103" s="132"/>
      <c r="F1103" s="69"/>
      <c r="G1103" s="132"/>
      <c r="H1103" s="1161" t="s">
        <v>290</v>
      </c>
      <c r="I1103" s="1162"/>
      <c r="J1103" s="1162"/>
      <c r="K1103" s="1162"/>
      <c r="L1103" s="1163"/>
    </row>
    <row r="1104" spans="1:12">
      <c r="A1104" s="549"/>
      <c r="B1104" s="549"/>
      <c r="C1104" s="130" t="s">
        <v>57</v>
      </c>
      <c r="F1104" s="618">
        <f>SUM(F1100:F1102)</f>
        <v>0</v>
      </c>
      <c r="H1104" s="1164"/>
      <c r="I1104" s="1165"/>
      <c r="J1104" s="1165"/>
      <c r="K1104" s="1165"/>
      <c r="L1104" s="1166"/>
    </row>
    <row r="1105" spans="1:12">
      <c r="A1105" s="549"/>
      <c r="B1105" s="549"/>
      <c r="H1105" s="1164"/>
      <c r="I1105" s="1165"/>
      <c r="J1105" s="1165"/>
      <c r="K1105" s="1165"/>
      <c r="L1105" s="1166"/>
    </row>
    <row r="1106" spans="1:12" ht="13.5" thickBot="1">
      <c r="B1106" s="550" t="s">
        <v>312</v>
      </c>
      <c r="F1106" s="633"/>
      <c r="H1106" s="1167"/>
      <c r="I1106" s="1168"/>
      <c r="J1106" s="1168"/>
      <c r="K1106" s="1168"/>
      <c r="L1106" s="1169"/>
    </row>
    <row r="1107" spans="1:12" ht="6.75" customHeight="1"/>
    <row r="1108" spans="1:12">
      <c r="A1108" s="548" t="s">
        <v>289</v>
      </c>
      <c r="B1108" s="549"/>
    </row>
    <row r="1109" spans="1:12" ht="6" customHeight="1">
      <c r="A1109" s="549"/>
      <c r="B1109" s="549"/>
    </row>
    <row r="1110" spans="1:12" ht="13.5" thickBot="1">
      <c r="A1110" s="549"/>
      <c r="B1110" s="550" t="s">
        <v>203</v>
      </c>
    </row>
    <row r="1111" spans="1:12">
      <c r="A1111" s="549"/>
      <c r="B1111" s="549"/>
      <c r="C1111" s="130" t="s">
        <v>318</v>
      </c>
      <c r="F1111" s="526"/>
      <c r="H1111" s="625" t="s">
        <v>310</v>
      </c>
      <c r="I1111" s="626"/>
      <c r="J1111" s="626"/>
      <c r="K1111" s="626"/>
      <c r="L1111" s="627"/>
    </row>
    <row r="1112" spans="1:12" ht="6" customHeight="1">
      <c r="A1112" s="549"/>
      <c r="B1112" s="551"/>
      <c r="C1112" s="132"/>
      <c r="D1112" s="132"/>
      <c r="E1112" s="132"/>
      <c r="F1112" s="69"/>
      <c r="G1112" s="132"/>
      <c r="H1112" s="628"/>
      <c r="I1112" s="629"/>
      <c r="J1112" s="629"/>
      <c r="K1112" s="629"/>
      <c r="L1112" s="630"/>
    </row>
    <row r="1113" spans="1:12" ht="12.75" customHeight="1">
      <c r="A1113" s="549"/>
      <c r="B1113" s="549"/>
      <c r="C1113" s="1242" t="s">
        <v>285</v>
      </c>
      <c r="D1113" s="1242"/>
      <c r="E1113" s="1242"/>
      <c r="F1113" s="69"/>
      <c r="H1113" s="1230" t="str">
        <f>IF(ISERROR(F1111/(F1117*60)),"",(F1111/(F1117*60)))</f>
        <v/>
      </c>
      <c r="I1113" s="1231"/>
      <c r="J1113" s="1231"/>
      <c r="K1113" s="1231"/>
      <c r="L1113" s="1232"/>
    </row>
    <row r="1114" spans="1:12" ht="12.75" customHeight="1">
      <c r="A1114" s="549"/>
      <c r="B1114" s="551"/>
      <c r="C1114" s="1242"/>
      <c r="D1114" s="1242"/>
      <c r="E1114" s="1242"/>
      <c r="F1114" s="69"/>
      <c r="G1114" s="132"/>
      <c r="H1114" s="1161" t="s">
        <v>288</v>
      </c>
      <c r="I1114" s="1162"/>
      <c r="J1114" s="1162"/>
      <c r="K1114" s="1162"/>
      <c r="L1114" s="1163"/>
    </row>
    <row r="1115" spans="1:12" ht="12.75" customHeight="1">
      <c r="A1115" s="549"/>
      <c r="B1115" s="549"/>
      <c r="C1115" s="1242"/>
      <c r="D1115" s="1242"/>
      <c r="E1115" s="1242"/>
      <c r="F1115" s="552"/>
      <c r="H1115" s="1164"/>
      <c r="I1115" s="1165"/>
      <c r="J1115" s="1165"/>
      <c r="K1115" s="1165"/>
      <c r="L1115" s="1166"/>
    </row>
    <row r="1116" spans="1:12" ht="12.75" customHeight="1">
      <c r="A1116" s="549"/>
      <c r="B1116" s="549"/>
      <c r="C1116" s="1242"/>
      <c r="D1116" s="1242"/>
      <c r="E1116" s="1242"/>
      <c r="H1116" s="1164"/>
      <c r="I1116" s="1165"/>
      <c r="J1116" s="1165"/>
      <c r="K1116" s="1165"/>
      <c r="L1116" s="1166"/>
    </row>
    <row r="1117" spans="1:12" ht="13.5" thickBot="1">
      <c r="B1117" s="550" t="s">
        <v>287</v>
      </c>
      <c r="F1117" s="634"/>
      <c r="H1117" s="1167"/>
      <c r="I1117" s="1168"/>
      <c r="J1117" s="1168"/>
      <c r="K1117" s="1168"/>
      <c r="L1117" s="1169"/>
    </row>
    <row r="1118" spans="1:12" ht="6" customHeight="1"/>
    <row r="1119" spans="1:12">
      <c r="A1119" s="548" t="s">
        <v>286</v>
      </c>
      <c r="B1119" s="549"/>
    </row>
    <row r="1120" spans="1:12" ht="3" customHeight="1">
      <c r="A1120" s="549"/>
      <c r="B1120" s="549"/>
    </row>
    <row r="1121" spans="1:12" ht="13.5" thickBot="1">
      <c r="A1121" s="549"/>
      <c r="B1121" s="550" t="s">
        <v>203</v>
      </c>
    </row>
    <row r="1122" spans="1:12">
      <c r="A1122" s="549"/>
      <c r="B1122" s="549"/>
      <c r="C1122" s="130" t="s">
        <v>318</v>
      </c>
      <c r="F1122" s="526"/>
      <c r="H1122" s="625" t="s">
        <v>311</v>
      </c>
      <c r="I1122" s="626"/>
      <c r="J1122" s="626"/>
      <c r="K1122" s="626"/>
      <c r="L1122" s="627"/>
    </row>
    <row r="1123" spans="1:12" ht="6" customHeight="1">
      <c r="A1123" s="549"/>
      <c r="B1123" s="551"/>
      <c r="C1123" s="132"/>
      <c r="D1123" s="132"/>
      <c r="E1123" s="132"/>
      <c r="F1123" s="69"/>
      <c r="G1123" s="132"/>
      <c r="H1123" s="628"/>
      <c r="I1123" s="629"/>
      <c r="J1123" s="629"/>
      <c r="K1123" s="629"/>
      <c r="L1123" s="630"/>
    </row>
    <row r="1124" spans="1:12" ht="12.75" customHeight="1">
      <c r="A1124" s="549"/>
      <c r="B1124" s="549"/>
      <c r="C1124" s="1242" t="s">
        <v>285</v>
      </c>
      <c r="D1124" s="1242"/>
      <c r="E1124" s="1242"/>
      <c r="F1124" s="69"/>
      <c r="H1124" s="1213" t="str">
        <f>IF(ISERROR(+F1122/(F1128*1800*60)),"",+F1122/(F1128*1800*60))</f>
        <v/>
      </c>
      <c r="I1124" s="1214"/>
      <c r="J1124" s="1214"/>
      <c r="K1124" s="1214"/>
      <c r="L1124" s="1215"/>
    </row>
    <row r="1125" spans="1:12" ht="12.75" customHeight="1">
      <c r="A1125" s="549"/>
      <c r="B1125" s="551"/>
      <c r="C1125" s="1242"/>
      <c r="D1125" s="1242"/>
      <c r="E1125" s="1242"/>
      <c r="F1125" s="69"/>
      <c r="G1125" s="132"/>
      <c r="H1125" s="1233" t="s">
        <v>284</v>
      </c>
      <c r="I1125" s="1234"/>
      <c r="J1125" s="1234"/>
      <c r="K1125" s="1234"/>
      <c r="L1125" s="1235"/>
    </row>
    <row r="1126" spans="1:12" ht="12.75" customHeight="1">
      <c r="A1126" s="549"/>
      <c r="B1126" s="549"/>
      <c r="C1126" s="1242"/>
      <c r="D1126" s="1242"/>
      <c r="E1126" s="1242"/>
      <c r="F1126" s="552"/>
      <c r="H1126" s="1236"/>
      <c r="I1126" s="1237"/>
      <c r="J1126" s="1237"/>
      <c r="K1126" s="1237"/>
      <c r="L1126" s="1238"/>
    </row>
    <row r="1127" spans="1:12" ht="16.5" customHeight="1">
      <c r="A1127" s="549"/>
      <c r="B1127" s="549"/>
      <c r="C1127" s="1242"/>
      <c r="D1127" s="1242"/>
      <c r="E1127" s="1242"/>
      <c r="H1127" s="1236"/>
      <c r="I1127" s="1237"/>
      <c r="J1127" s="1237"/>
      <c r="K1127" s="1237"/>
      <c r="L1127" s="1238"/>
    </row>
    <row r="1128" spans="1:12" ht="13.5" thickBot="1">
      <c r="B1128" s="550" t="s">
        <v>283</v>
      </c>
      <c r="F1128" s="635"/>
      <c r="H1128" s="1239"/>
      <c r="I1128" s="1240"/>
      <c r="J1128" s="1240"/>
      <c r="K1128" s="1240"/>
      <c r="L1128" s="1241"/>
    </row>
    <row r="1129" spans="1:12">
      <c r="A1129" s="553"/>
      <c r="B1129" s="554"/>
    </row>
    <row r="1130" spans="1:12" ht="3.75" customHeight="1" thickBot="1"/>
    <row r="1131" spans="1:12" ht="15.75" thickBot="1">
      <c r="A1131" s="1224" t="s">
        <v>282</v>
      </c>
      <c r="B1131" s="1225"/>
      <c r="C1131" s="1225"/>
      <c r="D1131" s="1225"/>
      <c r="E1131" s="1225"/>
      <c r="F1131" s="1225"/>
      <c r="G1131" s="1225"/>
      <c r="H1131" s="1225"/>
      <c r="I1131" s="1225"/>
      <c r="J1131" s="1225"/>
      <c r="K1131" s="1225"/>
      <c r="L1131" s="1226"/>
    </row>
    <row r="1132" spans="1:12" ht="5.25" customHeight="1"/>
    <row r="1133" spans="1:12">
      <c r="A1133" s="548" t="s">
        <v>281</v>
      </c>
      <c r="B1133" s="549"/>
    </row>
    <row r="1134" spans="1:12" ht="5.0999999999999996" customHeight="1" thickBot="1"/>
    <row r="1135" spans="1:12">
      <c r="B1135" s="550" t="s">
        <v>280</v>
      </c>
      <c r="F1135" s="526"/>
      <c r="H1135" s="625" t="s">
        <v>279</v>
      </c>
      <c r="I1135" s="626"/>
      <c r="J1135" s="626"/>
      <c r="K1135" s="626"/>
      <c r="L1135" s="627"/>
    </row>
    <row r="1136" spans="1:12" ht="5.0999999999999996" customHeight="1">
      <c r="H1136" s="628"/>
      <c r="I1136" s="629"/>
      <c r="J1136" s="629"/>
      <c r="K1136" s="629"/>
      <c r="L1136" s="630"/>
    </row>
    <row r="1137" spans="1:12">
      <c r="B1137" s="550" t="s">
        <v>278</v>
      </c>
      <c r="F1137" s="526"/>
      <c r="H1137" s="1218">
        <f>+F1135*F1137*F1139</f>
        <v>0</v>
      </c>
      <c r="I1137" s="1219"/>
      <c r="J1137" s="1219"/>
      <c r="K1137" s="1219"/>
      <c r="L1137" s="1220"/>
    </row>
    <row r="1138" spans="1:12" ht="5.0999999999999996" customHeight="1">
      <c r="H1138" s="1218"/>
      <c r="I1138" s="1219"/>
      <c r="J1138" s="1219"/>
      <c r="K1138" s="1219"/>
      <c r="L1138" s="1220"/>
    </row>
    <row r="1139" spans="1:12">
      <c r="B1139" s="550" t="s">
        <v>277</v>
      </c>
      <c r="F1139" s="560"/>
      <c r="H1139" s="628"/>
      <c r="I1139" s="629"/>
      <c r="J1139" s="629"/>
      <c r="K1139" s="629"/>
      <c r="L1139" s="630"/>
    </row>
    <row r="1140" spans="1:12" ht="12" customHeight="1" thickBot="1">
      <c r="B1140" s="555" t="s">
        <v>276</v>
      </c>
      <c r="H1140" s="1257" t="s">
        <v>275</v>
      </c>
      <c r="I1140" s="1258"/>
      <c r="J1140" s="1258"/>
      <c r="K1140" s="1258"/>
      <c r="L1140" s="1259"/>
    </row>
    <row r="1141" spans="1:12" ht="5.25" customHeight="1" thickBot="1">
      <c r="H1141" s="556"/>
      <c r="I1141" s="556"/>
      <c r="J1141" s="556"/>
      <c r="K1141" s="556"/>
      <c r="L1141" s="556"/>
    </row>
    <row r="1142" spans="1:12" ht="13.5" customHeight="1" thickBot="1">
      <c r="A1142" s="1221" t="s">
        <v>274</v>
      </c>
      <c r="B1142" s="1222"/>
      <c r="C1142" s="1222"/>
      <c r="D1142" s="1222"/>
      <c r="E1142" s="1222"/>
      <c r="F1142" s="1222"/>
      <c r="G1142" s="1222"/>
      <c r="H1142" s="1222"/>
      <c r="I1142" s="1222"/>
      <c r="J1142" s="1222"/>
      <c r="K1142" s="1222"/>
      <c r="L1142" s="1223"/>
    </row>
    <row r="1143" spans="1:12" ht="6" customHeight="1"/>
    <row r="1144" spans="1:12">
      <c r="A1144" s="548" t="s">
        <v>273</v>
      </c>
    </row>
    <row r="1145" spans="1:12" ht="6" customHeight="1" thickBot="1"/>
    <row r="1146" spans="1:12">
      <c r="B1146" s="550" t="s">
        <v>272</v>
      </c>
      <c r="F1146" s="634"/>
      <c r="H1146" s="625" t="s">
        <v>271</v>
      </c>
      <c r="I1146" s="626"/>
      <c r="J1146" s="626"/>
      <c r="K1146" s="626"/>
      <c r="L1146" s="627"/>
    </row>
    <row r="1147" spans="1:12" ht="5.0999999999999996" customHeight="1">
      <c r="H1147" s="628"/>
      <c r="I1147" s="629"/>
      <c r="J1147" s="629"/>
      <c r="K1147" s="629"/>
      <c r="L1147" s="630"/>
    </row>
    <row r="1148" spans="1:12" ht="12.75" customHeight="1">
      <c r="B1148" s="550" t="s">
        <v>270</v>
      </c>
      <c r="F1148" s="634"/>
      <c r="H1148" s="1158" t="str">
        <f>IF(ISERROR(+F1146/F1148),"",+F1146/F1148)</f>
        <v/>
      </c>
      <c r="I1148" s="1159"/>
      <c r="J1148" s="1159"/>
      <c r="K1148" s="1159"/>
      <c r="L1148" s="1160"/>
    </row>
    <row r="1149" spans="1:12" ht="12.75" customHeight="1">
      <c r="H1149" s="1161" t="s">
        <v>269</v>
      </c>
      <c r="I1149" s="1162"/>
      <c r="J1149" s="1162"/>
      <c r="K1149" s="1162"/>
      <c r="L1149" s="1163"/>
    </row>
    <row r="1150" spans="1:12">
      <c r="H1150" s="1164"/>
      <c r="I1150" s="1165"/>
      <c r="J1150" s="1165"/>
      <c r="K1150" s="1165"/>
      <c r="L1150" s="1166"/>
    </row>
    <row r="1151" spans="1:12">
      <c r="H1151" s="1164"/>
      <c r="I1151" s="1165"/>
      <c r="J1151" s="1165"/>
      <c r="K1151" s="1165"/>
      <c r="L1151" s="1166"/>
    </row>
    <row r="1152" spans="1:12" ht="12.75" customHeight="1" thickBot="1">
      <c r="H1152" s="1167"/>
      <c r="I1152" s="1168"/>
      <c r="J1152" s="1168"/>
      <c r="K1152" s="1168"/>
      <c r="L1152" s="1169"/>
    </row>
    <row r="1153" spans="1:13" ht="3.75" customHeight="1"/>
    <row r="1154" spans="1:13">
      <c r="A1154" s="548" t="s">
        <v>268</v>
      </c>
    </row>
    <row r="1155" spans="1:13" ht="6" customHeight="1" thickBot="1"/>
    <row r="1156" spans="1:13">
      <c r="B1156" s="550" t="s">
        <v>267</v>
      </c>
      <c r="F1156" s="526"/>
      <c r="H1156" s="625" t="s">
        <v>266</v>
      </c>
      <c r="I1156" s="626"/>
      <c r="J1156" s="626"/>
      <c r="K1156" s="626"/>
      <c r="L1156" s="627"/>
    </row>
    <row r="1157" spans="1:13" ht="5.0999999999999996" customHeight="1">
      <c r="H1157" s="628"/>
      <c r="I1157" s="629"/>
      <c r="J1157" s="629"/>
      <c r="K1157" s="629"/>
      <c r="L1157" s="630"/>
    </row>
    <row r="1158" spans="1:13" ht="12.75" customHeight="1">
      <c r="B1158" s="550" t="s">
        <v>265</v>
      </c>
      <c r="F1158" s="526"/>
      <c r="H1158" s="1260" t="str">
        <f>IF(ISERROR(+F1156/F1158),"",+F1156/F1158)</f>
        <v/>
      </c>
      <c r="I1158" s="1261"/>
      <c r="J1158" s="1261"/>
      <c r="K1158" s="1261"/>
      <c r="L1158" s="1262"/>
    </row>
    <row r="1159" spans="1:13" ht="12.75" customHeight="1">
      <c r="B1159" s="555" t="s">
        <v>264</v>
      </c>
      <c r="H1159" s="1243" t="s">
        <v>263</v>
      </c>
      <c r="I1159" s="1244"/>
      <c r="J1159" s="1244"/>
      <c r="K1159" s="1244"/>
      <c r="L1159" s="1245"/>
    </row>
    <row r="1160" spans="1:13" ht="12.75" customHeight="1">
      <c r="B1160" s="557"/>
      <c r="C1160" s="1254" t="s">
        <v>262</v>
      </c>
      <c r="D1160" s="1255"/>
      <c r="E1160" s="1255"/>
      <c r="F1160" s="1256"/>
      <c r="H1160" s="1246"/>
      <c r="I1160" s="1247"/>
      <c r="J1160" s="1247"/>
      <c r="K1160" s="1247"/>
      <c r="L1160" s="1248"/>
    </row>
    <row r="1161" spans="1:13" ht="12.75" customHeight="1">
      <c r="B1161" s="558"/>
      <c r="C1161" s="1252" t="s">
        <v>261</v>
      </c>
      <c r="D1161" s="1253"/>
      <c r="E1161" s="1252" t="s">
        <v>260</v>
      </c>
      <c r="F1161" s="1253"/>
      <c r="H1161" s="1246"/>
      <c r="I1161" s="1247"/>
      <c r="J1161" s="1247"/>
      <c r="K1161" s="1247"/>
      <c r="L1161" s="1248"/>
    </row>
    <row r="1162" spans="1:13" ht="12.75" customHeight="1">
      <c r="B1162" s="558"/>
      <c r="C1162" s="1252" t="s">
        <v>259</v>
      </c>
      <c r="D1162" s="1253"/>
      <c r="E1162" s="1252" t="s">
        <v>258</v>
      </c>
      <c r="F1162" s="1253"/>
      <c r="H1162" s="1246"/>
      <c r="I1162" s="1247"/>
      <c r="J1162" s="1247"/>
      <c r="K1162" s="1247"/>
      <c r="L1162" s="1248"/>
    </row>
    <row r="1163" spans="1:13" ht="12.75" customHeight="1">
      <c r="B1163" s="558"/>
      <c r="C1163" s="1252" t="s">
        <v>257</v>
      </c>
      <c r="D1163" s="1253"/>
      <c r="E1163" s="1252" t="s">
        <v>256</v>
      </c>
      <c r="F1163" s="1253"/>
      <c r="H1163" s="1246"/>
      <c r="I1163" s="1247"/>
      <c r="J1163" s="1247"/>
      <c r="K1163" s="1247"/>
      <c r="L1163" s="1248"/>
    </row>
    <row r="1164" spans="1:13" ht="6" customHeight="1" thickBot="1">
      <c r="H1164" s="1249"/>
      <c r="I1164" s="1250"/>
      <c r="J1164" s="1250"/>
      <c r="K1164" s="1250"/>
      <c r="L1164" s="1251"/>
    </row>
    <row r="1167" spans="1:13" ht="14.25">
      <c r="A1167" s="1170" t="s">
        <v>194</v>
      </c>
      <c r="B1167" s="1170"/>
      <c r="C1167" s="1170"/>
      <c r="D1167" s="1170"/>
      <c r="E1167" s="1170"/>
      <c r="F1167" s="1170"/>
      <c r="G1167" s="1170"/>
      <c r="H1167" s="1170"/>
      <c r="I1167" s="1170"/>
      <c r="J1167" s="1170"/>
      <c r="L1167" s="531"/>
      <c r="M1167" s="59"/>
    </row>
    <row r="1168" spans="1:13" ht="14.25">
      <c r="A1168" s="61" t="s">
        <v>195</v>
      </c>
      <c r="B1168" s="135"/>
      <c r="C1168" s="135"/>
      <c r="D1168" s="135"/>
      <c r="E1168" s="135"/>
      <c r="F1168" s="135"/>
      <c r="G1168" s="135"/>
      <c r="H1168" s="135"/>
      <c r="I1168" s="135"/>
      <c r="J1168" s="133"/>
      <c r="L1168" s="545"/>
      <c r="M1168" s="134"/>
    </row>
    <row r="1169" spans="1:13" ht="14.25">
      <c r="A1169" s="64" t="s">
        <v>314</v>
      </c>
      <c r="B1169" s="64"/>
      <c r="C1169" s="64"/>
      <c r="D1169" s="64"/>
      <c r="E1169" s="64"/>
      <c r="F1169" s="64"/>
      <c r="G1169" s="64"/>
      <c r="H1169" s="64"/>
      <c r="I1169" s="64"/>
      <c r="J1169" s="64"/>
      <c r="K1169" s="59"/>
      <c r="L1169" s="531"/>
      <c r="M1169" s="134"/>
    </row>
    <row r="1170" spans="1:13" ht="19.5" customHeight="1">
      <c r="A1170" s="65" t="s">
        <v>196</v>
      </c>
      <c r="D1170" s="1207" t="str">
        <f>'Sch I S&amp;B FINAL'!B$4</f>
        <v>Contractor Name</v>
      </c>
      <c r="E1170" s="1208"/>
      <c r="F1170" s="1208"/>
      <c r="G1170" s="1208"/>
      <c r="H1170" s="1208"/>
      <c r="J1170" s="133"/>
      <c r="K1170" s="66" t="s">
        <v>197</v>
      </c>
      <c r="L1170" s="733">
        <f>'Sch I S&amp;B FINAL'!O$5</f>
        <v>0</v>
      </c>
    </row>
    <row r="1171" spans="1:13">
      <c r="A1171" s="65" t="s">
        <v>198</v>
      </c>
      <c r="D1171" s="1209" t="s">
        <v>365</v>
      </c>
      <c r="E1171" s="1209"/>
      <c r="F1171" s="1209"/>
      <c r="G1171" s="1209"/>
      <c r="H1171" s="1209"/>
      <c r="J1171" s="133"/>
      <c r="K1171" s="66" t="s">
        <v>199</v>
      </c>
      <c r="L1171" s="734" t="str">
        <f>'Sch I S&amp;B FINAL'!H$4</f>
        <v>Contract Number</v>
      </c>
    </row>
    <row r="1172" spans="1:13">
      <c r="A1172" s="65" t="s">
        <v>247</v>
      </c>
      <c r="D1172" s="1217">
        <f>'Sch I S&amp;B FINAL'!B$6</f>
        <v>0</v>
      </c>
      <c r="E1172" s="1217"/>
      <c r="F1172" s="546"/>
      <c r="G1172" s="1216"/>
      <c r="H1172" s="1216"/>
      <c r="I1172" s="1216"/>
      <c r="J1172" s="133"/>
      <c r="K1172" s="66" t="s">
        <v>324</v>
      </c>
      <c r="L1172" s="735">
        <f>'Sch I S&amp;B FINAL'!O$4</f>
        <v>0</v>
      </c>
    </row>
    <row r="1173" spans="1:13" ht="13.5" thickBot="1">
      <c r="A1173" s="533"/>
      <c r="C1173" s="547"/>
      <c r="D1173" s="535"/>
      <c r="E1173" s="535"/>
      <c r="F1173" s="533"/>
      <c r="G1173" s="535"/>
      <c r="H1173" s="535"/>
      <c r="K1173" s="66" t="s">
        <v>201</v>
      </c>
      <c r="L1173" s="559"/>
    </row>
    <row r="1174" spans="1:13" ht="13.5" hidden="1" thickBot="1"/>
    <row r="1175" spans="1:13" ht="15.75" thickBot="1">
      <c r="A1175" s="1210" t="s">
        <v>308</v>
      </c>
      <c r="B1175" s="1211"/>
      <c r="C1175" s="1211"/>
      <c r="D1175" s="1211"/>
      <c r="E1175" s="1211"/>
      <c r="F1175" s="1211"/>
      <c r="G1175" s="1211"/>
      <c r="H1175" s="1211"/>
      <c r="I1175" s="1211"/>
      <c r="J1175" s="1211"/>
      <c r="K1175" s="1211"/>
      <c r="L1175" s="1212"/>
    </row>
    <row r="1176" spans="1:13" ht="7.5" customHeight="1"/>
    <row r="1177" spans="1:13">
      <c r="A1177" s="548" t="s">
        <v>296</v>
      </c>
      <c r="B1177" s="549"/>
    </row>
    <row r="1178" spans="1:13" ht="5.0999999999999996" customHeight="1">
      <c r="A1178" s="549"/>
      <c r="B1178" s="549"/>
    </row>
    <row r="1179" spans="1:13" ht="13.5" thickBot="1">
      <c r="A1179" s="549"/>
      <c r="B1179" s="550" t="s">
        <v>203</v>
      </c>
    </row>
    <row r="1180" spans="1:13">
      <c r="A1180" s="549"/>
      <c r="B1180" s="549"/>
      <c r="C1180" s="130" t="s">
        <v>204</v>
      </c>
      <c r="F1180" s="526"/>
      <c r="H1180" s="619" t="s">
        <v>307</v>
      </c>
      <c r="I1180" s="620"/>
      <c r="J1180" s="620"/>
      <c r="K1180" s="620"/>
      <c r="L1180" s="621"/>
    </row>
    <row r="1181" spans="1:13" s="132" customFormat="1" ht="6" customHeight="1">
      <c r="A1181" s="551"/>
      <c r="B1181" s="551"/>
      <c r="F1181" s="69"/>
      <c r="H1181" s="622"/>
      <c r="I1181" s="623"/>
      <c r="J1181" s="623"/>
      <c r="K1181" s="623"/>
      <c r="L1181" s="624"/>
    </row>
    <row r="1182" spans="1:13" ht="12.75" customHeight="1">
      <c r="A1182" s="549"/>
      <c r="B1182" s="549"/>
      <c r="C1182" s="130" t="s">
        <v>206</v>
      </c>
      <c r="F1182" s="526"/>
      <c r="H1182" s="1213" t="str">
        <f>IF(ISERROR(+F1186/(F1188*108000)),"",+F1186/(F1188*108000))</f>
        <v/>
      </c>
      <c r="I1182" s="1214"/>
      <c r="J1182" s="1214"/>
      <c r="K1182" s="1214"/>
      <c r="L1182" s="1215"/>
    </row>
    <row r="1183" spans="1:13" s="132" customFormat="1" ht="9.9499999999999993" customHeight="1">
      <c r="A1183" s="551"/>
      <c r="B1183" s="551"/>
      <c r="F1183" s="69"/>
      <c r="H1183" s="1227"/>
      <c r="I1183" s="1228"/>
      <c r="J1183" s="1228"/>
      <c r="K1183" s="1228"/>
      <c r="L1183" s="1229"/>
    </row>
    <row r="1184" spans="1:13">
      <c r="A1184" s="549"/>
      <c r="B1184" s="549"/>
      <c r="C1184" s="130" t="s">
        <v>208</v>
      </c>
      <c r="F1184" s="526"/>
      <c r="H1184" s="1164"/>
      <c r="I1184" s="1165"/>
      <c r="J1184" s="1165"/>
      <c r="K1184" s="1165"/>
      <c r="L1184" s="1166"/>
    </row>
    <row r="1185" spans="1:12" ht="5.0999999999999996" customHeight="1">
      <c r="A1185" s="549"/>
      <c r="B1185" s="549"/>
      <c r="F1185" s="132"/>
      <c r="H1185" s="1164"/>
      <c r="I1185" s="1165"/>
      <c r="J1185" s="1165"/>
      <c r="K1185" s="1165"/>
      <c r="L1185" s="1166"/>
    </row>
    <row r="1186" spans="1:12">
      <c r="A1186" s="549"/>
      <c r="B1186" s="549"/>
      <c r="C1186" s="130" t="s">
        <v>57</v>
      </c>
      <c r="F1186" s="618">
        <f>SUM(F1180:F1184)</f>
        <v>0</v>
      </c>
      <c r="H1186" s="1164"/>
      <c r="I1186" s="1165"/>
      <c r="J1186" s="1165"/>
      <c r="K1186" s="1165"/>
      <c r="L1186" s="1166"/>
    </row>
    <row r="1187" spans="1:12" ht="5.0999999999999996" customHeight="1">
      <c r="A1187" s="549"/>
      <c r="B1187" s="549"/>
      <c r="H1187" s="1164"/>
      <c r="I1187" s="1165"/>
      <c r="J1187" s="1165"/>
      <c r="K1187" s="1165"/>
      <c r="L1187" s="1166"/>
    </row>
    <row r="1188" spans="1:12" ht="13.5" thickBot="1">
      <c r="A1188" s="549"/>
      <c r="B1188" s="550" t="s">
        <v>211</v>
      </c>
      <c r="F1188" s="632"/>
      <c r="H1188" s="1167"/>
      <c r="I1188" s="1168"/>
      <c r="J1188" s="1168"/>
      <c r="K1188" s="1168"/>
      <c r="L1188" s="1169"/>
    </row>
    <row r="1189" spans="1:12" ht="5.0999999999999996" customHeight="1">
      <c r="A1189" s="549"/>
      <c r="B1189" s="549"/>
    </row>
    <row r="1190" spans="1:12">
      <c r="A1190" s="548" t="s">
        <v>313</v>
      </c>
      <c r="B1190" s="549"/>
    </row>
    <row r="1191" spans="1:12" ht="5.0999999999999996" customHeight="1">
      <c r="A1191" s="549"/>
      <c r="B1191" s="549"/>
    </row>
    <row r="1192" spans="1:12" ht="13.5" thickBot="1">
      <c r="A1192" s="549"/>
      <c r="B1192" s="550" t="s">
        <v>203</v>
      </c>
    </row>
    <row r="1193" spans="1:12">
      <c r="A1193" s="549"/>
      <c r="B1193" s="549"/>
      <c r="C1193" s="130" t="s">
        <v>295</v>
      </c>
      <c r="F1193" s="526"/>
      <c r="H1193" s="619" t="s">
        <v>317</v>
      </c>
      <c r="I1193" s="620"/>
      <c r="J1193" s="620"/>
      <c r="K1193" s="620"/>
      <c r="L1193" s="621"/>
    </row>
    <row r="1194" spans="1:12" ht="6" customHeight="1">
      <c r="A1194" s="549"/>
      <c r="B1194" s="551"/>
      <c r="C1194" s="132"/>
      <c r="D1194" s="132"/>
      <c r="E1194" s="132"/>
      <c r="F1194" s="69"/>
      <c r="G1194" s="132"/>
      <c r="H1194" s="622"/>
      <c r="I1194" s="623"/>
      <c r="J1194" s="623"/>
      <c r="K1194" s="623"/>
      <c r="L1194" s="624"/>
    </row>
    <row r="1195" spans="1:12" ht="12.75" customHeight="1">
      <c r="A1195" s="549"/>
      <c r="B1195" s="549"/>
      <c r="C1195" s="130" t="s">
        <v>208</v>
      </c>
      <c r="F1195" s="526"/>
      <c r="H1195" s="1213" t="str">
        <f>IF(ISERROR(+F1197/(F1199*108000)),"",+F1197/(F1199*108000))</f>
        <v/>
      </c>
      <c r="I1195" s="1214"/>
      <c r="J1195" s="1214"/>
      <c r="K1195" s="1214"/>
      <c r="L1195" s="1215"/>
    </row>
    <row r="1196" spans="1:12" ht="12.75" customHeight="1">
      <c r="A1196" s="549"/>
      <c r="B1196" s="551"/>
      <c r="C1196" s="132"/>
      <c r="D1196" s="132"/>
      <c r="E1196" s="132"/>
      <c r="F1196" s="69"/>
      <c r="G1196" s="132"/>
      <c r="H1196" s="1233" t="s">
        <v>294</v>
      </c>
      <c r="I1196" s="1234"/>
      <c r="J1196" s="1234"/>
      <c r="K1196" s="1234"/>
      <c r="L1196" s="1235"/>
    </row>
    <row r="1197" spans="1:12">
      <c r="A1197" s="549"/>
      <c r="B1197" s="549"/>
      <c r="C1197" s="130" t="s">
        <v>57</v>
      </c>
      <c r="F1197" s="618">
        <f>SUM(F1193:F1195)</f>
        <v>0</v>
      </c>
      <c r="H1197" s="1236"/>
      <c r="I1197" s="1237"/>
      <c r="J1197" s="1237"/>
      <c r="K1197" s="1237"/>
      <c r="L1197" s="1238"/>
    </row>
    <row r="1198" spans="1:12">
      <c r="A1198" s="549"/>
      <c r="B1198" s="549"/>
      <c r="H1198" s="1236"/>
      <c r="I1198" s="1237"/>
      <c r="J1198" s="1237"/>
      <c r="K1198" s="1237"/>
      <c r="L1198" s="1238"/>
    </row>
    <row r="1199" spans="1:12" ht="13.5" thickBot="1">
      <c r="B1199" s="550" t="s">
        <v>293</v>
      </c>
      <c r="F1199" s="633"/>
      <c r="H1199" s="1239"/>
      <c r="I1199" s="1240"/>
      <c r="J1199" s="1240"/>
      <c r="K1199" s="1240"/>
      <c r="L1199" s="1241"/>
    </row>
    <row r="1200" spans="1:12" ht="3.75" customHeight="1"/>
    <row r="1201" spans="1:12" hidden="1"/>
    <row r="1202" spans="1:12" ht="5.25" customHeight="1"/>
    <row r="1203" spans="1:12">
      <c r="A1203" s="548" t="s">
        <v>292</v>
      </c>
      <c r="B1203" s="549"/>
    </row>
    <row r="1204" spans="1:12" ht="5.0999999999999996" customHeight="1">
      <c r="A1204" s="549"/>
      <c r="B1204" s="549"/>
    </row>
    <row r="1205" spans="1:12" ht="13.5" thickBot="1">
      <c r="A1205" s="549"/>
      <c r="B1205" s="550" t="s">
        <v>203</v>
      </c>
    </row>
    <row r="1206" spans="1:12">
      <c r="A1206" s="549"/>
      <c r="B1206" s="549"/>
      <c r="C1206" s="130" t="s">
        <v>291</v>
      </c>
      <c r="F1206" s="526"/>
      <c r="H1206" s="625" t="s">
        <v>309</v>
      </c>
      <c r="I1206" s="626"/>
      <c r="J1206" s="626"/>
      <c r="K1206" s="626"/>
      <c r="L1206" s="627"/>
    </row>
    <row r="1207" spans="1:12" ht="6" customHeight="1">
      <c r="A1207" s="549"/>
      <c r="B1207" s="551"/>
      <c r="C1207" s="132"/>
      <c r="D1207" s="132"/>
      <c r="E1207" s="132"/>
      <c r="F1207" s="69"/>
      <c r="G1207" s="132"/>
      <c r="H1207" s="628"/>
      <c r="I1207" s="629"/>
      <c r="J1207" s="629"/>
      <c r="K1207" s="629"/>
      <c r="L1207" s="630"/>
    </row>
    <row r="1208" spans="1:12" ht="12.75" customHeight="1">
      <c r="A1208" s="549"/>
      <c r="B1208" s="549"/>
      <c r="C1208" s="130" t="s">
        <v>206</v>
      </c>
      <c r="F1208" s="526"/>
      <c r="H1208" s="1213" t="str">
        <f>IF(ISERROR(+F1210/(F1212*108000)),"",+F1210/(F1212*108000))</f>
        <v/>
      </c>
      <c r="I1208" s="1214"/>
      <c r="J1208" s="1214"/>
      <c r="K1208" s="1214"/>
      <c r="L1208" s="1215"/>
    </row>
    <row r="1209" spans="1:12" ht="12.75" customHeight="1">
      <c r="A1209" s="549"/>
      <c r="B1209" s="551"/>
      <c r="C1209" s="132"/>
      <c r="D1209" s="132"/>
      <c r="E1209" s="132"/>
      <c r="F1209" s="69"/>
      <c r="G1209" s="132"/>
      <c r="H1209" s="1161" t="s">
        <v>290</v>
      </c>
      <c r="I1209" s="1162"/>
      <c r="J1209" s="1162"/>
      <c r="K1209" s="1162"/>
      <c r="L1209" s="1163"/>
    </row>
    <row r="1210" spans="1:12">
      <c r="A1210" s="549"/>
      <c r="B1210" s="549"/>
      <c r="C1210" s="130" t="s">
        <v>57</v>
      </c>
      <c r="F1210" s="618">
        <f>SUM(F1206:F1208)</f>
        <v>0</v>
      </c>
      <c r="H1210" s="1164"/>
      <c r="I1210" s="1165"/>
      <c r="J1210" s="1165"/>
      <c r="K1210" s="1165"/>
      <c r="L1210" s="1166"/>
    </row>
    <row r="1211" spans="1:12">
      <c r="A1211" s="549"/>
      <c r="B1211" s="549"/>
      <c r="H1211" s="1164"/>
      <c r="I1211" s="1165"/>
      <c r="J1211" s="1165"/>
      <c r="K1211" s="1165"/>
      <c r="L1211" s="1166"/>
    </row>
    <row r="1212" spans="1:12" ht="13.5" thickBot="1">
      <c r="B1212" s="550" t="s">
        <v>312</v>
      </c>
      <c r="F1212" s="633"/>
      <c r="H1212" s="1167"/>
      <c r="I1212" s="1168"/>
      <c r="J1212" s="1168"/>
      <c r="K1212" s="1168"/>
      <c r="L1212" s="1169"/>
    </row>
    <row r="1213" spans="1:12" ht="6.75" customHeight="1"/>
    <row r="1214" spans="1:12">
      <c r="A1214" s="548" t="s">
        <v>289</v>
      </c>
      <c r="B1214" s="549"/>
    </row>
    <row r="1215" spans="1:12" ht="6" customHeight="1">
      <c r="A1215" s="549"/>
      <c r="B1215" s="549"/>
    </row>
    <row r="1216" spans="1:12" ht="13.5" thickBot="1">
      <c r="A1216" s="549"/>
      <c r="B1216" s="550" t="s">
        <v>203</v>
      </c>
    </row>
    <row r="1217" spans="1:12">
      <c r="A1217" s="549"/>
      <c r="B1217" s="549"/>
      <c r="C1217" s="130" t="s">
        <v>318</v>
      </c>
      <c r="F1217" s="526"/>
      <c r="H1217" s="625" t="s">
        <v>310</v>
      </c>
      <c r="I1217" s="626"/>
      <c r="J1217" s="626"/>
      <c r="K1217" s="626"/>
      <c r="L1217" s="627"/>
    </row>
    <row r="1218" spans="1:12" ht="6" customHeight="1">
      <c r="A1218" s="549"/>
      <c r="B1218" s="551"/>
      <c r="C1218" s="132"/>
      <c r="D1218" s="132"/>
      <c r="E1218" s="132"/>
      <c r="F1218" s="69"/>
      <c r="G1218" s="132"/>
      <c r="H1218" s="628"/>
      <c r="I1218" s="629"/>
      <c r="J1218" s="629"/>
      <c r="K1218" s="629"/>
      <c r="L1218" s="630"/>
    </row>
    <row r="1219" spans="1:12" ht="12.75" customHeight="1">
      <c r="A1219" s="549"/>
      <c r="B1219" s="549"/>
      <c r="C1219" s="1242" t="s">
        <v>285</v>
      </c>
      <c r="D1219" s="1242"/>
      <c r="E1219" s="1242"/>
      <c r="F1219" s="69"/>
      <c r="H1219" s="1230" t="str">
        <f>IF(ISERROR(F1217/(F1223*60)),"",(F1217/(F1223*60)))</f>
        <v/>
      </c>
      <c r="I1219" s="1231"/>
      <c r="J1219" s="1231"/>
      <c r="K1219" s="1231"/>
      <c r="L1219" s="1232"/>
    </row>
    <row r="1220" spans="1:12" ht="12.75" customHeight="1">
      <c r="A1220" s="549"/>
      <c r="B1220" s="551"/>
      <c r="C1220" s="1242"/>
      <c r="D1220" s="1242"/>
      <c r="E1220" s="1242"/>
      <c r="F1220" s="69"/>
      <c r="G1220" s="132"/>
      <c r="H1220" s="1161" t="s">
        <v>288</v>
      </c>
      <c r="I1220" s="1162"/>
      <c r="J1220" s="1162"/>
      <c r="K1220" s="1162"/>
      <c r="L1220" s="1163"/>
    </row>
    <row r="1221" spans="1:12" ht="12.75" customHeight="1">
      <c r="A1221" s="549"/>
      <c r="B1221" s="549"/>
      <c r="C1221" s="1242"/>
      <c r="D1221" s="1242"/>
      <c r="E1221" s="1242"/>
      <c r="F1221" s="552"/>
      <c r="H1221" s="1164"/>
      <c r="I1221" s="1165"/>
      <c r="J1221" s="1165"/>
      <c r="K1221" s="1165"/>
      <c r="L1221" s="1166"/>
    </row>
    <row r="1222" spans="1:12" ht="12.75" customHeight="1">
      <c r="A1222" s="549"/>
      <c r="B1222" s="549"/>
      <c r="C1222" s="1242"/>
      <c r="D1222" s="1242"/>
      <c r="E1222" s="1242"/>
      <c r="H1222" s="1164"/>
      <c r="I1222" s="1165"/>
      <c r="J1222" s="1165"/>
      <c r="K1222" s="1165"/>
      <c r="L1222" s="1166"/>
    </row>
    <row r="1223" spans="1:12" ht="13.5" thickBot="1">
      <c r="B1223" s="550" t="s">
        <v>287</v>
      </c>
      <c r="F1223" s="634"/>
      <c r="H1223" s="1167"/>
      <c r="I1223" s="1168"/>
      <c r="J1223" s="1168"/>
      <c r="K1223" s="1168"/>
      <c r="L1223" s="1169"/>
    </row>
    <row r="1224" spans="1:12" ht="6" customHeight="1"/>
    <row r="1225" spans="1:12">
      <c r="A1225" s="548" t="s">
        <v>286</v>
      </c>
      <c r="B1225" s="549"/>
    </row>
    <row r="1226" spans="1:12" ht="3" customHeight="1">
      <c r="A1226" s="549"/>
      <c r="B1226" s="549"/>
    </row>
    <row r="1227" spans="1:12" ht="13.5" thickBot="1">
      <c r="A1227" s="549"/>
      <c r="B1227" s="550" t="s">
        <v>203</v>
      </c>
    </row>
    <row r="1228" spans="1:12">
      <c r="A1228" s="549"/>
      <c r="B1228" s="549"/>
      <c r="C1228" s="130" t="s">
        <v>318</v>
      </c>
      <c r="F1228" s="526"/>
      <c r="H1228" s="625" t="s">
        <v>311</v>
      </c>
      <c r="I1228" s="626"/>
      <c r="J1228" s="626"/>
      <c r="K1228" s="626"/>
      <c r="L1228" s="627"/>
    </row>
    <row r="1229" spans="1:12" ht="6" customHeight="1">
      <c r="A1229" s="549"/>
      <c r="B1229" s="551"/>
      <c r="C1229" s="132"/>
      <c r="D1229" s="132"/>
      <c r="E1229" s="132"/>
      <c r="F1229" s="69"/>
      <c r="G1229" s="132"/>
      <c r="H1229" s="628"/>
      <c r="I1229" s="629"/>
      <c r="J1229" s="629"/>
      <c r="K1229" s="629"/>
      <c r="L1229" s="630"/>
    </row>
    <row r="1230" spans="1:12" ht="12.75" customHeight="1">
      <c r="A1230" s="549"/>
      <c r="B1230" s="549"/>
      <c r="C1230" s="1242" t="s">
        <v>285</v>
      </c>
      <c r="D1230" s="1242"/>
      <c r="E1230" s="1242"/>
      <c r="F1230" s="69"/>
      <c r="H1230" s="1213" t="str">
        <f>IF(ISERROR(+F1228/(F1234*1800*60)),"",+F1228/(F1234*1800*60))</f>
        <v/>
      </c>
      <c r="I1230" s="1214"/>
      <c r="J1230" s="1214"/>
      <c r="K1230" s="1214"/>
      <c r="L1230" s="1215"/>
    </row>
    <row r="1231" spans="1:12" ht="12.75" customHeight="1">
      <c r="A1231" s="549"/>
      <c r="B1231" s="551"/>
      <c r="C1231" s="1242"/>
      <c r="D1231" s="1242"/>
      <c r="E1231" s="1242"/>
      <c r="F1231" s="69"/>
      <c r="G1231" s="132"/>
      <c r="H1231" s="1233" t="s">
        <v>284</v>
      </c>
      <c r="I1231" s="1234"/>
      <c r="J1231" s="1234"/>
      <c r="K1231" s="1234"/>
      <c r="L1231" s="1235"/>
    </row>
    <row r="1232" spans="1:12" ht="12.75" customHeight="1">
      <c r="A1232" s="549"/>
      <c r="B1232" s="549"/>
      <c r="C1232" s="1242"/>
      <c r="D1232" s="1242"/>
      <c r="E1232" s="1242"/>
      <c r="F1232" s="552"/>
      <c r="H1232" s="1236"/>
      <c r="I1232" s="1237"/>
      <c r="J1232" s="1237"/>
      <c r="K1232" s="1237"/>
      <c r="L1232" s="1238"/>
    </row>
    <row r="1233" spans="1:12" ht="16.5" customHeight="1">
      <c r="A1233" s="549"/>
      <c r="B1233" s="549"/>
      <c r="C1233" s="1242"/>
      <c r="D1233" s="1242"/>
      <c r="E1233" s="1242"/>
      <c r="H1233" s="1236"/>
      <c r="I1233" s="1237"/>
      <c r="J1233" s="1237"/>
      <c r="K1233" s="1237"/>
      <c r="L1233" s="1238"/>
    </row>
    <row r="1234" spans="1:12" ht="13.5" thickBot="1">
      <c r="B1234" s="550" t="s">
        <v>283</v>
      </c>
      <c r="F1234" s="635"/>
      <c r="H1234" s="1239"/>
      <c r="I1234" s="1240"/>
      <c r="J1234" s="1240"/>
      <c r="K1234" s="1240"/>
      <c r="L1234" s="1241"/>
    </row>
    <row r="1235" spans="1:12">
      <c r="A1235" s="553"/>
      <c r="B1235" s="554"/>
    </row>
    <row r="1236" spans="1:12" ht="3.75" customHeight="1" thickBot="1"/>
    <row r="1237" spans="1:12" ht="15.75" thickBot="1">
      <c r="A1237" s="1224" t="s">
        <v>282</v>
      </c>
      <c r="B1237" s="1225"/>
      <c r="C1237" s="1225"/>
      <c r="D1237" s="1225"/>
      <c r="E1237" s="1225"/>
      <c r="F1237" s="1225"/>
      <c r="G1237" s="1225"/>
      <c r="H1237" s="1225"/>
      <c r="I1237" s="1225"/>
      <c r="J1237" s="1225"/>
      <c r="K1237" s="1225"/>
      <c r="L1237" s="1226"/>
    </row>
    <row r="1238" spans="1:12" ht="5.25" customHeight="1"/>
    <row r="1239" spans="1:12">
      <c r="A1239" s="548" t="s">
        <v>281</v>
      </c>
      <c r="B1239" s="549"/>
    </row>
    <row r="1240" spans="1:12" ht="5.0999999999999996" customHeight="1" thickBot="1"/>
    <row r="1241" spans="1:12">
      <c r="B1241" s="550" t="s">
        <v>280</v>
      </c>
      <c r="F1241" s="526"/>
      <c r="H1241" s="625" t="s">
        <v>279</v>
      </c>
      <c r="I1241" s="626"/>
      <c r="J1241" s="626"/>
      <c r="K1241" s="626"/>
      <c r="L1241" s="627"/>
    </row>
    <row r="1242" spans="1:12" ht="5.0999999999999996" customHeight="1">
      <c r="H1242" s="628"/>
      <c r="I1242" s="629"/>
      <c r="J1242" s="629"/>
      <c r="K1242" s="629"/>
      <c r="L1242" s="630"/>
    </row>
    <row r="1243" spans="1:12">
      <c r="B1243" s="550" t="s">
        <v>278</v>
      </c>
      <c r="F1243" s="526"/>
      <c r="H1243" s="1218">
        <f>+F1241*F1243*F1245</f>
        <v>0</v>
      </c>
      <c r="I1243" s="1219"/>
      <c r="J1243" s="1219"/>
      <c r="K1243" s="1219"/>
      <c r="L1243" s="1220"/>
    </row>
    <row r="1244" spans="1:12" ht="5.0999999999999996" customHeight="1">
      <c r="H1244" s="1218"/>
      <c r="I1244" s="1219"/>
      <c r="J1244" s="1219"/>
      <c r="K1244" s="1219"/>
      <c r="L1244" s="1220"/>
    </row>
    <row r="1245" spans="1:12">
      <c r="B1245" s="550" t="s">
        <v>277</v>
      </c>
      <c r="F1245" s="560"/>
      <c r="H1245" s="628"/>
      <c r="I1245" s="629"/>
      <c r="J1245" s="629"/>
      <c r="K1245" s="629"/>
      <c r="L1245" s="630"/>
    </row>
    <row r="1246" spans="1:12" ht="12" customHeight="1" thickBot="1">
      <c r="B1246" s="555" t="s">
        <v>276</v>
      </c>
      <c r="H1246" s="1257" t="s">
        <v>275</v>
      </c>
      <c r="I1246" s="1258"/>
      <c r="J1246" s="1258"/>
      <c r="K1246" s="1258"/>
      <c r="L1246" s="1259"/>
    </row>
    <row r="1247" spans="1:12" ht="5.25" customHeight="1" thickBot="1">
      <c r="H1247" s="556"/>
      <c r="I1247" s="556"/>
      <c r="J1247" s="556"/>
      <c r="K1247" s="556"/>
      <c r="L1247" s="556"/>
    </row>
    <row r="1248" spans="1:12" ht="13.5" customHeight="1" thickBot="1">
      <c r="A1248" s="1221" t="s">
        <v>274</v>
      </c>
      <c r="B1248" s="1222"/>
      <c r="C1248" s="1222"/>
      <c r="D1248" s="1222"/>
      <c r="E1248" s="1222"/>
      <c r="F1248" s="1222"/>
      <c r="G1248" s="1222"/>
      <c r="H1248" s="1222"/>
      <c r="I1248" s="1222"/>
      <c r="J1248" s="1222"/>
      <c r="K1248" s="1222"/>
      <c r="L1248" s="1223"/>
    </row>
    <row r="1249" spans="1:12" ht="6" customHeight="1"/>
    <row r="1250" spans="1:12">
      <c r="A1250" s="548" t="s">
        <v>273</v>
      </c>
    </row>
    <row r="1251" spans="1:12" ht="6" customHeight="1" thickBot="1"/>
    <row r="1252" spans="1:12">
      <c r="B1252" s="550" t="s">
        <v>272</v>
      </c>
      <c r="F1252" s="634"/>
      <c r="H1252" s="625" t="s">
        <v>271</v>
      </c>
      <c r="I1252" s="626"/>
      <c r="J1252" s="626"/>
      <c r="K1252" s="626"/>
      <c r="L1252" s="627"/>
    </row>
    <row r="1253" spans="1:12" ht="5.0999999999999996" customHeight="1">
      <c r="H1253" s="628"/>
      <c r="I1253" s="629"/>
      <c r="J1253" s="629"/>
      <c r="K1253" s="629"/>
      <c r="L1253" s="630"/>
    </row>
    <row r="1254" spans="1:12" ht="12.75" customHeight="1">
      <c r="B1254" s="550" t="s">
        <v>270</v>
      </c>
      <c r="F1254" s="634"/>
      <c r="H1254" s="1158" t="str">
        <f>IF(ISERROR(+F1252/F1254),"",+F1252/F1254)</f>
        <v/>
      </c>
      <c r="I1254" s="1159"/>
      <c r="J1254" s="1159"/>
      <c r="K1254" s="1159"/>
      <c r="L1254" s="1160"/>
    </row>
    <row r="1255" spans="1:12" ht="12.75" customHeight="1">
      <c r="H1255" s="1161" t="s">
        <v>269</v>
      </c>
      <c r="I1255" s="1162"/>
      <c r="J1255" s="1162"/>
      <c r="K1255" s="1162"/>
      <c r="L1255" s="1163"/>
    </row>
    <row r="1256" spans="1:12">
      <c r="H1256" s="1164"/>
      <c r="I1256" s="1165"/>
      <c r="J1256" s="1165"/>
      <c r="K1256" s="1165"/>
      <c r="L1256" s="1166"/>
    </row>
    <row r="1257" spans="1:12">
      <c r="H1257" s="1164"/>
      <c r="I1257" s="1165"/>
      <c r="J1257" s="1165"/>
      <c r="K1257" s="1165"/>
      <c r="L1257" s="1166"/>
    </row>
    <row r="1258" spans="1:12" ht="12.75" customHeight="1" thickBot="1">
      <c r="H1258" s="1167"/>
      <c r="I1258" s="1168"/>
      <c r="J1258" s="1168"/>
      <c r="K1258" s="1168"/>
      <c r="L1258" s="1169"/>
    </row>
    <row r="1259" spans="1:12" ht="3.75" customHeight="1"/>
    <row r="1260" spans="1:12">
      <c r="A1260" s="548" t="s">
        <v>268</v>
      </c>
    </row>
    <row r="1261" spans="1:12" ht="6" customHeight="1" thickBot="1"/>
    <row r="1262" spans="1:12">
      <c r="B1262" s="550" t="s">
        <v>267</v>
      </c>
      <c r="F1262" s="526"/>
      <c r="H1262" s="625" t="s">
        <v>266</v>
      </c>
      <c r="I1262" s="626"/>
      <c r="J1262" s="626"/>
      <c r="K1262" s="626"/>
      <c r="L1262" s="627"/>
    </row>
    <row r="1263" spans="1:12" ht="5.0999999999999996" customHeight="1">
      <c r="H1263" s="628"/>
      <c r="I1263" s="629"/>
      <c r="J1263" s="629"/>
      <c r="K1263" s="629"/>
      <c r="L1263" s="630"/>
    </row>
    <row r="1264" spans="1:12" ht="12.75" customHeight="1">
      <c r="B1264" s="550" t="s">
        <v>265</v>
      </c>
      <c r="F1264" s="526"/>
      <c r="H1264" s="1260" t="str">
        <f>IF(ISERROR(+F1262/F1264),"",+F1262/F1264)</f>
        <v/>
      </c>
      <c r="I1264" s="1261"/>
      <c r="J1264" s="1261"/>
      <c r="K1264" s="1261"/>
      <c r="L1264" s="1262"/>
    </row>
    <row r="1265" spans="2:12" ht="12.75" customHeight="1">
      <c r="B1265" s="555" t="s">
        <v>264</v>
      </c>
      <c r="H1265" s="1243" t="s">
        <v>263</v>
      </c>
      <c r="I1265" s="1244"/>
      <c r="J1265" s="1244"/>
      <c r="K1265" s="1244"/>
      <c r="L1265" s="1245"/>
    </row>
    <row r="1266" spans="2:12" ht="12.75" customHeight="1">
      <c r="B1266" s="557"/>
      <c r="C1266" s="1254" t="s">
        <v>262</v>
      </c>
      <c r="D1266" s="1255"/>
      <c r="E1266" s="1255"/>
      <c r="F1266" s="1256"/>
      <c r="H1266" s="1246"/>
      <c r="I1266" s="1247"/>
      <c r="J1266" s="1247"/>
      <c r="K1266" s="1247"/>
      <c r="L1266" s="1248"/>
    </row>
    <row r="1267" spans="2:12" ht="12.75" customHeight="1">
      <c r="B1267" s="558"/>
      <c r="C1267" s="1252" t="s">
        <v>261</v>
      </c>
      <c r="D1267" s="1253"/>
      <c r="E1267" s="1252" t="s">
        <v>260</v>
      </c>
      <c r="F1267" s="1253"/>
      <c r="H1267" s="1246"/>
      <c r="I1267" s="1247"/>
      <c r="J1267" s="1247"/>
      <c r="K1267" s="1247"/>
      <c r="L1267" s="1248"/>
    </row>
    <row r="1268" spans="2:12" ht="12.75" customHeight="1">
      <c r="B1268" s="558"/>
      <c r="C1268" s="1252" t="s">
        <v>259</v>
      </c>
      <c r="D1268" s="1253"/>
      <c r="E1268" s="1252" t="s">
        <v>258</v>
      </c>
      <c r="F1268" s="1253"/>
      <c r="H1268" s="1246"/>
      <c r="I1268" s="1247"/>
      <c r="J1268" s="1247"/>
      <c r="K1268" s="1247"/>
      <c r="L1268" s="1248"/>
    </row>
    <row r="1269" spans="2:12" ht="12.75" customHeight="1">
      <c r="B1269" s="558"/>
      <c r="C1269" s="1252" t="s">
        <v>257</v>
      </c>
      <c r="D1269" s="1253"/>
      <c r="E1269" s="1252" t="s">
        <v>256</v>
      </c>
      <c r="F1269" s="1253"/>
      <c r="H1269" s="1246"/>
      <c r="I1269" s="1247"/>
      <c r="J1269" s="1247"/>
      <c r="K1269" s="1247"/>
      <c r="L1269" s="1248"/>
    </row>
    <row r="1270" spans="2:12" ht="6" customHeight="1" thickBot="1">
      <c r="H1270" s="1249"/>
      <c r="I1270" s="1250"/>
      <c r="J1270" s="1250"/>
      <c r="K1270" s="1250"/>
      <c r="L1270" s="1251"/>
    </row>
  </sheetData>
  <sheetProtection algorithmName="SHA-512" hashValue="vmLXCy8lahqBJU+2Tm1xnK5znyxSGqXatJ2V9Ac0ckL11C/gdX7HgsZl9bs2ccs5M59CHWDn2Co+7Y00d5JhFA==" saltValue="qiJvgPDHScRisLUnHbRtyA==" spinCount="100000" sheet="1" objects="1" scenarios="1" formatCells="0" formatColumns="0" formatRows="0"/>
  <mergeCells count="468">
    <mergeCell ref="H1256:L1258"/>
    <mergeCell ref="H1264:L1264"/>
    <mergeCell ref="H1265:L1265"/>
    <mergeCell ref="C1266:F1266"/>
    <mergeCell ref="H1266:L1270"/>
    <mergeCell ref="C1267:D1267"/>
    <mergeCell ref="E1267:F1267"/>
    <mergeCell ref="C1268:D1268"/>
    <mergeCell ref="E1268:F1268"/>
    <mergeCell ref="C1269:D1269"/>
    <mergeCell ref="E1269:F1269"/>
    <mergeCell ref="H1243:L1244"/>
    <mergeCell ref="H1246:L1246"/>
    <mergeCell ref="A1248:L1248"/>
    <mergeCell ref="H1254:L1254"/>
    <mergeCell ref="H1255:L1255"/>
    <mergeCell ref="C1230:E1233"/>
    <mergeCell ref="H1230:L1230"/>
    <mergeCell ref="H1231:L1231"/>
    <mergeCell ref="H1232:L1234"/>
    <mergeCell ref="A1237:L1237"/>
    <mergeCell ref="H1197:L1199"/>
    <mergeCell ref="H1208:L1208"/>
    <mergeCell ref="H1209:L1209"/>
    <mergeCell ref="H1210:L1212"/>
    <mergeCell ref="C1219:E1222"/>
    <mergeCell ref="H1219:L1219"/>
    <mergeCell ref="H1220:L1220"/>
    <mergeCell ref="H1221:L1223"/>
    <mergeCell ref="A1175:L1175"/>
    <mergeCell ref="H1182:L1182"/>
    <mergeCell ref="H1183:L1188"/>
    <mergeCell ref="H1195:L1195"/>
    <mergeCell ref="H1196:L1196"/>
    <mergeCell ref="A1167:J1167"/>
    <mergeCell ref="D1170:H1170"/>
    <mergeCell ref="D1171:H1171"/>
    <mergeCell ref="D1172:E1172"/>
    <mergeCell ref="G1172:I1172"/>
    <mergeCell ref="H1150:L1152"/>
    <mergeCell ref="H1158:L1158"/>
    <mergeCell ref="H1159:L1159"/>
    <mergeCell ref="C1160:F1160"/>
    <mergeCell ref="H1160:L1164"/>
    <mergeCell ref="C1161:D1161"/>
    <mergeCell ref="E1161:F1161"/>
    <mergeCell ref="C1162:D1162"/>
    <mergeCell ref="E1162:F1162"/>
    <mergeCell ref="C1163:D1163"/>
    <mergeCell ref="E1163:F1163"/>
    <mergeCell ref="H1137:L1138"/>
    <mergeCell ref="H1140:L1140"/>
    <mergeCell ref="A1142:L1142"/>
    <mergeCell ref="H1148:L1148"/>
    <mergeCell ref="H1149:L1149"/>
    <mergeCell ref="C1124:E1127"/>
    <mergeCell ref="H1124:L1124"/>
    <mergeCell ref="H1125:L1125"/>
    <mergeCell ref="H1126:L1128"/>
    <mergeCell ref="A1131:L1131"/>
    <mergeCell ref="H1091:L1093"/>
    <mergeCell ref="H1102:L1102"/>
    <mergeCell ref="H1103:L1103"/>
    <mergeCell ref="H1104:L1106"/>
    <mergeCell ref="C1113:E1116"/>
    <mergeCell ref="H1113:L1113"/>
    <mergeCell ref="H1114:L1114"/>
    <mergeCell ref="H1115:L1117"/>
    <mergeCell ref="A1069:L1069"/>
    <mergeCell ref="H1076:L1076"/>
    <mergeCell ref="H1077:L1082"/>
    <mergeCell ref="H1089:L1089"/>
    <mergeCell ref="H1090:L1090"/>
    <mergeCell ref="A1061:J1061"/>
    <mergeCell ref="D1064:H1064"/>
    <mergeCell ref="D1065:H1065"/>
    <mergeCell ref="D1066:E1066"/>
    <mergeCell ref="G1066:I1066"/>
    <mergeCell ref="H1044:L1046"/>
    <mergeCell ref="H1052:L1052"/>
    <mergeCell ref="H1053:L1053"/>
    <mergeCell ref="C1054:F1054"/>
    <mergeCell ref="H1054:L1058"/>
    <mergeCell ref="C1055:D1055"/>
    <mergeCell ref="E1055:F1055"/>
    <mergeCell ref="C1056:D1056"/>
    <mergeCell ref="E1056:F1056"/>
    <mergeCell ref="C1057:D1057"/>
    <mergeCell ref="E1057:F1057"/>
    <mergeCell ref="H1031:L1032"/>
    <mergeCell ref="H1034:L1034"/>
    <mergeCell ref="A1036:L1036"/>
    <mergeCell ref="H1042:L1042"/>
    <mergeCell ref="H1043:L1043"/>
    <mergeCell ref="C1018:E1021"/>
    <mergeCell ref="H1018:L1018"/>
    <mergeCell ref="H1019:L1019"/>
    <mergeCell ref="H1020:L1022"/>
    <mergeCell ref="A1025:L1025"/>
    <mergeCell ref="H985:L987"/>
    <mergeCell ref="H996:L996"/>
    <mergeCell ref="H997:L997"/>
    <mergeCell ref="H998:L1000"/>
    <mergeCell ref="C1007:E1010"/>
    <mergeCell ref="H1007:L1007"/>
    <mergeCell ref="H1008:L1008"/>
    <mergeCell ref="H1009:L1011"/>
    <mergeCell ref="A963:L963"/>
    <mergeCell ref="H970:L970"/>
    <mergeCell ref="H971:L976"/>
    <mergeCell ref="H983:L983"/>
    <mergeCell ref="H984:L984"/>
    <mergeCell ref="A955:J955"/>
    <mergeCell ref="D958:H958"/>
    <mergeCell ref="D959:H959"/>
    <mergeCell ref="D960:E960"/>
    <mergeCell ref="G960:I960"/>
    <mergeCell ref="H938:L940"/>
    <mergeCell ref="H946:L946"/>
    <mergeCell ref="H947:L947"/>
    <mergeCell ref="C948:F948"/>
    <mergeCell ref="H948:L952"/>
    <mergeCell ref="C949:D949"/>
    <mergeCell ref="E949:F949"/>
    <mergeCell ref="C950:D950"/>
    <mergeCell ref="E950:F950"/>
    <mergeCell ref="C951:D951"/>
    <mergeCell ref="E951:F951"/>
    <mergeCell ref="H925:L926"/>
    <mergeCell ref="H928:L928"/>
    <mergeCell ref="A930:L930"/>
    <mergeCell ref="H936:L936"/>
    <mergeCell ref="H937:L937"/>
    <mergeCell ref="C912:E915"/>
    <mergeCell ref="H912:L912"/>
    <mergeCell ref="H913:L913"/>
    <mergeCell ref="H914:L916"/>
    <mergeCell ref="A919:L919"/>
    <mergeCell ref="H879:L881"/>
    <mergeCell ref="H890:L890"/>
    <mergeCell ref="H891:L891"/>
    <mergeCell ref="H892:L894"/>
    <mergeCell ref="C901:E904"/>
    <mergeCell ref="H901:L901"/>
    <mergeCell ref="H902:L902"/>
    <mergeCell ref="H903:L905"/>
    <mergeCell ref="A857:L857"/>
    <mergeCell ref="H864:L864"/>
    <mergeCell ref="H865:L870"/>
    <mergeCell ref="H877:L877"/>
    <mergeCell ref="H878:L878"/>
    <mergeCell ref="A849:J849"/>
    <mergeCell ref="D852:H852"/>
    <mergeCell ref="D853:H853"/>
    <mergeCell ref="D854:E854"/>
    <mergeCell ref="G854:I854"/>
    <mergeCell ref="H832:L834"/>
    <mergeCell ref="H840:L840"/>
    <mergeCell ref="H841:L841"/>
    <mergeCell ref="C842:F842"/>
    <mergeCell ref="H842:L846"/>
    <mergeCell ref="C843:D843"/>
    <mergeCell ref="E843:F843"/>
    <mergeCell ref="C844:D844"/>
    <mergeCell ref="E844:F844"/>
    <mergeCell ref="C845:D845"/>
    <mergeCell ref="E845:F845"/>
    <mergeCell ref="H819:L820"/>
    <mergeCell ref="H822:L822"/>
    <mergeCell ref="A824:L824"/>
    <mergeCell ref="H830:L830"/>
    <mergeCell ref="H831:L831"/>
    <mergeCell ref="C806:E809"/>
    <mergeCell ref="H806:L806"/>
    <mergeCell ref="H807:L807"/>
    <mergeCell ref="H808:L810"/>
    <mergeCell ref="A813:L813"/>
    <mergeCell ref="H773:L775"/>
    <mergeCell ref="H784:L784"/>
    <mergeCell ref="H785:L785"/>
    <mergeCell ref="H786:L788"/>
    <mergeCell ref="C795:E798"/>
    <mergeCell ref="H795:L795"/>
    <mergeCell ref="H796:L796"/>
    <mergeCell ref="H797:L799"/>
    <mergeCell ref="A751:L751"/>
    <mergeCell ref="H758:L758"/>
    <mergeCell ref="H759:L764"/>
    <mergeCell ref="H771:L771"/>
    <mergeCell ref="H772:L772"/>
    <mergeCell ref="A743:J743"/>
    <mergeCell ref="D746:H746"/>
    <mergeCell ref="D747:H747"/>
    <mergeCell ref="D748:E748"/>
    <mergeCell ref="G748:I748"/>
    <mergeCell ref="H726:L728"/>
    <mergeCell ref="H734:L734"/>
    <mergeCell ref="H735:L735"/>
    <mergeCell ref="C736:F736"/>
    <mergeCell ref="H736:L740"/>
    <mergeCell ref="C737:D737"/>
    <mergeCell ref="E737:F737"/>
    <mergeCell ref="C738:D738"/>
    <mergeCell ref="E738:F738"/>
    <mergeCell ref="C739:D739"/>
    <mergeCell ref="E739:F739"/>
    <mergeCell ref="H713:L714"/>
    <mergeCell ref="H716:L716"/>
    <mergeCell ref="A718:L718"/>
    <mergeCell ref="H724:L724"/>
    <mergeCell ref="H725:L725"/>
    <mergeCell ref="C700:E703"/>
    <mergeCell ref="H700:L700"/>
    <mergeCell ref="H701:L701"/>
    <mergeCell ref="H702:L704"/>
    <mergeCell ref="A707:L707"/>
    <mergeCell ref="H667:L669"/>
    <mergeCell ref="H678:L678"/>
    <mergeCell ref="H679:L679"/>
    <mergeCell ref="H680:L682"/>
    <mergeCell ref="C689:E692"/>
    <mergeCell ref="H689:L689"/>
    <mergeCell ref="H690:L690"/>
    <mergeCell ref="H691:L693"/>
    <mergeCell ref="A645:L645"/>
    <mergeCell ref="H652:L652"/>
    <mergeCell ref="H653:L658"/>
    <mergeCell ref="H665:L665"/>
    <mergeCell ref="H666:L666"/>
    <mergeCell ref="A637:J637"/>
    <mergeCell ref="D640:H640"/>
    <mergeCell ref="D641:H641"/>
    <mergeCell ref="D642:E642"/>
    <mergeCell ref="G642:I642"/>
    <mergeCell ref="H620:L622"/>
    <mergeCell ref="H628:L628"/>
    <mergeCell ref="H629:L629"/>
    <mergeCell ref="C630:F630"/>
    <mergeCell ref="H630:L634"/>
    <mergeCell ref="C631:D631"/>
    <mergeCell ref="E631:F631"/>
    <mergeCell ref="C632:D632"/>
    <mergeCell ref="E632:F632"/>
    <mergeCell ref="C633:D633"/>
    <mergeCell ref="E633:F633"/>
    <mergeCell ref="H607:L608"/>
    <mergeCell ref="H610:L610"/>
    <mergeCell ref="A612:L612"/>
    <mergeCell ref="H618:L618"/>
    <mergeCell ref="H619:L619"/>
    <mergeCell ref="C594:E597"/>
    <mergeCell ref="H594:L594"/>
    <mergeCell ref="H595:L595"/>
    <mergeCell ref="H596:L598"/>
    <mergeCell ref="A601:L601"/>
    <mergeCell ref="H561:L563"/>
    <mergeCell ref="H572:L572"/>
    <mergeCell ref="H573:L573"/>
    <mergeCell ref="H574:L576"/>
    <mergeCell ref="C583:E586"/>
    <mergeCell ref="H583:L583"/>
    <mergeCell ref="H584:L584"/>
    <mergeCell ref="H585:L587"/>
    <mergeCell ref="A539:L539"/>
    <mergeCell ref="H546:L546"/>
    <mergeCell ref="H547:L552"/>
    <mergeCell ref="H559:L559"/>
    <mergeCell ref="H560:L560"/>
    <mergeCell ref="A531:J531"/>
    <mergeCell ref="D534:H534"/>
    <mergeCell ref="D535:H535"/>
    <mergeCell ref="D536:E536"/>
    <mergeCell ref="G536:I536"/>
    <mergeCell ref="H514:L516"/>
    <mergeCell ref="H522:L522"/>
    <mergeCell ref="H523:L523"/>
    <mergeCell ref="C524:F524"/>
    <mergeCell ref="H524:L528"/>
    <mergeCell ref="C525:D525"/>
    <mergeCell ref="E525:F525"/>
    <mergeCell ref="C526:D526"/>
    <mergeCell ref="E526:F526"/>
    <mergeCell ref="C527:D527"/>
    <mergeCell ref="E527:F527"/>
    <mergeCell ref="H501:L502"/>
    <mergeCell ref="H504:L504"/>
    <mergeCell ref="A506:L506"/>
    <mergeCell ref="H512:L512"/>
    <mergeCell ref="H513:L513"/>
    <mergeCell ref="C488:E491"/>
    <mergeCell ref="H488:L488"/>
    <mergeCell ref="H489:L489"/>
    <mergeCell ref="H490:L492"/>
    <mergeCell ref="A495:L495"/>
    <mergeCell ref="H455:L457"/>
    <mergeCell ref="H466:L466"/>
    <mergeCell ref="H467:L467"/>
    <mergeCell ref="H468:L470"/>
    <mergeCell ref="C477:E480"/>
    <mergeCell ref="H477:L477"/>
    <mergeCell ref="H478:L478"/>
    <mergeCell ref="H479:L481"/>
    <mergeCell ref="A433:L433"/>
    <mergeCell ref="H440:L440"/>
    <mergeCell ref="H441:L446"/>
    <mergeCell ref="H453:L453"/>
    <mergeCell ref="H454:L454"/>
    <mergeCell ref="A425:J425"/>
    <mergeCell ref="D428:H428"/>
    <mergeCell ref="D429:H429"/>
    <mergeCell ref="D430:E430"/>
    <mergeCell ref="G430:I430"/>
    <mergeCell ref="H408:L410"/>
    <mergeCell ref="H416:L416"/>
    <mergeCell ref="H417:L417"/>
    <mergeCell ref="C418:F418"/>
    <mergeCell ref="H418:L422"/>
    <mergeCell ref="C419:D419"/>
    <mergeCell ref="E419:F419"/>
    <mergeCell ref="C420:D420"/>
    <mergeCell ref="E420:F420"/>
    <mergeCell ref="C421:D421"/>
    <mergeCell ref="E421:F421"/>
    <mergeCell ref="H395:L396"/>
    <mergeCell ref="H398:L398"/>
    <mergeCell ref="A400:L400"/>
    <mergeCell ref="H406:L406"/>
    <mergeCell ref="H407:L407"/>
    <mergeCell ref="C382:E385"/>
    <mergeCell ref="H382:L382"/>
    <mergeCell ref="H383:L383"/>
    <mergeCell ref="H384:L386"/>
    <mergeCell ref="A389:L389"/>
    <mergeCell ref="H349:L351"/>
    <mergeCell ref="H360:L360"/>
    <mergeCell ref="H361:L361"/>
    <mergeCell ref="H362:L364"/>
    <mergeCell ref="C371:E374"/>
    <mergeCell ref="H371:L371"/>
    <mergeCell ref="H372:L372"/>
    <mergeCell ref="H373:L375"/>
    <mergeCell ref="A327:L327"/>
    <mergeCell ref="H334:L334"/>
    <mergeCell ref="H335:L340"/>
    <mergeCell ref="H347:L347"/>
    <mergeCell ref="H348:L348"/>
    <mergeCell ref="A319:J319"/>
    <mergeCell ref="D322:H322"/>
    <mergeCell ref="D323:H323"/>
    <mergeCell ref="D324:E324"/>
    <mergeCell ref="G324:I324"/>
    <mergeCell ref="H302:L304"/>
    <mergeCell ref="H310:L310"/>
    <mergeCell ref="H311:L311"/>
    <mergeCell ref="C312:F312"/>
    <mergeCell ref="H312:L316"/>
    <mergeCell ref="C313:D313"/>
    <mergeCell ref="E313:F313"/>
    <mergeCell ref="C314:D314"/>
    <mergeCell ref="E314:F314"/>
    <mergeCell ref="C315:D315"/>
    <mergeCell ref="E315:F315"/>
    <mergeCell ref="H289:L290"/>
    <mergeCell ref="H292:L292"/>
    <mergeCell ref="A294:L294"/>
    <mergeCell ref="H300:L300"/>
    <mergeCell ref="H301:L301"/>
    <mergeCell ref="C276:E279"/>
    <mergeCell ref="H276:L276"/>
    <mergeCell ref="H277:L277"/>
    <mergeCell ref="H278:L280"/>
    <mergeCell ref="A283:L283"/>
    <mergeCell ref="H243:L245"/>
    <mergeCell ref="H254:L254"/>
    <mergeCell ref="H255:L255"/>
    <mergeCell ref="H256:L258"/>
    <mergeCell ref="C265:E268"/>
    <mergeCell ref="H265:L265"/>
    <mergeCell ref="H266:L266"/>
    <mergeCell ref="H267:L269"/>
    <mergeCell ref="A221:L221"/>
    <mergeCell ref="H228:L228"/>
    <mergeCell ref="H229:L234"/>
    <mergeCell ref="H241:L241"/>
    <mergeCell ref="H242:L242"/>
    <mergeCell ref="A213:J213"/>
    <mergeCell ref="D216:H216"/>
    <mergeCell ref="D217:H217"/>
    <mergeCell ref="D218:E218"/>
    <mergeCell ref="G218:I218"/>
    <mergeCell ref="H196:L198"/>
    <mergeCell ref="H204:L204"/>
    <mergeCell ref="H205:L205"/>
    <mergeCell ref="C206:F206"/>
    <mergeCell ref="H206:L210"/>
    <mergeCell ref="C207:D207"/>
    <mergeCell ref="E207:F207"/>
    <mergeCell ref="C208:D208"/>
    <mergeCell ref="E208:F208"/>
    <mergeCell ref="C209:D209"/>
    <mergeCell ref="E209:F209"/>
    <mergeCell ref="H183:L184"/>
    <mergeCell ref="H186:L186"/>
    <mergeCell ref="A188:L188"/>
    <mergeCell ref="H194:L194"/>
    <mergeCell ref="H195:L195"/>
    <mergeCell ref="C170:E173"/>
    <mergeCell ref="H170:L170"/>
    <mergeCell ref="H171:L171"/>
    <mergeCell ref="H172:L174"/>
    <mergeCell ref="A177:L177"/>
    <mergeCell ref="H137:L139"/>
    <mergeCell ref="H148:L148"/>
    <mergeCell ref="H149:L149"/>
    <mergeCell ref="H150:L152"/>
    <mergeCell ref="C159:E162"/>
    <mergeCell ref="H159:L159"/>
    <mergeCell ref="H160:L160"/>
    <mergeCell ref="H161:L163"/>
    <mergeCell ref="A115:L115"/>
    <mergeCell ref="H122:L122"/>
    <mergeCell ref="H123:L128"/>
    <mergeCell ref="H135:L135"/>
    <mergeCell ref="H136:L136"/>
    <mergeCell ref="A107:J107"/>
    <mergeCell ref="D110:H110"/>
    <mergeCell ref="D111:H111"/>
    <mergeCell ref="D112:E112"/>
    <mergeCell ref="G112:I112"/>
    <mergeCell ref="C53:E56"/>
    <mergeCell ref="C64:E67"/>
    <mergeCell ref="H99:L99"/>
    <mergeCell ref="H100:L104"/>
    <mergeCell ref="E103:F103"/>
    <mergeCell ref="C100:F100"/>
    <mergeCell ref="C101:D101"/>
    <mergeCell ref="C103:D103"/>
    <mergeCell ref="E101:F101"/>
    <mergeCell ref="E102:F102"/>
    <mergeCell ref="C102:D102"/>
    <mergeCell ref="H80:L80"/>
    <mergeCell ref="H65:L65"/>
    <mergeCell ref="H66:L68"/>
    <mergeCell ref="H98:L98"/>
    <mergeCell ref="H88:L88"/>
    <mergeCell ref="H89:L89"/>
    <mergeCell ref="H90:L92"/>
    <mergeCell ref="A1:J1"/>
    <mergeCell ref="D4:H4"/>
    <mergeCell ref="D5:H5"/>
    <mergeCell ref="A9:L9"/>
    <mergeCell ref="H16:L16"/>
    <mergeCell ref="G6:I6"/>
    <mergeCell ref="D6:E6"/>
    <mergeCell ref="H77:L78"/>
    <mergeCell ref="A82:L82"/>
    <mergeCell ref="A71:L71"/>
    <mergeCell ref="H29:L29"/>
    <mergeCell ref="H17:L22"/>
    <mergeCell ref="H42:L42"/>
    <mergeCell ref="H53:L53"/>
    <mergeCell ref="H64:L64"/>
    <mergeCell ref="H43:L43"/>
    <mergeCell ref="H44:L46"/>
    <mergeCell ref="H54:L54"/>
    <mergeCell ref="H55:L57"/>
    <mergeCell ref="H30:L30"/>
    <mergeCell ref="H31:L33"/>
  </mergeCells>
  <dataValidations count="4">
    <dataValidation type="date" operator="greaterThan" allowBlank="1" showInputMessage="1" showErrorMessage="1" sqref="H7 D7:E7 H643 D643:E643 H113 D113:E113 H219 D219:E219 H325 D325:E325 H431 D431:E431 H537 D537:E537 H749 D749:E749 H855 D855:E855 H961 D961:E961 H1067 D1067:E1067 H1173 D1173:E1173" xr:uid="{00000000-0002-0000-0D00-000000000000}">
      <formula1>29221</formula1>
    </dataValidation>
    <dataValidation type="date" operator="greaterThanOrEqual" allowBlank="1" showInputMessage="1" showErrorMessage="1" sqref="G7 G643 G113 G219 G325 G431 G537 G749 G855 G961 G1067 G1173" xr:uid="{00000000-0002-0000-0D00-000001000000}">
      <formula1>29221</formula1>
    </dataValidation>
    <dataValidation type="textLength" errorStyle="information" operator="lessThanOrEqual" allowBlank="1" showInputMessage="1" showErrorMessage="1" errorTitle="Length of Contractor Name" error="Please ensure the contractor name entered here can also be fully seen on Sch IA.  If not, please consider abbreviating it." sqref="D4:H4 D640:H640 D110:H110 D216:H216 D322:H322 D428:H428 D534:H534 D746:H746 D852:H852 D958:H958 D1064:H1064 D1170:H1170" xr:uid="{00000000-0002-0000-0D00-000002000000}">
      <formula1>48</formula1>
    </dataValidation>
    <dataValidation type="textLength" errorStyle="information" operator="lessThanOrEqual" allowBlank="1" showInputMessage="1" showErrorMessage="1" errorTitle="Lengh of Program Name" error="Please ensure the program name entered here can also be fully seen on Sch IA.  If not, please consider abbreviating it." sqref="D5:H5 D6 G6 D641:H641 D642 G642 D111:H111 D112 G112 D217:H217 D218 G218 D323:H323 D324 G324 D429:H429 D430 G430 D535:H535 D536 G536 D747:H747 D748 G748 D853:H853 D854 G854 D959:H959 D960 G960 D1065:H1065 D1066 G1066 D1171:H1171 D1172 G1172" xr:uid="{00000000-0002-0000-0D00-000003000000}">
      <formula1>48</formula1>
    </dataValidation>
  </dataValidations>
  <pageMargins left="0" right="0" top="0" bottom="0" header="0" footer="0"/>
  <pageSetup scale="69" orientation="portrait" blackAndWhite="1" r:id="rId1"/>
  <rowBreaks count="11" manualBreakCount="11">
    <brk id="105" max="16383" man="1"/>
    <brk id="212" max="16383" man="1"/>
    <brk id="318" max="16383" man="1"/>
    <brk id="424" max="16383" man="1"/>
    <brk id="530" max="16383" man="1"/>
    <brk id="636" max="16383" man="1"/>
    <brk id="742" max="16383" man="1"/>
    <brk id="848" max="16383" man="1"/>
    <brk id="954" max="16383" man="1"/>
    <brk id="1060" max="16383" man="1"/>
    <brk id="116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7119" r:id="rId4" name="Check Box 15">
              <controlPr defaultSize="0" autoFill="0" autoLine="0" autoPict="0">
                <anchor moveWithCells="1">
                  <from>
                    <xdr:col>10</xdr:col>
                    <xdr:colOff>276225</xdr:colOff>
                    <xdr:row>0</xdr:row>
                    <xdr:rowOff>0</xdr:rowOff>
                  </from>
                  <to>
                    <xdr:col>11</xdr:col>
                    <xdr:colOff>247650</xdr:colOff>
                    <xdr:row>1</xdr:row>
                    <xdr:rowOff>38100</xdr:rowOff>
                  </to>
                </anchor>
              </controlPr>
            </control>
          </mc:Choice>
        </mc:AlternateContent>
        <mc:AlternateContent xmlns:mc="http://schemas.openxmlformats.org/markup-compatibility/2006">
          <mc:Choice Requires="x14">
            <control shapeId="47120" r:id="rId5" name="Check Box 16">
              <controlPr defaultSize="0" autoFill="0" autoLine="0" autoPict="0">
                <anchor moveWithCells="1">
                  <from>
                    <xdr:col>10</xdr:col>
                    <xdr:colOff>276225</xdr:colOff>
                    <xdr:row>1</xdr:row>
                    <xdr:rowOff>76200</xdr:rowOff>
                  </from>
                  <to>
                    <xdr:col>11</xdr:col>
                    <xdr:colOff>457200</xdr:colOff>
                    <xdr:row>2</xdr:row>
                    <xdr:rowOff>133350</xdr:rowOff>
                  </to>
                </anchor>
              </controlPr>
            </control>
          </mc:Choice>
        </mc:AlternateContent>
        <mc:AlternateContent xmlns:mc="http://schemas.openxmlformats.org/markup-compatibility/2006">
          <mc:Choice Requires="x14">
            <control shapeId="47135" r:id="rId6" name="Check Box 31">
              <controlPr defaultSize="0" autoFill="0" autoLine="0" autoPict="0">
                <anchor moveWithCells="1">
                  <from>
                    <xdr:col>10</xdr:col>
                    <xdr:colOff>276225</xdr:colOff>
                    <xdr:row>106</xdr:row>
                    <xdr:rowOff>0</xdr:rowOff>
                  </from>
                  <to>
                    <xdr:col>11</xdr:col>
                    <xdr:colOff>247650</xdr:colOff>
                    <xdr:row>107</xdr:row>
                    <xdr:rowOff>38100</xdr:rowOff>
                  </to>
                </anchor>
              </controlPr>
            </control>
          </mc:Choice>
        </mc:AlternateContent>
        <mc:AlternateContent xmlns:mc="http://schemas.openxmlformats.org/markup-compatibility/2006">
          <mc:Choice Requires="x14">
            <control shapeId="47136" r:id="rId7" name="Check Box 32">
              <controlPr defaultSize="0" autoFill="0" autoLine="0" autoPict="0">
                <anchor moveWithCells="1">
                  <from>
                    <xdr:col>10</xdr:col>
                    <xdr:colOff>276225</xdr:colOff>
                    <xdr:row>107</xdr:row>
                    <xdr:rowOff>76200</xdr:rowOff>
                  </from>
                  <to>
                    <xdr:col>11</xdr:col>
                    <xdr:colOff>457200</xdr:colOff>
                    <xdr:row>108</xdr:row>
                    <xdr:rowOff>133350</xdr:rowOff>
                  </to>
                </anchor>
              </controlPr>
            </control>
          </mc:Choice>
        </mc:AlternateContent>
        <mc:AlternateContent xmlns:mc="http://schemas.openxmlformats.org/markup-compatibility/2006">
          <mc:Choice Requires="x14">
            <control shapeId="47151" r:id="rId8" name="Check Box 47">
              <controlPr defaultSize="0" autoFill="0" autoLine="0" autoPict="0">
                <anchor moveWithCells="1">
                  <from>
                    <xdr:col>10</xdr:col>
                    <xdr:colOff>276225</xdr:colOff>
                    <xdr:row>106</xdr:row>
                    <xdr:rowOff>0</xdr:rowOff>
                  </from>
                  <to>
                    <xdr:col>11</xdr:col>
                    <xdr:colOff>247650</xdr:colOff>
                    <xdr:row>107</xdr:row>
                    <xdr:rowOff>38100</xdr:rowOff>
                  </to>
                </anchor>
              </controlPr>
            </control>
          </mc:Choice>
        </mc:AlternateContent>
        <mc:AlternateContent xmlns:mc="http://schemas.openxmlformats.org/markup-compatibility/2006">
          <mc:Choice Requires="x14">
            <control shapeId="47152" r:id="rId9" name="Check Box 48">
              <controlPr defaultSize="0" autoFill="0" autoLine="0" autoPict="0">
                <anchor moveWithCells="1">
                  <from>
                    <xdr:col>10</xdr:col>
                    <xdr:colOff>276225</xdr:colOff>
                    <xdr:row>107</xdr:row>
                    <xdr:rowOff>76200</xdr:rowOff>
                  </from>
                  <to>
                    <xdr:col>11</xdr:col>
                    <xdr:colOff>457200</xdr:colOff>
                    <xdr:row>108</xdr:row>
                    <xdr:rowOff>133350</xdr:rowOff>
                  </to>
                </anchor>
              </controlPr>
            </control>
          </mc:Choice>
        </mc:AlternateContent>
        <mc:AlternateContent xmlns:mc="http://schemas.openxmlformats.org/markup-compatibility/2006">
          <mc:Choice Requires="x14">
            <control shapeId="47167" r:id="rId10" name="Check Box 63">
              <controlPr defaultSize="0" autoFill="0" autoLine="0" autoPict="0">
                <anchor moveWithCells="1">
                  <from>
                    <xdr:col>10</xdr:col>
                    <xdr:colOff>276225</xdr:colOff>
                    <xdr:row>212</xdr:row>
                    <xdr:rowOff>0</xdr:rowOff>
                  </from>
                  <to>
                    <xdr:col>11</xdr:col>
                    <xdr:colOff>247650</xdr:colOff>
                    <xdr:row>213</xdr:row>
                    <xdr:rowOff>38100</xdr:rowOff>
                  </to>
                </anchor>
              </controlPr>
            </control>
          </mc:Choice>
        </mc:AlternateContent>
        <mc:AlternateContent xmlns:mc="http://schemas.openxmlformats.org/markup-compatibility/2006">
          <mc:Choice Requires="x14">
            <control shapeId="47168" r:id="rId11" name="Check Box 64">
              <controlPr defaultSize="0" autoFill="0" autoLine="0" autoPict="0">
                <anchor moveWithCells="1">
                  <from>
                    <xdr:col>10</xdr:col>
                    <xdr:colOff>276225</xdr:colOff>
                    <xdr:row>213</xdr:row>
                    <xdr:rowOff>76200</xdr:rowOff>
                  </from>
                  <to>
                    <xdr:col>11</xdr:col>
                    <xdr:colOff>457200</xdr:colOff>
                    <xdr:row>214</xdr:row>
                    <xdr:rowOff>133350</xdr:rowOff>
                  </to>
                </anchor>
              </controlPr>
            </control>
          </mc:Choice>
        </mc:AlternateContent>
        <mc:AlternateContent xmlns:mc="http://schemas.openxmlformats.org/markup-compatibility/2006">
          <mc:Choice Requires="x14">
            <control shapeId="47169" r:id="rId12" name="Check Box 65">
              <controlPr defaultSize="0" autoFill="0" autoLine="0" autoPict="0">
                <anchor moveWithCells="1">
                  <from>
                    <xdr:col>10</xdr:col>
                    <xdr:colOff>276225</xdr:colOff>
                    <xdr:row>212</xdr:row>
                    <xdr:rowOff>0</xdr:rowOff>
                  </from>
                  <to>
                    <xdr:col>11</xdr:col>
                    <xdr:colOff>247650</xdr:colOff>
                    <xdr:row>213</xdr:row>
                    <xdr:rowOff>38100</xdr:rowOff>
                  </to>
                </anchor>
              </controlPr>
            </control>
          </mc:Choice>
        </mc:AlternateContent>
        <mc:AlternateContent xmlns:mc="http://schemas.openxmlformats.org/markup-compatibility/2006">
          <mc:Choice Requires="x14">
            <control shapeId="47170" r:id="rId13" name="Check Box 66">
              <controlPr defaultSize="0" autoFill="0" autoLine="0" autoPict="0">
                <anchor moveWithCells="1">
                  <from>
                    <xdr:col>10</xdr:col>
                    <xdr:colOff>276225</xdr:colOff>
                    <xdr:row>213</xdr:row>
                    <xdr:rowOff>76200</xdr:rowOff>
                  </from>
                  <to>
                    <xdr:col>11</xdr:col>
                    <xdr:colOff>457200</xdr:colOff>
                    <xdr:row>214</xdr:row>
                    <xdr:rowOff>133350</xdr:rowOff>
                  </to>
                </anchor>
              </controlPr>
            </control>
          </mc:Choice>
        </mc:AlternateContent>
        <mc:AlternateContent xmlns:mc="http://schemas.openxmlformats.org/markup-compatibility/2006">
          <mc:Choice Requires="x14">
            <control shapeId="47185" r:id="rId14" name="Check Box 81">
              <controlPr defaultSize="0" autoFill="0" autoLine="0" autoPict="0">
                <anchor moveWithCells="1">
                  <from>
                    <xdr:col>10</xdr:col>
                    <xdr:colOff>276225</xdr:colOff>
                    <xdr:row>318</xdr:row>
                    <xdr:rowOff>0</xdr:rowOff>
                  </from>
                  <to>
                    <xdr:col>11</xdr:col>
                    <xdr:colOff>247650</xdr:colOff>
                    <xdr:row>319</xdr:row>
                    <xdr:rowOff>38100</xdr:rowOff>
                  </to>
                </anchor>
              </controlPr>
            </control>
          </mc:Choice>
        </mc:AlternateContent>
        <mc:AlternateContent xmlns:mc="http://schemas.openxmlformats.org/markup-compatibility/2006">
          <mc:Choice Requires="x14">
            <control shapeId="47186" r:id="rId15" name="Check Box 82">
              <controlPr defaultSize="0" autoFill="0" autoLine="0" autoPict="0">
                <anchor moveWithCells="1">
                  <from>
                    <xdr:col>10</xdr:col>
                    <xdr:colOff>276225</xdr:colOff>
                    <xdr:row>319</xdr:row>
                    <xdr:rowOff>76200</xdr:rowOff>
                  </from>
                  <to>
                    <xdr:col>11</xdr:col>
                    <xdr:colOff>457200</xdr:colOff>
                    <xdr:row>320</xdr:row>
                    <xdr:rowOff>133350</xdr:rowOff>
                  </to>
                </anchor>
              </controlPr>
            </control>
          </mc:Choice>
        </mc:AlternateContent>
        <mc:AlternateContent xmlns:mc="http://schemas.openxmlformats.org/markup-compatibility/2006">
          <mc:Choice Requires="x14">
            <control shapeId="47187" r:id="rId16" name="Check Box 83">
              <controlPr defaultSize="0" autoFill="0" autoLine="0" autoPict="0">
                <anchor moveWithCells="1">
                  <from>
                    <xdr:col>10</xdr:col>
                    <xdr:colOff>276225</xdr:colOff>
                    <xdr:row>318</xdr:row>
                    <xdr:rowOff>0</xdr:rowOff>
                  </from>
                  <to>
                    <xdr:col>11</xdr:col>
                    <xdr:colOff>247650</xdr:colOff>
                    <xdr:row>319</xdr:row>
                    <xdr:rowOff>38100</xdr:rowOff>
                  </to>
                </anchor>
              </controlPr>
            </control>
          </mc:Choice>
        </mc:AlternateContent>
        <mc:AlternateContent xmlns:mc="http://schemas.openxmlformats.org/markup-compatibility/2006">
          <mc:Choice Requires="x14">
            <control shapeId="47188" r:id="rId17" name="Check Box 84">
              <controlPr defaultSize="0" autoFill="0" autoLine="0" autoPict="0">
                <anchor moveWithCells="1">
                  <from>
                    <xdr:col>10</xdr:col>
                    <xdr:colOff>276225</xdr:colOff>
                    <xdr:row>319</xdr:row>
                    <xdr:rowOff>76200</xdr:rowOff>
                  </from>
                  <to>
                    <xdr:col>11</xdr:col>
                    <xdr:colOff>457200</xdr:colOff>
                    <xdr:row>320</xdr:row>
                    <xdr:rowOff>133350</xdr:rowOff>
                  </to>
                </anchor>
              </controlPr>
            </control>
          </mc:Choice>
        </mc:AlternateContent>
        <mc:AlternateContent xmlns:mc="http://schemas.openxmlformats.org/markup-compatibility/2006">
          <mc:Choice Requires="x14">
            <control shapeId="47203" r:id="rId18" name="Check Box 99">
              <controlPr defaultSize="0" autoFill="0" autoLine="0" autoPict="0">
                <anchor moveWithCells="1">
                  <from>
                    <xdr:col>10</xdr:col>
                    <xdr:colOff>276225</xdr:colOff>
                    <xdr:row>424</xdr:row>
                    <xdr:rowOff>0</xdr:rowOff>
                  </from>
                  <to>
                    <xdr:col>11</xdr:col>
                    <xdr:colOff>247650</xdr:colOff>
                    <xdr:row>425</xdr:row>
                    <xdr:rowOff>38100</xdr:rowOff>
                  </to>
                </anchor>
              </controlPr>
            </control>
          </mc:Choice>
        </mc:AlternateContent>
        <mc:AlternateContent xmlns:mc="http://schemas.openxmlformats.org/markup-compatibility/2006">
          <mc:Choice Requires="x14">
            <control shapeId="47204" r:id="rId19" name="Check Box 100">
              <controlPr defaultSize="0" autoFill="0" autoLine="0" autoPict="0">
                <anchor moveWithCells="1">
                  <from>
                    <xdr:col>10</xdr:col>
                    <xdr:colOff>276225</xdr:colOff>
                    <xdr:row>425</xdr:row>
                    <xdr:rowOff>76200</xdr:rowOff>
                  </from>
                  <to>
                    <xdr:col>11</xdr:col>
                    <xdr:colOff>457200</xdr:colOff>
                    <xdr:row>426</xdr:row>
                    <xdr:rowOff>133350</xdr:rowOff>
                  </to>
                </anchor>
              </controlPr>
            </control>
          </mc:Choice>
        </mc:AlternateContent>
        <mc:AlternateContent xmlns:mc="http://schemas.openxmlformats.org/markup-compatibility/2006">
          <mc:Choice Requires="x14">
            <control shapeId="47205" r:id="rId20" name="Check Box 101">
              <controlPr defaultSize="0" autoFill="0" autoLine="0" autoPict="0">
                <anchor moveWithCells="1">
                  <from>
                    <xdr:col>10</xdr:col>
                    <xdr:colOff>276225</xdr:colOff>
                    <xdr:row>424</xdr:row>
                    <xdr:rowOff>0</xdr:rowOff>
                  </from>
                  <to>
                    <xdr:col>11</xdr:col>
                    <xdr:colOff>247650</xdr:colOff>
                    <xdr:row>425</xdr:row>
                    <xdr:rowOff>38100</xdr:rowOff>
                  </to>
                </anchor>
              </controlPr>
            </control>
          </mc:Choice>
        </mc:AlternateContent>
        <mc:AlternateContent xmlns:mc="http://schemas.openxmlformats.org/markup-compatibility/2006">
          <mc:Choice Requires="x14">
            <control shapeId="47206" r:id="rId21" name="Check Box 102">
              <controlPr defaultSize="0" autoFill="0" autoLine="0" autoPict="0">
                <anchor moveWithCells="1">
                  <from>
                    <xdr:col>10</xdr:col>
                    <xdr:colOff>276225</xdr:colOff>
                    <xdr:row>425</xdr:row>
                    <xdr:rowOff>76200</xdr:rowOff>
                  </from>
                  <to>
                    <xdr:col>11</xdr:col>
                    <xdr:colOff>457200</xdr:colOff>
                    <xdr:row>426</xdr:row>
                    <xdr:rowOff>133350</xdr:rowOff>
                  </to>
                </anchor>
              </controlPr>
            </control>
          </mc:Choice>
        </mc:AlternateContent>
        <mc:AlternateContent xmlns:mc="http://schemas.openxmlformats.org/markup-compatibility/2006">
          <mc:Choice Requires="x14">
            <control shapeId="47221" r:id="rId22" name="Check Box 117">
              <controlPr defaultSize="0" autoFill="0" autoLine="0" autoPict="0">
                <anchor moveWithCells="1">
                  <from>
                    <xdr:col>10</xdr:col>
                    <xdr:colOff>276225</xdr:colOff>
                    <xdr:row>530</xdr:row>
                    <xdr:rowOff>0</xdr:rowOff>
                  </from>
                  <to>
                    <xdr:col>11</xdr:col>
                    <xdr:colOff>247650</xdr:colOff>
                    <xdr:row>531</xdr:row>
                    <xdr:rowOff>38100</xdr:rowOff>
                  </to>
                </anchor>
              </controlPr>
            </control>
          </mc:Choice>
        </mc:AlternateContent>
        <mc:AlternateContent xmlns:mc="http://schemas.openxmlformats.org/markup-compatibility/2006">
          <mc:Choice Requires="x14">
            <control shapeId="47222" r:id="rId23" name="Check Box 118">
              <controlPr defaultSize="0" autoFill="0" autoLine="0" autoPict="0">
                <anchor moveWithCells="1">
                  <from>
                    <xdr:col>10</xdr:col>
                    <xdr:colOff>276225</xdr:colOff>
                    <xdr:row>531</xdr:row>
                    <xdr:rowOff>76200</xdr:rowOff>
                  </from>
                  <to>
                    <xdr:col>11</xdr:col>
                    <xdr:colOff>457200</xdr:colOff>
                    <xdr:row>532</xdr:row>
                    <xdr:rowOff>133350</xdr:rowOff>
                  </to>
                </anchor>
              </controlPr>
            </control>
          </mc:Choice>
        </mc:AlternateContent>
        <mc:AlternateContent xmlns:mc="http://schemas.openxmlformats.org/markup-compatibility/2006">
          <mc:Choice Requires="x14">
            <control shapeId="47223" r:id="rId24" name="Check Box 119">
              <controlPr defaultSize="0" autoFill="0" autoLine="0" autoPict="0">
                <anchor moveWithCells="1">
                  <from>
                    <xdr:col>10</xdr:col>
                    <xdr:colOff>276225</xdr:colOff>
                    <xdr:row>530</xdr:row>
                    <xdr:rowOff>0</xdr:rowOff>
                  </from>
                  <to>
                    <xdr:col>11</xdr:col>
                    <xdr:colOff>247650</xdr:colOff>
                    <xdr:row>531</xdr:row>
                    <xdr:rowOff>38100</xdr:rowOff>
                  </to>
                </anchor>
              </controlPr>
            </control>
          </mc:Choice>
        </mc:AlternateContent>
        <mc:AlternateContent xmlns:mc="http://schemas.openxmlformats.org/markup-compatibility/2006">
          <mc:Choice Requires="x14">
            <control shapeId="47224" r:id="rId25" name="Check Box 120">
              <controlPr defaultSize="0" autoFill="0" autoLine="0" autoPict="0">
                <anchor moveWithCells="1">
                  <from>
                    <xdr:col>10</xdr:col>
                    <xdr:colOff>276225</xdr:colOff>
                    <xdr:row>531</xdr:row>
                    <xdr:rowOff>76200</xdr:rowOff>
                  </from>
                  <to>
                    <xdr:col>11</xdr:col>
                    <xdr:colOff>457200</xdr:colOff>
                    <xdr:row>532</xdr:row>
                    <xdr:rowOff>133350</xdr:rowOff>
                  </to>
                </anchor>
              </controlPr>
            </control>
          </mc:Choice>
        </mc:AlternateContent>
        <mc:AlternateContent xmlns:mc="http://schemas.openxmlformats.org/markup-compatibility/2006">
          <mc:Choice Requires="x14">
            <control shapeId="47239" r:id="rId26" name="Check Box 135">
              <controlPr defaultSize="0" autoFill="0" autoLine="0" autoPict="0">
                <anchor moveWithCells="1">
                  <from>
                    <xdr:col>10</xdr:col>
                    <xdr:colOff>276225</xdr:colOff>
                    <xdr:row>636</xdr:row>
                    <xdr:rowOff>0</xdr:rowOff>
                  </from>
                  <to>
                    <xdr:col>11</xdr:col>
                    <xdr:colOff>247650</xdr:colOff>
                    <xdr:row>637</xdr:row>
                    <xdr:rowOff>38100</xdr:rowOff>
                  </to>
                </anchor>
              </controlPr>
            </control>
          </mc:Choice>
        </mc:AlternateContent>
        <mc:AlternateContent xmlns:mc="http://schemas.openxmlformats.org/markup-compatibility/2006">
          <mc:Choice Requires="x14">
            <control shapeId="47240" r:id="rId27" name="Check Box 136">
              <controlPr defaultSize="0" autoFill="0" autoLine="0" autoPict="0">
                <anchor moveWithCells="1">
                  <from>
                    <xdr:col>10</xdr:col>
                    <xdr:colOff>276225</xdr:colOff>
                    <xdr:row>637</xdr:row>
                    <xdr:rowOff>76200</xdr:rowOff>
                  </from>
                  <to>
                    <xdr:col>11</xdr:col>
                    <xdr:colOff>457200</xdr:colOff>
                    <xdr:row>638</xdr:row>
                    <xdr:rowOff>133350</xdr:rowOff>
                  </to>
                </anchor>
              </controlPr>
            </control>
          </mc:Choice>
        </mc:AlternateContent>
        <mc:AlternateContent xmlns:mc="http://schemas.openxmlformats.org/markup-compatibility/2006">
          <mc:Choice Requires="x14">
            <control shapeId="47241" r:id="rId28" name="Check Box 137">
              <controlPr defaultSize="0" autoFill="0" autoLine="0" autoPict="0">
                <anchor moveWithCells="1">
                  <from>
                    <xdr:col>10</xdr:col>
                    <xdr:colOff>276225</xdr:colOff>
                    <xdr:row>636</xdr:row>
                    <xdr:rowOff>0</xdr:rowOff>
                  </from>
                  <to>
                    <xdr:col>11</xdr:col>
                    <xdr:colOff>247650</xdr:colOff>
                    <xdr:row>637</xdr:row>
                    <xdr:rowOff>38100</xdr:rowOff>
                  </to>
                </anchor>
              </controlPr>
            </control>
          </mc:Choice>
        </mc:AlternateContent>
        <mc:AlternateContent xmlns:mc="http://schemas.openxmlformats.org/markup-compatibility/2006">
          <mc:Choice Requires="x14">
            <control shapeId="47242" r:id="rId29" name="Check Box 138">
              <controlPr defaultSize="0" autoFill="0" autoLine="0" autoPict="0">
                <anchor moveWithCells="1">
                  <from>
                    <xdr:col>10</xdr:col>
                    <xdr:colOff>276225</xdr:colOff>
                    <xdr:row>637</xdr:row>
                    <xdr:rowOff>76200</xdr:rowOff>
                  </from>
                  <to>
                    <xdr:col>11</xdr:col>
                    <xdr:colOff>457200</xdr:colOff>
                    <xdr:row>638</xdr:row>
                    <xdr:rowOff>133350</xdr:rowOff>
                  </to>
                </anchor>
              </controlPr>
            </control>
          </mc:Choice>
        </mc:AlternateContent>
        <mc:AlternateContent xmlns:mc="http://schemas.openxmlformats.org/markup-compatibility/2006">
          <mc:Choice Requires="x14">
            <control shapeId="47257" r:id="rId30" name="Check Box 153">
              <controlPr defaultSize="0" autoFill="0" autoLine="0" autoPict="0">
                <anchor moveWithCells="1">
                  <from>
                    <xdr:col>10</xdr:col>
                    <xdr:colOff>276225</xdr:colOff>
                    <xdr:row>742</xdr:row>
                    <xdr:rowOff>0</xdr:rowOff>
                  </from>
                  <to>
                    <xdr:col>11</xdr:col>
                    <xdr:colOff>247650</xdr:colOff>
                    <xdr:row>743</xdr:row>
                    <xdr:rowOff>38100</xdr:rowOff>
                  </to>
                </anchor>
              </controlPr>
            </control>
          </mc:Choice>
        </mc:AlternateContent>
        <mc:AlternateContent xmlns:mc="http://schemas.openxmlformats.org/markup-compatibility/2006">
          <mc:Choice Requires="x14">
            <control shapeId="47258" r:id="rId31" name="Check Box 154">
              <controlPr defaultSize="0" autoFill="0" autoLine="0" autoPict="0">
                <anchor moveWithCells="1">
                  <from>
                    <xdr:col>10</xdr:col>
                    <xdr:colOff>276225</xdr:colOff>
                    <xdr:row>743</xdr:row>
                    <xdr:rowOff>76200</xdr:rowOff>
                  </from>
                  <to>
                    <xdr:col>11</xdr:col>
                    <xdr:colOff>457200</xdr:colOff>
                    <xdr:row>744</xdr:row>
                    <xdr:rowOff>133350</xdr:rowOff>
                  </to>
                </anchor>
              </controlPr>
            </control>
          </mc:Choice>
        </mc:AlternateContent>
        <mc:AlternateContent xmlns:mc="http://schemas.openxmlformats.org/markup-compatibility/2006">
          <mc:Choice Requires="x14">
            <control shapeId="47259" r:id="rId32" name="Check Box 155">
              <controlPr defaultSize="0" autoFill="0" autoLine="0" autoPict="0">
                <anchor moveWithCells="1">
                  <from>
                    <xdr:col>10</xdr:col>
                    <xdr:colOff>276225</xdr:colOff>
                    <xdr:row>742</xdr:row>
                    <xdr:rowOff>0</xdr:rowOff>
                  </from>
                  <to>
                    <xdr:col>11</xdr:col>
                    <xdr:colOff>247650</xdr:colOff>
                    <xdr:row>743</xdr:row>
                    <xdr:rowOff>38100</xdr:rowOff>
                  </to>
                </anchor>
              </controlPr>
            </control>
          </mc:Choice>
        </mc:AlternateContent>
        <mc:AlternateContent xmlns:mc="http://schemas.openxmlformats.org/markup-compatibility/2006">
          <mc:Choice Requires="x14">
            <control shapeId="47260" r:id="rId33" name="Check Box 156">
              <controlPr defaultSize="0" autoFill="0" autoLine="0" autoPict="0">
                <anchor moveWithCells="1">
                  <from>
                    <xdr:col>10</xdr:col>
                    <xdr:colOff>276225</xdr:colOff>
                    <xdr:row>743</xdr:row>
                    <xdr:rowOff>76200</xdr:rowOff>
                  </from>
                  <to>
                    <xdr:col>11</xdr:col>
                    <xdr:colOff>457200</xdr:colOff>
                    <xdr:row>744</xdr:row>
                    <xdr:rowOff>133350</xdr:rowOff>
                  </to>
                </anchor>
              </controlPr>
            </control>
          </mc:Choice>
        </mc:AlternateContent>
        <mc:AlternateContent xmlns:mc="http://schemas.openxmlformats.org/markup-compatibility/2006">
          <mc:Choice Requires="x14">
            <control shapeId="47275" r:id="rId34" name="Check Box 171">
              <controlPr defaultSize="0" autoFill="0" autoLine="0" autoPict="0">
                <anchor moveWithCells="1">
                  <from>
                    <xdr:col>10</xdr:col>
                    <xdr:colOff>276225</xdr:colOff>
                    <xdr:row>848</xdr:row>
                    <xdr:rowOff>0</xdr:rowOff>
                  </from>
                  <to>
                    <xdr:col>11</xdr:col>
                    <xdr:colOff>247650</xdr:colOff>
                    <xdr:row>849</xdr:row>
                    <xdr:rowOff>38100</xdr:rowOff>
                  </to>
                </anchor>
              </controlPr>
            </control>
          </mc:Choice>
        </mc:AlternateContent>
        <mc:AlternateContent xmlns:mc="http://schemas.openxmlformats.org/markup-compatibility/2006">
          <mc:Choice Requires="x14">
            <control shapeId="47276" r:id="rId35" name="Check Box 172">
              <controlPr defaultSize="0" autoFill="0" autoLine="0" autoPict="0">
                <anchor moveWithCells="1">
                  <from>
                    <xdr:col>10</xdr:col>
                    <xdr:colOff>276225</xdr:colOff>
                    <xdr:row>849</xdr:row>
                    <xdr:rowOff>76200</xdr:rowOff>
                  </from>
                  <to>
                    <xdr:col>11</xdr:col>
                    <xdr:colOff>457200</xdr:colOff>
                    <xdr:row>850</xdr:row>
                    <xdr:rowOff>133350</xdr:rowOff>
                  </to>
                </anchor>
              </controlPr>
            </control>
          </mc:Choice>
        </mc:AlternateContent>
        <mc:AlternateContent xmlns:mc="http://schemas.openxmlformats.org/markup-compatibility/2006">
          <mc:Choice Requires="x14">
            <control shapeId="47277" r:id="rId36" name="Check Box 173">
              <controlPr defaultSize="0" autoFill="0" autoLine="0" autoPict="0">
                <anchor moveWithCells="1">
                  <from>
                    <xdr:col>10</xdr:col>
                    <xdr:colOff>276225</xdr:colOff>
                    <xdr:row>848</xdr:row>
                    <xdr:rowOff>0</xdr:rowOff>
                  </from>
                  <to>
                    <xdr:col>11</xdr:col>
                    <xdr:colOff>247650</xdr:colOff>
                    <xdr:row>849</xdr:row>
                    <xdr:rowOff>38100</xdr:rowOff>
                  </to>
                </anchor>
              </controlPr>
            </control>
          </mc:Choice>
        </mc:AlternateContent>
        <mc:AlternateContent xmlns:mc="http://schemas.openxmlformats.org/markup-compatibility/2006">
          <mc:Choice Requires="x14">
            <control shapeId="47278" r:id="rId37" name="Check Box 174">
              <controlPr defaultSize="0" autoFill="0" autoLine="0" autoPict="0">
                <anchor moveWithCells="1">
                  <from>
                    <xdr:col>10</xdr:col>
                    <xdr:colOff>276225</xdr:colOff>
                    <xdr:row>849</xdr:row>
                    <xdr:rowOff>76200</xdr:rowOff>
                  </from>
                  <to>
                    <xdr:col>11</xdr:col>
                    <xdr:colOff>457200</xdr:colOff>
                    <xdr:row>850</xdr:row>
                    <xdr:rowOff>133350</xdr:rowOff>
                  </to>
                </anchor>
              </controlPr>
            </control>
          </mc:Choice>
        </mc:AlternateContent>
        <mc:AlternateContent xmlns:mc="http://schemas.openxmlformats.org/markup-compatibility/2006">
          <mc:Choice Requires="x14">
            <control shapeId="47293" r:id="rId38" name="Check Box 189">
              <controlPr defaultSize="0" autoFill="0" autoLine="0" autoPict="0">
                <anchor moveWithCells="1">
                  <from>
                    <xdr:col>10</xdr:col>
                    <xdr:colOff>276225</xdr:colOff>
                    <xdr:row>954</xdr:row>
                    <xdr:rowOff>0</xdr:rowOff>
                  </from>
                  <to>
                    <xdr:col>11</xdr:col>
                    <xdr:colOff>247650</xdr:colOff>
                    <xdr:row>955</xdr:row>
                    <xdr:rowOff>38100</xdr:rowOff>
                  </to>
                </anchor>
              </controlPr>
            </control>
          </mc:Choice>
        </mc:AlternateContent>
        <mc:AlternateContent xmlns:mc="http://schemas.openxmlformats.org/markup-compatibility/2006">
          <mc:Choice Requires="x14">
            <control shapeId="47294" r:id="rId39" name="Check Box 190">
              <controlPr defaultSize="0" autoFill="0" autoLine="0" autoPict="0">
                <anchor moveWithCells="1">
                  <from>
                    <xdr:col>10</xdr:col>
                    <xdr:colOff>276225</xdr:colOff>
                    <xdr:row>955</xdr:row>
                    <xdr:rowOff>76200</xdr:rowOff>
                  </from>
                  <to>
                    <xdr:col>11</xdr:col>
                    <xdr:colOff>457200</xdr:colOff>
                    <xdr:row>956</xdr:row>
                    <xdr:rowOff>133350</xdr:rowOff>
                  </to>
                </anchor>
              </controlPr>
            </control>
          </mc:Choice>
        </mc:AlternateContent>
        <mc:AlternateContent xmlns:mc="http://schemas.openxmlformats.org/markup-compatibility/2006">
          <mc:Choice Requires="x14">
            <control shapeId="47295" r:id="rId40" name="Check Box 191">
              <controlPr defaultSize="0" autoFill="0" autoLine="0" autoPict="0">
                <anchor moveWithCells="1">
                  <from>
                    <xdr:col>10</xdr:col>
                    <xdr:colOff>276225</xdr:colOff>
                    <xdr:row>954</xdr:row>
                    <xdr:rowOff>0</xdr:rowOff>
                  </from>
                  <to>
                    <xdr:col>11</xdr:col>
                    <xdr:colOff>247650</xdr:colOff>
                    <xdr:row>955</xdr:row>
                    <xdr:rowOff>38100</xdr:rowOff>
                  </to>
                </anchor>
              </controlPr>
            </control>
          </mc:Choice>
        </mc:AlternateContent>
        <mc:AlternateContent xmlns:mc="http://schemas.openxmlformats.org/markup-compatibility/2006">
          <mc:Choice Requires="x14">
            <control shapeId="47296" r:id="rId41" name="Check Box 192">
              <controlPr defaultSize="0" autoFill="0" autoLine="0" autoPict="0">
                <anchor moveWithCells="1">
                  <from>
                    <xdr:col>10</xdr:col>
                    <xdr:colOff>276225</xdr:colOff>
                    <xdr:row>955</xdr:row>
                    <xdr:rowOff>76200</xdr:rowOff>
                  </from>
                  <to>
                    <xdr:col>11</xdr:col>
                    <xdr:colOff>457200</xdr:colOff>
                    <xdr:row>956</xdr:row>
                    <xdr:rowOff>133350</xdr:rowOff>
                  </to>
                </anchor>
              </controlPr>
            </control>
          </mc:Choice>
        </mc:AlternateContent>
        <mc:AlternateContent xmlns:mc="http://schemas.openxmlformats.org/markup-compatibility/2006">
          <mc:Choice Requires="x14">
            <control shapeId="47311" r:id="rId42" name="Check Box 207">
              <controlPr defaultSize="0" autoFill="0" autoLine="0" autoPict="0">
                <anchor moveWithCells="1">
                  <from>
                    <xdr:col>10</xdr:col>
                    <xdr:colOff>276225</xdr:colOff>
                    <xdr:row>1060</xdr:row>
                    <xdr:rowOff>0</xdr:rowOff>
                  </from>
                  <to>
                    <xdr:col>11</xdr:col>
                    <xdr:colOff>247650</xdr:colOff>
                    <xdr:row>1061</xdr:row>
                    <xdr:rowOff>38100</xdr:rowOff>
                  </to>
                </anchor>
              </controlPr>
            </control>
          </mc:Choice>
        </mc:AlternateContent>
        <mc:AlternateContent xmlns:mc="http://schemas.openxmlformats.org/markup-compatibility/2006">
          <mc:Choice Requires="x14">
            <control shapeId="47312" r:id="rId43" name="Check Box 208">
              <controlPr defaultSize="0" autoFill="0" autoLine="0" autoPict="0">
                <anchor moveWithCells="1">
                  <from>
                    <xdr:col>10</xdr:col>
                    <xdr:colOff>276225</xdr:colOff>
                    <xdr:row>1061</xdr:row>
                    <xdr:rowOff>76200</xdr:rowOff>
                  </from>
                  <to>
                    <xdr:col>11</xdr:col>
                    <xdr:colOff>457200</xdr:colOff>
                    <xdr:row>1062</xdr:row>
                    <xdr:rowOff>133350</xdr:rowOff>
                  </to>
                </anchor>
              </controlPr>
            </control>
          </mc:Choice>
        </mc:AlternateContent>
        <mc:AlternateContent xmlns:mc="http://schemas.openxmlformats.org/markup-compatibility/2006">
          <mc:Choice Requires="x14">
            <control shapeId="47313" r:id="rId44" name="Check Box 209">
              <controlPr defaultSize="0" autoFill="0" autoLine="0" autoPict="0">
                <anchor moveWithCells="1">
                  <from>
                    <xdr:col>10</xdr:col>
                    <xdr:colOff>276225</xdr:colOff>
                    <xdr:row>1060</xdr:row>
                    <xdr:rowOff>0</xdr:rowOff>
                  </from>
                  <to>
                    <xdr:col>11</xdr:col>
                    <xdr:colOff>247650</xdr:colOff>
                    <xdr:row>1061</xdr:row>
                    <xdr:rowOff>38100</xdr:rowOff>
                  </to>
                </anchor>
              </controlPr>
            </control>
          </mc:Choice>
        </mc:AlternateContent>
        <mc:AlternateContent xmlns:mc="http://schemas.openxmlformats.org/markup-compatibility/2006">
          <mc:Choice Requires="x14">
            <control shapeId="47314" r:id="rId45" name="Check Box 210">
              <controlPr defaultSize="0" autoFill="0" autoLine="0" autoPict="0">
                <anchor moveWithCells="1">
                  <from>
                    <xdr:col>10</xdr:col>
                    <xdr:colOff>276225</xdr:colOff>
                    <xdr:row>1061</xdr:row>
                    <xdr:rowOff>76200</xdr:rowOff>
                  </from>
                  <to>
                    <xdr:col>11</xdr:col>
                    <xdr:colOff>457200</xdr:colOff>
                    <xdr:row>1062</xdr:row>
                    <xdr:rowOff>133350</xdr:rowOff>
                  </to>
                </anchor>
              </controlPr>
            </control>
          </mc:Choice>
        </mc:AlternateContent>
        <mc:AlternateContent xmlns:mc="http://schemas.openxmlformats.org/markup-compatibility/2006">
          <mc:Choice Requires="x14">
            <control shapeId="47329" r:id="rId46" name="Check Box 225">
              <controlPr defaultSize="0" autoFill="0" autoLine="0" autoPict="0">
                <anchor moveWithCells="1">
                  <from>
                    <xdr:col>10</xdr:col>
                    <xdr:colOff>276225</xdr:colOff>
                    <xdr:row>1166</xdr:row>
                    <xdr:rowOff>0</xdr:rowOff>
                  </from>
                  <to>
                    <xdr:col>11</xdr:col>
                    <xdr:colOff>247650</xdr:colOff>
                    <xdr:row>1167</xdr:row>
                    <xdr:rowOff>38100</xdr:rowOff>
                  </to>
                </anchor>
              </controlPr>
            </control>
          </mc:Choice>
        </mc:AlternateContent>
        <mc:AlternateContent xmlns:mc="http://schemas.openxmlformats.org/markup-compatibility/2006">
          <mc:Choice Requires="x14">
            <control shapeId="47330" r:id="rId47" name="Check Box 226">
              <controlPr defaultSize="0" autoFill="0" autoLine="0" autoPict="0">
                <anchor moveWithCells="1">
                  <from>
                    <xdr:col>10</xdr:col>
                    <xdr:colOff>276225</xdr:colOff>
                    <xdr:row>1167</xdr:row>
                    <xdr:rowOff>76200</xdr:rowOff>
                  </from>
                  <to>
                    <xdr:col>11</xdr:col>
                    <xdr:colOff>457200</xdr:colOff>
                    <xdr:row>1168</xdr:row>
                    <xdr:rowOff>133350</xdr:rowOff>
                  </to>
                </anchor>
              </controlPr>
            </control>
          </mc:Choice>
        </mc:AlternateContent>
        <mc:AlternateContent xmlns:mc="http://schemas.openxmlformats.org/markup-compatibility/2006">
          <mc:Choice Requires="x14">
            <control shapeId="47331" r:id="rId48" name="Check Box 227">
              <controlPr defaultSize="0" autoFill="0" autoLine="0" autoPict="0">
                <anchor moveWithCells="1">
                  <from>
                    <xdr:col>10</xdr:col>
                    <xdr:colOff>276225</xdr:colOff>
                    <xdr:row>1166</xdr:row>
                    <xdr:rowOff>0</xdr:rowOff>
                  </from>
                  <to>
                    <xdr:col>11</xdr:col>
                    <xdr:colOff>247650</xdr:colOff>
                    <xdr:row>1167</xdr:row>
                    <xdr:rowOff>38100</xdr:rowOff>
                  </to>
                </anchor>
              </controlPr>
            </control>
          </mc:Choice>
        </mc:AlternateContent>
        <mc:AlternateContent xmlns:mc="http://schemas.openxmlformats.org/markup-compatibility/2006">
          <mc:Choice Requires="x14">
            <control shapeId="47332" r:id="rId49" name="Check Box 228">
              <controlPr defaultSize="0" autoFill="0" autoLine="0" autoPict="0">
                <anchor moveWithCells="1">
                  <from>
                    <xdr:col>10</xdr:col>
                    <xdr:colOff>276225</xdr:colOff>
                    <xdr:row>1167</xdr:row>
                    <xdr:rowOff>76200</xdr:rowOff>
                  </from>
                  <to>
                    <xdr:col>11</xdr:col>
                    <xdr:colOff>457200</xdr:colOff>
                    <xdr:row>1168</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AC177"/>
  <sheetViews>
    <sheetView workbookViewId="0">
      <selection activeCell="B21" sqref="B21:R24"/>
    </sheetView>
  </sheetViews>
  <sheetFormatPr defaultColWidth="9.140625" defaultRowHeight="12.75"/>
  <cols>
    <col min="1" max="1" width="1.5703125" style="68" customWidth="1"/>
    <col min="2" max="2" width="2.85546875" style="68" customWidth="1"/>
    <col min="3" max="5" width="9.140625" style="68"/>
    <col min="6" max="6" width="2.85546875" style="68" customWidth="1"/>
    <col min="7" max="7" width="9.140625" style="68"/>
    <col min="8" max="8" width="2.5703125" style="68" customWidth="1"/>
    <col min="9" max="9" width="17.5703125" style="68" customWidth="1"/>
    <col min="10" max="10" width="8.42578125" style="68" customWidth="1"/>
    <col min="11" max="11" width="9.140625" style="68"/>
    <col min="12" max="12" width="3.140625" style="68" customWidth="1"/>
    <col min="13" max="13" width="9.140625" style="68"/>
    <col min="14" max="14" width="3.140625" style="68" customWidth="1"/>
    <col min="15" max="17" width="9.140625" style="68"/>
    <col min="18" max="18" width="5.7109375" style="68" customWidth="1"/>
    <col min="19" max="19" width="2" style="68" customWidth="1"/>
    <col min="20" max="21" width="9.140625" style="68"/>
    <col min="22" max="22" width="7" style="68" bestFit="1" customWidth="1"/>
    <col min="23" max="16384" width="9.140625" style="68"/>
  </cols>
  <sheetData>
    <row r="1" spans="1:29">
      <c r="A1" s="71"/>
      <c r="B1" s="72"/>
      <c r="C1" s="72"/>
      <c r="D1" s="72"/>
      <c r="E1" s="72"/>
      <c r="F1" s="72"/>
      <c r="G1" s="72"/>
      <c r="H1" s="72"/>
      <c r="I1" s="72"/>
      <c r="J1" s="72"/>
      <c r="K1" s="72"/>
      <c r="L1" s="72"/>
      <c r="M1" s="72"/>
      <c r="N1" s="72"/>
      <c r="O1" s="72"/>
      <c r="P1" s="72"/>
      <c r="Q1" s="72"/>
      <c r="R1" s="72"/>
      <c r="S1" s="73"/>
      <c r="T1" s="70"/>
      <c r="U1" s="70"/>
      <c r="V1" s="70"/>
      <c r="W1" s="70"/>
      <c r="X1" s="70"/>
      <c r="Y1" s="70"/>
      <c r="Z1" s="70"/>
      <c r="AA1" s="70"/>
      <c r="AB1" s="70"/>
      <c r="AC1" s="70"/>
    </row>
    <row r="2" spans="1:29" s="75" customFormat="1">
      <c r="A2" s="938" t="s">
        <v>217</v>
      </c>
      <c r="B2" s="939"/>
      <c r="C2" s="939"/>
      <c r="D2" s="939"/>
      <c r="E2" s="939"/>
      <c r="F2" s="939"/>
      <c r="G2" s="939"/>
      <c r="H2" s="939"/>
      <c r="I2" s="939"/>
      <c r="J2" s="939"/>
      <c r="K2" s="939"/>
      <c r="L2" s="939"/>
      <c r="M2" s="939"/>
      <c r="N2" s="939"/>
      <c r="O2" s="939"/>
      <c r="P2" s="939"/>
      <c r="Q2" s="939"/>
      <c r="R2" s="939"/>
      <c r="S2" s="940"/>
      <c r="T2" s="74"/>
      <c r="U2" s="74"/>
      <c r="V2" s="74"/>
      <c r="W2" s="74"/>
      <c r="X2" s="74"/>
      <c r="Y2" s="74"/>
      <c r="Z2" s="74"/>
      <c r="AA2" s="74"/>
      <c r="AB2" s="74"/>
      <c r="AC2" s="74"/>
    </row>
    <row r="3" spans="1:29" s="75" customFormat="1">
      <c r="A3" s="938" t="s">
        <v>241</v>
      </c>
      <c r="B3" s="939"/>
      <c r="C3" s="939"/>
      <c r="D3" s="939"/>
      <c r="E3" s="939"/>
      <c r="F3" s="939"/>
      <c r="G3" s="939"/>
      <c r="H3" s="939"/>
      <c r="I3" s="939"/>
      <c r="J3" s="939"/>
      <c r="K3" s="939"/>
      <c r="L3" s="939"/>
      <c r="M3" s="939"/>
      <c r="N3" s="939"/>
      <c r="O3" s="939"/>
      <c r="P3" s="939"/>
      <c r="Q3" s="939"/>
      <c r="R3" s="939"/>
      <c r="S3" s="940"/>
      <c r="T3" s="74"/>
      <c r="U3" s="74"/>
      <c r="V3" s="74"/>
      <c r="W3" s="74"/>
      <c r="X3" s="74"/>
      <c r="Y3" s="74"/>
      <c r="Z3" s="74"/>
      <c r="AA3" s="74"/>
      <c r="AB3" s="74"/>
      <c r="AC3" s="74"/>
    </row>
    <row r="4" spans="1:29">
      <c r="A4" s="97"/>
      <c r="S4" s="77"/>
      <c r="T4" s="70"/>
      <c r="U4" s="70"/>
      <c r="V4" s="70"/>
      <c r="W4" s="70"/>
      <c r="X4" s="70"/>
      <c r="Y4" s="70"/>
      <c r="Z4" s="70"/>
      <c r="AA4" s="70"/>
      <c r="AB4" s="70"/>
      <c r="AC4" s="70"/>
    </row>
    <row r="5" spans="1:29">
      <c r="A5" s="938" t="s">
        <v>218</v>
      </c>
      <c r="B5" s="939"/>
      <c r="C5" s="939"/>
      <c r="D5" s="939"/>
      <c r="E5" s="939"/>
      <c r="F5" s="939"/>
      <c r="G5" s="939"/>
      <c r="H5" s="939"/>
      <c r="I5" s="939"/>
      <c r="J5" s="939"/>
      <c r="K5" s="939"/>
      <c r="L5" s="939"/>
      <c r="M5" s="939"/>
      <c r="N5" s="939"/>
      <c r="O5" s="939"/>
      <c r="P5" s="939"/>
      <c r="Q5" s="939"/>
      <c r="R5" s="939"/>
      <c r="S5" s="940"/>
      <c r="T5" s="70"/>
      <c r="U5" s="70"/>
      <c r="V5" s="70"/>
      <c r="W5" s="70"/>
      <c r="X5" s="70"/>
      <c r="Y5" s="70"/>
      <c r="Z5" s="70"/>
      <c r="AA5" s="70"/>
      <c r="AB5" s="70"/>
      <c r="AC5" s="70"/>
    </row>
    <row r="6" spans="1:29">
      <c r="A6" s="938" t="s">
        <v>219</v>
      </c>
      <c r="B6" s="939"/>
      <c r="C6" s="939"/>
      <c r="D6" s="939"/>
      <c r="E6" s="939"/>
      <c r="F6" s="939"/>
      <c r="G6" s="939"/>
      <c r="H6" s="939"/>
      <c r="I6" s="939"/>
      <c r="J6" s="939"/>
      <c r="K6" s="939"/>
      <c r="L6" s="939"/>
      <c r="M6" s="939"/>
      <c r="N6" s="939"/>
      <c r="O6" s="939"/>
      <c r="P6" s="939"/>
      <c r="Q6" s="939"/>
      <c r="R6" s="939"/>
      <c r="S6" s="940"/>
      <c r="T6" s="70"/>
      <c r="U6" s="70"/>
      <c r="V6" s="70"/>
      <c r="W6" s="70"/>
      <c r="X6" s="70"/>
      <c r="Y6" s="70"/>
      <c r="Z6" s="70"/>
      <c r="AA6" s="70"/>
      <c r="AB6" s="70"/>
      <c r="AC6" s="70"/>
    </row>
    <row r="7" spans="1:29">
      <c r="A7" s="941" t="s">
        <v>220</v>
      </c>
      <c r="B7" s="942"/>
      <c r="C7" s="942"/>
      <c r="D7" s="942"/>
      <c r="E7" s="942"/>
      <c r="F7" s="942"/>
      <c r="G7" s="942"/>
      <c r="H7" s="942"/>
      <c r="I7" s="942"/>
      <c r="J7" s="942"/>
      <c r="K7" s="942"/>
      <c r="L7" s="942"/>
      <c r="M7" s="942"/>
      <c r="N7" s="942"/>
      <c r="O7" s="942"/>
      <c r="P7" s="942"/>
      <c r="Q7" s="942"/>
      <c r="R7" s="942"/>
      <c r="S7" s="943"/>
      <c r="T7" s="70"/>
      <c r="U7" s="70"/>
      <c r="V7" s="70"/>
      <c r="W7" s="70"/>
      <c r="X7" s="70"/>
      <c r="Y7" s="70"/>
      <c r="Z7" s="70"/>
      <c r="AA7" s="70"/>
      <c r="AB7" s="70"/>
      <c r="AC7" s="70"/>
    </row>
    <row r="8" spans="1:29">
      <c r="A8" s="76"/>
      <c r="S8" s="77"/>
      <c r="T8" s="70"/>
      <c r="U8" s="70"/>
      <c r="V8" s="70"/>
      <c r="W8" s="70"/>
      <c r="X8" s="70"/>
      <c r="Y8" s="70"/>
      <c r="Z8" s="70"/>
      <c r="AA8" s="70"/>
      <c r="AB8" s="70"/>
      <c r="AC8" s="70"/>
    </row>
    <row r="9" spans="1:29">
      <c r="A9" s="76"/>
      <c r="B9" s="78"/>
      <c r="C9" s="79"/>
      <c r="D9" s="79"/>
      <c r="E9" s="79"/>
      <c r="F9" s="79"/>
      <c r="G9" s="79"/>
      <c r="H9" s="79"/>
      <c r="I9" s="79"/>
      <c r="J9" s="79"/>
      <c r="K9" s="79"/>
      <c r="L9" s="79"/>
      <c r="M9" s="79"/>
      <c r="N9" s="79"/>
      <c r="O9" s="79"/>
      <c r="P9" s="79"/>
      <c r="Q9" s="79"/>
      <c r="R9" s="80"/>
      <c r="S9" s="77"/>
      <c r="T9" s="70"/>
      <c r="U9" s="70"/>
      <c r="V9" s="70"/>
      <c r="W9" s="70"/>
      <c r="X9" s="70"/>
      <c r="Y9" s="70"/>
      <c r="Z9" s="70"/>
      <c r="AA9" s="70"/>
      <c r="AB9" s="70"/>
      <c r="AC9" s="70"/>
    </row>
    <row r="10" spans="1:29">
      <c r="A10" s="76"/>
      <c r="B10" s="81" t="s">
        <v>221</v>
      </c>
      <c r="E10" s="935"/>
      <c r="F10" s="935"/>
      <c r="G10" s="935"/>
      <c r="H10" s="935"/>
      <c r="I10" s="935"/>
      <c r="J10" s="935"/>
      <c r="K10" s="935"/>
      <c r="L10" s="68" t="s">
        <v>222</v>
      </c>
      <c r="P10" s="936"/>
      <c r="Q10" s="936"/>
      <c r="R10" s="937"/>
      <c r="S10" s="77"/>
      <c r="T10" s="70"/>
      <c r="U10" s="70"/>
      <c r="V10" s="70"/>
      <c r="W10" s="70"/>
      <c r="X10" s="70"/>
      <c r="Y10" s="70"/>
      <c r="Z10" s="70"/>
      <c r="AA10" s="70"/>
      <c r="AB10" s="70"/>
      <c r="AC10" s="70"/>
    </row>
    <row r="11" spans="1:29">
      <c r="A11" s="76"/>
      <c r="B11" s="81" t="s">
        <v>223</v>
      </c>
      <c r="E11" s="944"/>
      <c r="F11" s="944"/>
      <c r="G11" s="944"/>
      <c r="H11" s="944"/>
      <c r="I11" s="944"/>
      <c r="J11" s="944"/>
      <c r="K11" s="944"/>
      <c r="L11" s="68" t="s">
        <v>224</v>
      </c>
      <c r="R11" s="82"/>
      <c r="S11" s="77"/>
      <c r="T11" s="70"/>
      <c r="U11" s="70"/>
      <c r="V11" s="70"/>
      <c r="W11" s="70"/>
      <c r="X11" s="70"/>
      <c r="Y11" s="70"/>
      <c r="Z11" s="70"/>
      <c r="AA11" s="70"/>
      <c r="AB11" s="70"/>
      <c r="AC11" s="70"/>
    </row>
    <row r="12" spans="1:29">
      <c r="A12" s="76"/>
      <c r="B12" s="81"/>
      <c r="E12" s="944"/>
      <c r="F12" s="944"/>
      <c r="G12" s="944"/>
      <c r="H12" s="944"/>
      <c r="I12" s="944"/>
      <c r="J12" s="944"/>
      <c r="K12" s="944"/>
      <c r="M12" s="68" t="s">
        <v>225</v>
      </c>
      <c r="N12" s="945"/>
      <c r="O12" s="945"/>
      <c r="P12" s="68" t="s">
        <v>200</v>
      </c>
      <c r="Q12" s="946"/>
      <c r="R12" s="947"/>
      <c r="S12" s="77"/>
      <c r="T12" s="70"/>
      <c r="U12" s="70"/>
      <c r="V12" s="70"/>
      <c r="W12" s="70"/>
      <c r="X12" s="70"/>
      <c r="Y12" s="70"/>
      <c r="Z12" s="70"/>
      <c r="AA12" s="70"/>
      <c r="AB12" s="70"/>
      <c r="AC12" s="70"/>
    </row>
    <row r="13" spans="1:29">
      <c r="A13" s="76"/>
      <c r="B13" s="81" t="s">
        <v>226</v>
      </c>
      <c r="E13" s="944"/>
      <c r="F13" s="944"/>
      <c r="G13" s="944"/>
      <c r="H13" s="944"/>
      <c r="I13" s="944"/>
      <c r="J13" s="944"/>
      <c r="K13" s="944"/>
      <c r="L13" s="68" t="s">
        <v>165</v>
      </c>
      <c r="P13" s="936"/>
      <c r="Q13" s="936"/>
      <c r="R13" s="937"/>
      <c r="S13" s="77"/>
      <c r="T13" s="70"/>
      <c r="U13" s="70"/>
      <c r="V13" s="70"/>
      <c r="W13" s="70"/>
      <c r="X13" s="70"/>
      <c r="Y13" s="70"/>
      <c r="Z13" s="70"/>
      <c r="AA13" s="70"/>
      <c r="AB13" s="70"/>
      <c r="AC13" s="70"/>
    </row>
    <row r="14" spans="1:29">
      <c r="A14" s="76"/>
      <c r="B14" s="81" t="s">
        <v>227</v>
      </c>
      <c r="E14" s="949"/>
      <c r="F14" s="949"/>
      <c r="G14" s="949"/>
      <c r="H14" s="949"/>
      <c r="I14" s="949"/>
      <c r="J14" s="949"/>
      <c r="K14" s="949"/>
      <c r="L14" s="68" t="s">
        <v>395</v>
      </c>
      <c r="P14" s="950"/>
      <c r="Q14" s="950"/>
      <c r="R14" s="951"/>
      <c r="S14" s="77"/>
      <c r="T14" s="70"/>
      <c r="U14" s="70"/>
      <c r="V14" s="70"/>
      <c r="W14" s="70"/>
      <c r="X14" s="70"/>
      <c r="Y14" s="70"/>
      <c r="Z14" s="70"/>
      <c r="AA14" s="70"/>
      <c r="AB14" s="70"/>
      <c r="AC14" s="70"/>
    </row>
    <row r="15" spans="1:29">
      <c r="A15" s="76"/>
      <c r="B15" s="83"/>
      <c r="C15" s="84"/>
      <c r="D15" s="84"/>
      <c r="E15" s="952" t="s">
        <v>228</v>
      </c>
      <c r="F15" s="952"/>
      <c r="G15" s="952"/>
      <c r="H15" s="952"/>
      <c r="I15" s="952"/>
      <c r="J15" s="952"/>
      <c r="K15" s="84"/>
      <c r="L15" s="84"/>
      <c r="M15" s="84"/>
      <c r="N15" s="84"/>
      <c r="O15" s="84"/>
      <c r="P15" s="84"/>
      <c r="Q15" s="84"/>
      <c r="R15" s="85"/>
      <c r="S15" s="77"/>
      <c r="T15" s="70"/>
      <c r="U15" s="70"/>
      <c r="V15" s="70"/>
      <c r="W15" s="70"/>
      <c r="X15" s="70"/>
      <c r="Y15" s="70"/>
      <c r="Z15" s="70"/>
      <c r="AA15" s="70"/>
      <c r="AB15" s="70"/>
      <c r="AC15" s="70"/>
    </row>
    <row r="16" spans="1:29" ht="7.5" customHeight="1">
      <c r="A16" s="76"/>
      <c r="S16" s="77"/>
      <c r="T16" s="70"/>
      <c r="U16" s="70"/>
      <c r="V16" s="70"/>
      <c r="W16" s="70"/>
      <c r="X16" s="70"/>
      <c r="Y16" s="70"/>
      <c r="Z16" s="70"/>
      <c r="AA16" s="70"/>
      <c r="AB16" s="70"/>
      <c r="AC16" s="70"/>
    </row>
    <row r="17" spans="1:29">
      <c r="A17" s="76"/>
      <c r="B17" s="68" t="s">
        <v>229</v>
      </c>
      <c r="H17" s="86"/>
      <c r="N17" s="86" t="s">
        <v>230</v>
      </c>
      <c r="S17" s="77"/>
      <c r="T17" s="70"/>
      <c r="U17" s="70"/>
      <c r="V17" s="70"/>
      <c r="W17" s="70"/>
      <c r="X17" s="70"/>
      <c r="Y17" s="70"/>
      <c r="Z17" s="70"/>
      <c r="AA17" s="70"/>
      <c r="AB17" s="70"/>
      <c r="AC17" s="70"/>
    </row>
    <row r="18" spans="1:29">
      <c r="A18" s="76"/>
      <c r="B18" s="68" t="s">
        <v>231</v>
      </c>
      <c r="G18" s="953"/>
      <c r="H18" s="953"/>
      <c r="I18" s="953"/>
      <c r="J18" s="953"/>
      <c r="K18" s="953"/>
      <c r="L18" s="953"/>
      <c r="S18" s="77"/>
      <c r="T18" s="70"/>
      <c r="U18" s="70"/>
      <c r="V18" s="70"/>
      <c r="W18" s="70"/>
      <c r="X18" s="70"/>
      <c r="Y18" s="70"/>
      <c r="Z18" s="70"/>
      <c r="AA18" s="70"/>
      <c r="AB18" s="70"/>
      <c r="AC18" s="70"/>
    </row>
    <row r="19" spans="1:29">
      <c r="A19" s="76"/>
      <c r="S19" s="77"/>
      <c r="T19" s="70"/>
      <c r="U19" s="70"/>
      <c r="V19" s="70"/>
      <c r="W19" s="70"/>
      <c r="X19" s="70"/>
      <c r="Y19" s="70"/>
      <c r="Z19" s="70"/>
      <c r="AA19" s="70"/>
      <c r="AB19" s="70"/>
      <c r="AC19" s="70"/>
    </row>
    <row r="20" spans="1:29">
      <c r="A20" s="76"/>
      <c r="B20" s="87" t="s">
        <v>396</v>
      </c>
      <c r="C20" s="79"/>
      <c r="D20" s="79"/>
      <c r="E20" s="79"/>
      <c r="F20" s="79"/>
      <c r="G20" s="79"/>
      <c r="H20" s="79"/>
      <c r="I20" s="79"/>
      <c r="J20" s="79"/>
      <c r="K20" s="79"/>
      <c r="L20" s="79"/>
      <c r="M20" s="79"/>
      <c r="N20" s="79"/>
      <c r="O20" s="79"/>
      <c r="P20" s="79"/>
      <c r="Q20" s="79"/>
      <c r="R20" s="80"/>
      <c r="S20" s="77"/>
      <c r="T20" s="70"/>
      <c r="U20" s="70"/>
      <c r="V20" s="70"/>
      <c r="W20" s="70"/>
      <c r="X20" s="70"/>
      <c r="Y20" s="70"/>
      <c r="Z20" s="70"/>
      <c r="AA20" s="70"/>
      <c r="AB20" s="70"/>
      <c r="AC20" s="70"/>
    </row>
    <row r="21" spans="1:29">
      <c r="A21" s="76"/>
      <c r="B21" s="954"/>
      <c r="C21" s="955"/>
      <c r="D21" s="955"/>
      <c r="E21" s="955"/>
      <c r="F21" s="955"/>
      <c r="G21" s="955"/>
      <c r="H21" s="955"/>
      <c r="I21" s="955"/>
      <c r="J21" s="955"/>
      <c r="K21" s="955"/>
      <c r="L21" s="955"/>
      <c r="M21" s="955"/>
      <c r="N21" s="955"/>
      <c r="O21" s="955"/>
      <c r="P21" s="955"/>
      <c r="Q21" s="955"/>
      <c r="R21" s="956"/>
      <c r="S21" s="77"/>
      <c r="T21" s="70"/>
      <c r="U21" s="70"/>
      <c r="V21" s="70"/>
      <c r="W21" s="70"/>
      <c r="X21" s="70"/>
      <c r="Y21" s="70"/>
      <c r="Z21" s="70"/>
      <c r="AA21" s="70"/>
      <c r="AB21" s="70"/>
      <c r="AC21" s="70"/>
    </row>
    <row r="22" spans="1:29" ht="40.5" customHeight="1">
      <c r="A22" s="76"/>
      <c r="B22" s="954"/>
      <c r="C22" s="955"/>
      <c r="D22" s="955"/>
      <c r="E22" s="955"/>
      <c r="F22" s="955"/>
      <c r="G22" s="955"/>
      <c r="H22" s="955"/>
      <c r="I22" s="955"/>
      <c r="J22" s="955"/>
      <c r="K22" s="955"/>
      <c r="L22" s="955"/>
      <c r="M22" s="955"/>
      <c r="N22" s="955"/>
      <c r="O22" s="955"/>
      <c r="P22" s="955"/>
      <c r="Q22" s="955"/>
      <c r="R22" s="956"/>
      <c r="S22" s="77"/>
      <c r="T22" s="70"/>
      <c r="U22" s="70"/>
      <c r="V22" s="70"/>
      <c r="W22" s="70"/>
      <c r="X22" s="70"/>
      <c r="Y22" s="70"/>
      <c r="Z22" s="70"/>
      <c r="AA22" s="70"/>
      <c r="AB22" s="70"/>
      <c r="AC22" s="70"/>
    </row>
    <row r="23" spans="1:29">
      <c r="A23" s="76"/>
      <c r="B23" s="954"/>
      <c r="C23" s="955"/>
      <c r="D23" s="955"/>
      <c r="E23" s="955"/>
      <c r="F23" s="955"/>
      <c r="G23" s="955"/>
      <c r="H23" s="955"/>
      <c r="I23" s="955"/>
      <c r="J23" s="955"/>
      <c r="K23" s="955"/>
      <c r="L23" s="955"/>
      <c r="M23" s="955"/>
      <c r="N23" s="955"/>
      <c r="O23" s="955"/>
      <c r="P23" s="955"/>
      <c r="Q23" s="955"/>
      <c r="R23" s="956"/>
      <c r="S23" s="77"/>
      <c r="T23" s="70"/>
      <c r="U23" s="70"/>
      <c r="V23" s="70"/>
      <c r="W23" s="70"/>
      <c r="X23" s="70"/>
      <c r="Y23" s="70"/>
      <c r="Z23" s="70"/>
      <c r="AA23" s="70"/>
      <c r="AB23" s="70"/>
      <c r="AC23" s="70"/>
    </row>
    <row r="24" spans="1:29" ht="42.75" customHeight="1">
      <c r="A24" s="76"/>
      <c r="B24" s="957"/>
      <c r="C24" s="958"/>
      <c r="D24" s="958"/>
      <c r="E24" s="958"/>
      <c r="F24" s="958"/>
      <c r="G24" s="958"/>
      <c r="H24" s="958"/>
      <c r="I24" s="958"/>
      <c r="J24" s="958"/>
      <c r="K24" s="958"/>
      <c r="L24" s="958"/>
      <c r="M24" s="958"/>
      <c r="N24" s="958"/>
      <c r="O24" s="958"/>
      <c r="P24" s="958"/>
      <c r="Q24" s="958"/>
      <c r="R24" s="959"/>
      <c r="S24" s="77"/>
      <c r="T24" s="70"/>
      <c r="U24" s="70"/>
      <c r="V24" s="70"/>
      <c r="W24" s="70"/>
      <c r="X24" s="70"/>
      <c r="Y24" s="70"/>
      <c r="Z24" s="70"/>
      <c r="AA24" s="70"/>
      <c r="AB24" s="70"/>
      <c r="AC24" s="70"/>
    </row>
    <row r="25" spans="1:29">
      <c r="A25" s="76"/>
      <c r="B25" s="88" t="s">
        <v>467</v>
      </c>
      <c r="C25" s="89"/>
      <c r="D25" s="89"/>
      <c r="E25" s="89"/>
      <c r="F25" s="89"/>
      <c r="G25" s="89"/>
      <c r="R25" s="82"/>
      <c r="S25" s="77"/>
      <c r="T25" s="70"/>
      <c r="U25" s="70"/>
      <c r="V25" s="70"/>
      <c r="W25" s="70"/>
      <c r="X25" s="70"/>
      <c r="Y25" s="70"/>
      <c r="Z25" s="70"/>
      <c r="AA25" s="70"/>
      <c r="AB25" s="70"/>
      <c r="AC25" s="70"/>
    </row>
    <row r="26" spans="1:29">
      <c r="A26" s="76"/>
      <c r="B26" s="954"/>
      <c r="C26" s="955"/>
      <c r="D26" s="955"/>
      <c r="E26" s="955"/>
      <c r="F26" s="955"/>
      <c r="G26" s="955"/>
      <c r="H26" s="955"/>
      <c r="I26" s="955"/>
      <c r="J26" s="955"/>
      <c r="K26" s="955"/>
      <c r="L26" s="955"/>
      <c r="M26" s="955"/>
      <c r="N26" s="955"/>
      <c r="O26" s="955"/>
      <c r="P26" s="955"/>
      <c r="Q26" s="955"/>
      <c r="R26" s="956"/>
      <c r="S26" s="77"/>
      <c r="T26" s="70"/>
      <c r="U26" s="70"/>
      <c r="V26" s="70"/>
      <c r="W26" s="70"/>
      <c r="X26" s="70"/>
      <c r="Y26" s="70"/>
      <c r="Z26" s="70"/>
      <c r="AA26" s="70"/>
      <c r="AB26" s="70"/>
      <c r="AC26" s="70"/>
    </row>
    <row r="27" spans="1:29" ht="42" customHeight="1">
      <c r="A27" s="76"/>
      <c r="B27" s="954"/>
      <c r="C27" s="955"/>
      <c r="D27" s="955"/>
      <c r="E27" s="955"/>
      <c r="F27" s="955"/>
      <c r="G27" s="955"/>
      <c r="H27" s="955"/>
      <c r="I27" s="955"/>
      <c r="J27" s="955"/>
      <c r="K27" s="955"/>
      <c r="L27" s="955"/>
      <c r="M27" s="955"/>
      <c r="N27" s="955"/>
      <c r="O27" s="955"/>
      <c r="P27" s="955"/>
      <c r="Q27" s="955"/>
      <c r="R27" s="956"/>
      <c r="S27" s="77"/>
      <c r="T27" s="70"/>
      <c r="U27" s="70"/>
      <c r="V27" s="70"/>
      <c r="W27" s="70"/>
      <c r="X27" s="70"/>
      <c r="Y27" s="70"/>
      <c r="Z27" s="70"/>
      <c r="AA27" s="70"/>
      <c r="AB27" s="70"/>
      <c r="AC27" s="70"/>
    </row>
    <row r="28" spans="1:29">
      <c r="A28" s="76"/>
      <c r="B28" s="954"/>
      <c r="C28" s="955"/>
      <c r="D28" s="955"/>
      <c r="E28" s="955"/>
      <c r="F28" s="955"/>
      <c r="G28" s="955"/>
      <c r="H28" s="955"/>
      <c r="I28" s="955"/>
      <c r="J28" s="955"/>
      <c r="K28" s="955"/>
      <c r="L28" s="955"/>
      <c r="M28" s="955"/>
      <c r="N28" s="955"/>
      <c r="O28" s="955"/>
      <c r="P28" s="955"/>
      <c r="Q28" s="955"/>
      <c r="R28" s="956"/>
      <c r="S28" s="77"/>
      <c r="T28" s="70"/>
      <c r="U28" s="70"/>
      <c r="V28" s="70"/>
      <c r="W28" s="70"/>
      <c r="X28" s="70"/>
      <c r="Y28" s="70"/>
      <c r="Z28" s="70"/>
      <c r="AA28" s="70"/>
      <c r="AB28" s="70"/>
      <c r="AC28" s="70"/>
    </row>
    <row r="29" spans="1:29" ht="53.25" customHeight="1">
      <c r="A29" s="76"/>
      <c r="B29" s="960"/>
      <c r="C29" s="961"/>
      <c r="D29" s="961"/>
      <c r="E29" s="961"/>
      <c r="F29" s="961"/>
      <c r="G29" s="961"/>
      <c r="H29" s="961"/>
      <c r="I29" s="961"/>
      <c r="J29" s="961"/>
      <c r="K29" s="961"/>
      <c r="L29" s="961"/>
      <c r="M29" s="961"/>
      <c r="N29" s="961"/>
      <c r="O29" s="961"/>
      <c r="P29" s="961"/>
      <c r="Q29" s="961"/>
      <c r="R29" s="962"/>
      <c r="S29" s="77"/>
      <c r="T29" s="70"/>
      <c r="U29" s="70"/>
      <c r="V29" s="70"/>
      <c r="W29" s="70"/>
      <c r="X29" s="70"/>
      <c r="Y29" s="70"/>
      <c r="Z29" s="70"/>
      <c r="AA29" s="70"/>
      <c r="AB29" s="70"/>
      <c r="AC29" s="70"/>
    </row>
    <row r="30" spans="1:29">
      <c r="A30" s="76"/>
      <c r="S30" s="77"/>
      <c r="T30" s="70"/>
      <c r="U30" s="70"/>
      <c r="V30" s="70"/>
      <c r="W30" s="70"/>
      <c r="X30" s="70"/>
      <c r="Y30" s="70"/>
      <c r="Z30" s="70"/>
      <c r="AA30" s="70"/>
      <c r="AB30" s="70"/>
      <c r="AC30" s="70"/>
    </row>
    <row r="31" spans="1:29">
      <c r="A31" s="76"/>
      <c r="S31" s="77"/>
      <c r="T31" s="70"/>
      <c r="U31" s="70"/>
      <c r="V31" s="70"/>
      <c r="W31" s="70"/>
      <c r="X31" s="70"/>
      <c r="Y31" s="70"/>
      <c r="Z31" s="70"/>
      <c r="AA31" s="70"/>
      <c r="AB31" s="70"/>
      <c r="AC31" s="70"/>
    </row>
    <row r="32" spans="1:29">
      <c r="A32" s="76"/>
      <c r="B32" s="936"/>
      <c r="C32" s="936"/>
      <c r="D32" s="936"/>
      <c r="E32" s="936"/>
      <c r="F32" s="936"/>
      <c r="G32" s="936"/>
      <c r="H32" s="936"/>
      <c r="I32" s="936"/>
      <c r="K32" s="946"/>
      <c r="L32" s="946"/>
      <c r="M32" s="946"/>
      <c r="N32" s="946"/>
      <c r="O32" s="946"/>
      <c r="P32" s="946"/>
      <c r="S32" s="77"/>
      <c r="T32" s="70"/>
      <c r="U32" s="70"/>
      <c r="V32" s="70"/>
      <c r="W32" s="70"/>
      <c r="X32" s="70"/>
      <c r="Y32" s="70"/>
      <c r="Z32" s="70"/>
      <c r="AA32" s="70"/>
      <c r="AB32" s="70"/>
      <c r="AC32" s="70"/>
    </row>
    <row r="33" spans="1:29">
      <c r="A33" s="76"/>
      <c r="B33" s="963" t="s">
        <v>232</v>
      </c>
      <c r="C33" s="963"/>
      <c r="D33" s="963"/>
      <c r="E33" s="963"/>
      <c r="F33" s="963"/>
      <c r="G33" s="963"/>
      <c r="H33" s="963"/>
      <c r="I33" s="963"/>
      <c r="J33" s="90"/>
      <c r="K33" s="964" t="s">
        <v>233</v>
      </c>
      <c r="L33" s="964"/>
      <c r="M33" s="964"/>
      <c r="N33" s="964"/>
      <c r="O33" s="964"/>
      <c r="P33" s="964"/>
      <c r="S33" s="77"/>
      <c r="T33" s="70"/>
      <c r="U33" s="70"/>
      <c r="V33" s="70"/>
      <c r="W33" s="70"/>
      <c r="X33" s="70"/>
      <c r="Y33" s="70"/>
      <c r="Z33" s="70"/>
      <c r="AA33" s="70"/>
      <c r="AB33" s="70"/>
      <c r="AC33" s="70"/>
    </row>
    <row r="34" spans="1:29">
      <c r="A34" s="76"/>
      <c r="B34" s="965"/>
      <c r="C34" s="965"/>
      <c r="D34" s="965"/>
      <c r="E34" s="965"/>
      <c r="F34" s="965"/>
      <c r="G34" s="965"/>
      <c r="H34" s="965"/>
      <c r="I34" s="965"/>
      <c r="J34" s="91"/>
      <c r="S34" s="77"/>
      <c r="T34" s="70"/>
      <c r="U34" s="70"/>
      <c r="V34" s="70"/>
      <c r="W34" s="70"/>
      <c r="X34" s="70"/>
      <c r="Y34" s="70"/>
      <c r="Z34" s="70"/>
      <c r="AA34" s="70"/>
      <c r="AB34" s="70"/>
      <c r="AC34" s="70"/>
    </row>
    <row r="35" spans="1:29">
      <c r="A35" s="76"/>
      <c r="S35" s="77"/>
      <c r="T35" s="70"/>
      <c r="U35" s="70"/>
      <c r="V35" s="70"/>
      <c r="W35" s="70"/>
      <c r="X35" s="70"/>
      <c r="Y35" s="70"/>
      <c r="Z35" s="70"/>
      <c r="AA35" s="70"/>
      <c r="AB35" s="70"/>
      <c r="AC35" s="70"/>
    </row>
    <row r="36" spans="1:29" ht="13.5" thickBot="1">
      <c r="A36" s="92"/>
      <c r="B36" s="93"/>
      <c r="C36" s="93"/>
      <c r="D36" s="93"/>
      <c r="E36" s="93"/>
      <c r="F36" s="93"/>
      <c r="G36" s="93"/>
      <c r="H36" s="93"/>
      <c r="I36" s="93"/>
      <c r="J36" s="93"/>
      <c r="K36" s="93"/>
      <c r="L36" s="93"/>
      <c r="M36" s="93"/>
      <c r="N36" s="93"/>
      <c r="O36" s="93"/>
      <c r="P36" s="93"/>
      <c r="Q36" s="93"/>
      <c r="R36" s="93"/>
      <c r="S36" s="94"/>
      <c r="T36" s="70"/>
      <c r="U36" s="70"/>
      <c r="V36" s="70"/>
      <c r="W36" s="70"/>
      <c r="X36" s="70"/>
      <c r="Y36" s="70"/>
      <c r="Z36" s="70"/>
      <c r="AA36" s="70"/>
      <c r="AB36" s="70"/>
      <c r="AC36" s="70"/>
    </row>
    <row r="37" spans="1:29">
      <c r="A37" s="95"/>
      <c r="B37" s="948" t="s">
        <v>234</v>
      </c>
      <c r="C37" s="948"/>
      <c r="D37" s="948"/>
      <c r="E37" s="948"/>
      <c r="F37" s="948"/>
      <c r="G37" s="948"/>
      <c r="H37" s="948"/>
      <c r="I37" s="948"/>
      <c r="J37" s="948"/>
      <c r="K37" s="948"/>
      <c r="L37" s="948"/>
      <c r="M37" s="948"/>
      <c r="N37" s="948"/>
      <c r="O37" s="948"/>
      <c r="P37" s="948"/>
      <c r="Q37" s="948"/>
      <c r="R37" s="948"/>
      <c r="S37" s="96"/>
      <c r="T37" s="70"/>
      <c r="U37" s="70"/>
      <c r="V37" s="70"/>
      <c r="W37" s="70"/>
      <c r="X37" s="70"/>
      <c r="Y37" s="70"/>
      <c r="Z37" s="70"/>
      <c r="AA37" s="70"/>
      <c r="AB37" s="70"/>
      <c r="AC37" s="70"/>
    </row>
    <row r="38" spans="1:29">
      <c r="A38" s="97"/>
      <c r="S38" s="77"/>
      <c r="T38" s="70"/>
      <c r="U38" s="70"/>
      <c r="V38" s="70"/>
      <c r="W38" s="70"/>
      <c r="X38" s="70"/>
      <c r="Y38" s="70"/>
      <c r="Z38" s="70"/>
      <c r="AA38" s="70"/>
      <c r="AB38" s="70"/>
      <c r="AC38" s="70"/>
    </row>
    <row r="39" spans="1:29">
      <c r="A39" s="97"/>
      <c r="B39" s="98"/>
      <c r="C39" s="68" t="s">
        <v>235</v>
      </c>
      <c r="F39" s="98"/>
      <c r="G39" s="68" t="s">
        <v>236</v>
      </c>
      <c r="K39" s="68" t="s">
        <v>237</v>
      </c>
      <c r="M39" s="935"/>
      <c r="N39" s="935"/>
      <c r="O39" s="935"/>
      <c r="P39" s="935"/>
      <c r="Q39" s="935"/>
      <c r="R39" s="935"/>
      <c r="S39" s="77"/>
      <c r="T39" s="70"/>
      <c r="U39" s="70"/>
      <c r="V39" s="70"/>
      <c r="W39" s="70"/>
      <c r="X39" s="70"/>
      <c r="Y39" s="70"/>
      <c r="Z39" s="70"/>
      <c r="AA39" s="70"/>
      <c r="AB39" s="70"/>
      <c r="AC39" s="70"/>
    </row>
    <row r="40" spans="1:29">
      <c r="A40" s="97"/>
      <c r="M40" s="966"/>
      <c r="N40" s="966"/>
      <c r="O40" s="966"/>
      <c r="P40" s="966"/>
      <c r="Q40" s="966"/>
      <c r="R40" s="966"/>
      <c r="S40" s="77"/>
      <c r="T40" s="70"/>
      <c r="U40" s="70"/>
      <c r="V40" s="70"/>
      <c r="W40" s="70"/>
      <c r="X40" s="70"/>
      <c r="Y40" s="70"/>
      <c r="Z40" s="70"/>
      <c r="AA40" s="70"/>
      <c r="AB40" s="70"/>
      <c r="AC40" s="70"/>
    </row>
    <row r="41" spans="1:29">
      <c r="A41" s="97"/>
      <c r="M41" s="90"/>
      <c r="N41" s="90"/>
      <c r="O41" s="90"/>
      <c r="P41" s="90"/>
      <c r="Q41" s="90"/>
      <c r="R41" s="90"/>
      <c r="S41" s="77"/>
      <c r="T41" s="70"/>
      <c r="U41" s="70"/>
      <c r="V41" s="70"/>
      <c r="W41" s="70"/>
      <c r="X41" s="70"/>
      <c r="Y41" s="70"/>
      <c r="Z41" s="70"/>
      <c r="AA41" s="70"/>
      <c r="AB41" s="70"/>
      <c r="AC41" s="70"/>
    </row>
    <row r="42" spans="1:29">
      <c r="A42" s="97"/>
      <c r="C42" s="936"/>
      <c r="D42" s="936"/>
      <c r="E42" s="936"/>
      <c r="F42" s="936"/>
      <c r="G42" s="936"/>
      <c r="H42" s="936"/>
      <c r="I42" s="936"/>
      <c r="K42" s="946"/>
      <c r="L42" s="946"/>
      <c r="M42" s="946"/>
      <c r="N42" s="946"/>
      <c r="O42" s="946"/>
      <c r="P42" s="946"/>
      <c r="S42" s="77"/>
      <c r="T42" s="70"/>
      <c r="U42" s="70"/>
      <c r="V42" s="70"/>
      <c r="W42" s="70"/>
      <c r="X42" s="70"/>
      <c r="Y42" s="70"/>
      <c r="Z42" s="70"/>
      <c r="AA42" s="70"/>
      <c r="AB42" s="70"/>
      <c r="AC42" s="70"/>
    </row>
    <row r="43" spans="1:29">
      <c r="A43" s="97"/>
      <c r="C43" s="967" t="s">
        <v>238</v>
      </c>
      <c r="D43" s="967"/>
      <c r="E43" s="967"/>
      <c r="F43" s="967"/>
      <c r="G43" s="967"/>
      <c r="H43" s="967"/>
      <c r="I43" s="967"/>
      <c r="K43" s="967" t="s">
        <v>233</v>
      </c>
      <c r="L43" s="967"/>
      <c r="M43" s="967"/>
      <c r="N43" s="967"/>
      <c r="O43" s="967"/>
      <c r="P43" s="967"/>
      <c r="S43" s="77"/>
      <c r="T43" s="70"/>
      <c r="U43" s="70"/>
      <c r="V43" s="70"/>
      <c r="W43" s="70"/>
      <c r="X43" s="70"/>
      <c r="Y43" s="70"/>
      <c r="Z43" s="70"/>
      <c r="AA43" s="70"/>
      <c r="AB43" s="70"/>
      <c r="AC43" s="70"/>
    </row>
    <row r="44" spans="1:29">
      <c r="A44" s="97"/>
      <c r="S44" s="77"/>
      <c r="T44" s="70"/>
      <c r="U44" s="70"/>
      <c r="V44" s="70"/>
      <c r="W44" s="70"/>
      <c r="X44" s="70"/>
      <c r="Y44" s="70"/>
      <c r="Z44" s="70"/>
      <c r="AA44" s="70"/>
      <c r="AB44" s="70"/>
      <c r="AC44" s="70"/>
    </row>
    <row r="45" spans="1:29">
      <c r="A45" s="99"/>
      <c r="B45" s="100"/>
      <c r="C45" s="100"/>
      <c r="D45" s="100"/>
      <c r="E45" s="100"/>
      <c r="F45" s="100"/>
      <c r="G45" s="100"/>
      <c r="H45" s="100"/>
      <c r="I45" s="100"/>
      <c r="J45" s="100"/>
      <c r="K45" s="100"/>
      <c r="L45" s="100"/>
      <c r="M45" s="100"/>
      <c r="N45" s="100"/>
      <c r="O45" s="100"/>
      <c r="P45" s="100"/>
      <c r="Q45" s="100"/>
      <c r="R45" s="100"/>
      <c r="S45" s="101"/>
      <c r="T45" s="70"/>
      <c r="U45" s="70"/>
      <c r="V45" s="70"/>
      <c r="W45" s="70"/>
      <c r="X45" s="70"/>
      <c r="Y45" s="70"/>
      <c r="Z45" s="70"/>
      <c r="AA45" s="70"/>
      <c r="AB45" s="70"/>
      <c r="AC45" s="70"/>
    </row>
    <row r="46" spans="1:29">
      <c r="A46" s="97"/>
      <c r="S46" s="77"/>
      <c r="T46" s="70"/>
      <c r="U46" s="70"/>
      <c r="V46" s="70"/>
      <c r="W46" s="70"/>
      <c r="X46" s="70"/>
      <c r="Y46" s="70"/>
      <c r="Z46" s="70"/>
      <c r="AA46" s="70"/>
      <c r="AB46" s="70"/>
      <c r="AC46" s="70"/>
    </row>
    <row r="47" spans="1:29">
      <c r="A47" s="97"/>
      <c r="S47" s="77"/>
      <c r="T47" s="70"/>
      <c r="U47" s="70"/>
      <c r="V47" s="70"/>
      <c r="W47" s="70"/>
      <c r="X47" s="70"/>
      <c r="Y47" s="70"/>
      <c r="Z47" s="70"/>
      <c r="AA47" s="70"/>
      <c r="AB47" s="70"/>
      <c r="AC47" s="70"/>
    </row>
    <row r="48" spans="1:29">
      <c r="A48" s="97"/>
      <c r="B48" s="98" t="s">
        <v>230</v>
      </c>
      <c r="C48" s="75" t="s">
        <v>239</v>
      </c>
      <c r="F48" s="98"/>
      <c r="G48" s="75" t="s">
        <v>240</v>
      </c>
      <c r="K48" s="68" t="s">
        <v>237</v>
      </c>
      <c r="M48" s="935"/>
      <c r="N48" s="935"/>
      <c r="O48" s="935"/>
      <c r="P48" s="935"/>
      <c r="Q48" s="935"/>
      <c r="R48" s="935"/>
      <c r="S48" s="77"/>
      <c r="T48" s="70"/>
      <c r="U48" s="70"/>
      <c r="V48" s="70"/>
      <c r="W48" s="70"/>
      <c r="X48" s="70"/>
      <c r="Y48" s="70"/>
      <c r="Z48" s="70"/>
      <c r="AA48" s="70"/>
      <c r="AB48" s="70"/>
      <c r="AC48" s="70"/>
    </row>
    <row r="49" spans="1:29">
      <c r="A49" s="97"/>
      <c r="M49" s="966"/>
      <c r="N49" s="966"/>
      <c r="O49" s="966"/>
      <c r="P49" s="966"/>
      <c r="Q49" s="966"/>
      <c r="R49" s="966"/>
      <c r="S49" s="77"/>
      <c r="T49" s="70"/>
      <c r="U49" s="70"/>
      <c r="V49" s="70"/>
      <c r="W49" s="70"/>
      <c r="X49" s="70"/>
      <c r="Y49" s="70"/>
      <c r="Z49" s="70"/>
      <c r="AA49" s="70"/>
      <c r="AB49" s="70"/>
      <c r="AC49" s="70"/>
    </row>
    <row r="50" spans="1:29">
      <c r="A50" s="97"/>
      <c r="M50" s="90"/>
      <c r="N50" s="90"/>
      <c r="O50" s="90"/>
      <c r="P50" s="90"/>
      <c r="Q50" s="90"/>
      <c r="R50" s="90"/>
      <c r="S50" s="77"/>
      <c r="T50" s="70"/>
      <c r="U50" s="70"/>
      <c r="V50" s="70"/>
      <c r="W50" s="70"/>
      <c r="X50" s="70"/>
      <c r="Y50" s="70"/>
      <c r="Z50" s="70"/>
      <c r="AA50" s="70"/>
      <c r="AB50" s="70"/>
      <c r="AC50" s="70"/>
    </row>
    <row r="51" spans="1:29">
      <c r="A51" s="97"/>
      <c r="C51" s="936"/>
      <c r="D51" s="936"/>
      <c r="E51" s="936"/>
      <c r="F51" s="936"/>
      <c r="G51" s="936"/>
      <c r="H51" s="936"/>
      <c r="I51" s="936"/>
      <c r="K51" s="946"/>
      <c r="L51" s="946"/>
      <c r="M51" s="946"/>
      <c r="N51" s="946"/>
      <c r="O51" s="946"/>
      <c r="P51" s="946"/>
      <c r="S51" s="77"/>
      <c r="T51" s="70"/>
      <c r="U51" s="70"/>
      <c r="V51" s="70"/>
      <c r="W51" s="70"/>
      <c r="X51" s="70"/>
      <c r="Y51" s="70"/>
      <c r="Z51" s="70"/>
      <c r="AA51" s="70"/>
      <c r="AB51" s="70"/>
      <c r="AC51" s="70"/>
    </row>
    <row r="52" spans="1:29">
      <c r="A52" s="97"/>
      <c r="C52" s="967" t="s">
        <v>242</v>
      </c>
      <c r="D52" s="967"/>
      <c r="E52" s="967"/>
      <c r="F52" s="967"/>
      <c r="G52" s="967"/>
      <c r="H52" s="967"/>
      <c r="I52" s="967"/>
      <c r="K52" s="967" t="s">
        <v>233</v>
      </c>
      <c r="L52" s="967"/>
      <c r="M52" s="967"/>
      <c r="N52" s="967"/>
      <c r="O52" s="967"/>
      <c r="P52" s="967"/>
      <c r="S52" s="77"/>
      <c r="T52" s="70"/>
      <c r="U52" s="70"/>
      <c r="V52" s="70"/>
      <c r="W52" s="70"/>
      <c r="X52" s="70"/>
      <c r="Y52" s="70"/>
      <c r="Z52" s="70"/>
      <c r="AA52" s="70"/>
      <c r="AB52" s="70"/>
      <c r="AC52" s="70"/>
    </row>
    <row r="53" spans="1:29" ht="13.5" thickBot="1">
      <c r="A53" s="102"/>
      <c r="B53" s="93"/>
      <c r="C53" s="93"/>
      <c r="D53" s="93"/>
      <c r="E53" s="93"/>
      <c r="F53" s="93"/>
      <c r="G53" s="93"/>
      <c r="H53" s="93"/>
      <c r="I53" s="93"/>
      <c r="J53" s="93"/>
      <c r="K53" s="93"/>
      <c r="L53" s="93"/>
      <c r="M53" s="93"/>
      <c r="N53" s="93"/>
      <c r="O53" s="93"/>
      <c r="P53" s="93"/>
      <c r="Q53" s="93"/>
      <c r="R53" s="93"/>
      <c r="S53" s="94"/>
      <c r="T53" s="70"/>
      <c r="U53" s="70"/>
      <c r="V53" s="70"/>
      <c r="W53" s="70"/>
      <c r="X53" s="70"/>
      <c r="Y53" s="70"/>
      <c r="Z53" s="70"/>
      <c r="AA53" s="70"/>
      <c r="AB53" s="70"/>
      <c r="AC53" s="70"/>
    </row>
    <row r="54" spans="1:29">
      <c r="A54" s="103" t="s">
        <v>243</v>
      </c>
      <c r="T54" s="70"/>
      <c r="U54" s="70"/>
      <c r="V54" s="70"/>
      <c r="W54" s="70"/>
      <c r="X54" s="70"/>
      <c r="Y54" s="70"/>
      <c r="Z54" s="70"/>
      <c r="AA54" s="70"/>
      <c r="AB54" s="70"/>
      <c r="AC54" s="70"/>
    </row>
    <row r="55" spans="1:29" s="70" customFormat="1"/>
    <row r="56" spans="1:29" s="70" customFormat="1"/>
    <row r="57" spans="1:29" s="70" customFormat="1"/>
    <row r="58" spans="1:29" s="70" customFormat="1"/>
    <row r="59" spans="1:29" s="70" customFormat="1"/>
    <row r="60" spans="1:29" s="70" customFormat="1"/>
    <row r="61" spans="1:29" s="70" customFormat="1"/>
    <row r="62" spans="1:29" s="70" customFormat="1"/>
    <row r="63" spans="1:29" s="70" customFormat="1"/>
    <row r="64" spans="1:29" s="70" customFormat="1"/>
    <row r="65" s="70" customFormat="1"/>
    <row r="66" s="70" customFormat="1"/>
    <row r="67" s="70" customFormat="1"/>
    <row r="68" s="70" customFormat="1"/>
    <row r="69" s="70" customFormat="1"/>
    <row r="70" s="70" customFormat="1"/>
    <row r="71" s="70" customFormat="1"/>
    <row r="72" s="70" customFormat="1"/>
    <row r="73" s="70" customFormat="1"/>
    <row r="74" s="70" customFormat="1"/>
    <row r="75" s="70" customFormat="1"/>
    <row r="76" s="70" customFormat="1"/>
    <row r="77" s="70" customFormat="1"/>
    <row r="78" s="70" customFormat="1"/>
    <row r="79" s="70" customFormat="1"/>
    <row r="80" s="70" customFormat="1"/>
    <row r="81" s="70" customFormat="1"/>
    <row r="82" s="70" customFormat="1"/>
    <row r="83" s="70" customFormat="1"/>
    <row r="84" s="70" customFormat="1"/>
    <row r="85" s="70" customFormat="1"/>
    <row r="86" s="70" customFormat="1"/>
    <row r="87" s="70" customFormat="1"/>
    <row r="88" s="70" customFormat="1"/>
    <row r="89" s="70" customFormat="1"/>
    <row r="90" s="70" customFormat="1"/>
    <row r="91" s="70" customFormat="1"/>
    <row r="92" s="70" customFormat="1"/>
    <row r="93" s="70" customFormat="1"/>
    <row r="94" s="70" customFormat="1"/>
    <row r="95" s="70" customFormat="1"/>
    <row r="96" s="70" customFormat="1"/>
    <row r="97" s="70" customFormat="1"/>
    <row r="98" s="70" customFormat="1"/>
    <row r="99" s="70" customFormat="1"/>
    <row r="100" s="70" customFormat="1"/>
    <row r="101" s="70" customFormat="1"/>
    <row r="102" s="70" customFormat="1"/>
    <row r="103" s="70" customFormat="1"/>
    <row r="104" s="70" customFormat="1"/>
    <row r="105" s="70" customFormat="1"/>
    <row r="106" s="70" customFormat="1"/>
    <row r="107" s="70" customFormat="1"/>
    <row r="108" s="70" customFormat="1"/>
    <row r="109" s="70" customFormat="1"/>
    <row r="110" s="70" customFormat="1"/>
    <row r="111" s="70" customFormat="1"/>
    <row r="112" s="70" customFormat="1"/>
    <row r="113" s="70" customFormat="1"/>
    <row r="114" s="70" customFormat="1"/>
    <row r="115" s="70" customFormat="1"/>
    <row r="116" s="70" customFormat="1"/>
    <row r="117" s="70" customFormat="1"/>
    <row r="118" s="70" customFormat="1"/>
    <row r="119" s="70" customFormat="1"/>
    <row r="120" s="70" customFormat="1"/>
    <row r="121" s="70" customFormat="1"/>
    <row r="122" s="70" customFormat="1"/>
    <row r="123" s="70" customFormat="1"/>
    <row r="124" s="70" customFormat="1"/>
    <row r="125" s="70" customFormat="1"/>
    <row r="126" s="70" customFormat="1"/>
    <row r="127" s="70" customFormat="1"/>
    <row r="128" s="70" customFormat="1"/>
    <row r="129" s="70" customFormat="1"/>
    <row r="130" s="70" customFormat="1"/>
    <row r="131" s="70" customFormat="1"/>
    <row r="132" s="70" customFormat="1"/>
    <row r="133" s="70" customFormat="1"/>
    <row r="134" s="70" customFormat="1"/>
    <row r="135" s="70" customFormat="1"/>
    <row r="136" s="70" customFormat="1"/>
    <row r="137" s="70" customFormat="1"/>
    <row r="138" s="70" customFormat="1"/>
    <row r="139" s="70" customFormat="1"/>
    <row r="140" s="70" customFormat="1"/>
    <row r="141" s="70" customFormat="1"/>
    <row r="142" s="70" customFormat="1"/>
    <row r="143" s="70" customFormat="1"/>
    <row r="144" s="70" customFormat="1"/>
    <row r="145" s="70" customFormat="1"/>
    <row r="146" s="70" customFormat="1"/>
    <row r="147" s="70" customFormat="1"/>
    <row r="148" s="70" customFormat="1"/>
    <row r="149" s="70" customFormat="1"/>
    <row r="150" s="70" customFormat="1"/>
    <row r="151" s="70" customFormat="1"/>
    <row r="152" s="70" customFormat="1"/>
    <row r="153" s="70" customFormat="1"/>
    <row r="154" s="70" customFormat="1"/>
    <row r="155" s="70" customFormat="1"/>
    <row r="156" s="70" customFormat="1"/>
    <row r="157" s="70" customFormat="1"/>
    <row r="158" s="70" customFormat="1"/>
    <row r="159" s="70" customFormat="1"/>
    <row r="160" s="70" customFormat="1"/>
    <row r="161" s="70" customFormat="1"/>
    <row r="162" s="70" customFormat="1"/>
    <row r="163" s="70" customFormat="1"/>
    <row r="164" s="70" customFormat="1"/>
    <row r="165" s="70" customFormat="1"/>
    <row r="166" s="70" customFormat="1"/>
    <row r="167" s="70" customFormat="1"/>
    <row r="168" s="70" customFormat="1"/>
    <row r="169" s="70" customFormat="1"/>
    <row r="170" s="70" customFormat="1"/>
    <row r="171" s="70" customFormat="1"/>
    <row r="172" s="70" customFormat="1"/>
    <row r="173" s="70" customFormat="1"/>
    <row r="174" s="70" customFormat="1"/>
    <row r="175" s="70" customFormat="1"/>
    <row r="176" s="70" customFormat="1"/>
    <row r="177" s="70" customFormat="1"/>
  </sheetData>
  <sheetProtection formatCells="0" formatColumns="0" formatRows="0" insertColumns="0" insertRows="0"/>
  <mergeCells count="37">
    <mergeCell ref="M48:R48"/>
    <mergeCell ref="M49:R49"/>
    <mergeCell ref="C51:I51"/>
    <mergeCell ref="K51:P51"/>
    <mergeCell ref="C52:I52"/>
    <mergeCell ref="K52:P52"/>
    <mergeCell ref="M39:R39"/>
    <mergeCell ref="M40:R40"/>
    <mergeCell ref="C42:I42"/>
    <mergeCell ref="K42:P42"/>
    <mergeCell ref="C43:I43"/>
    <mergeCell ref="K43:P43"/>
    <mergeCell ref="B37:R37"/>
    <mergeCell ref="E14:K14"/>
    <mergeCell ref="P14:R14"/>
    <mergeCell ref="E15:J15"/>
    <mergeCell ref="G18:L18"/>
    <mergeCell ref="B21:R24"/>
    <mergeCell ref="B26:R29"/>
    <mergeCell ref="B32:I32"/>
    <mergeCell ref="K32:P32"/>
    <mergeCell ref="B33:I33"/>
    <mergeCell ref="K33:P33"/>
    <mergeCell ref="B34:I34"/>
    <mergeCell ref="E11:K11"/>
    <mergeCell ref="E12:K12"/>
    <mergeCell ref="N12:O12"/>
    <mergeCell ref="Q12:R12"/>
    <mergeCell ref="E13:K13"/>
    <mergeCell ref="P13:R13"/>
    <mergeCell ref="E10:K10"/>
    <mergeCell ref="P10:R10"/>
    <mergeCell ref="A2:S2"/>
    <mergeCell ref="A3:S3"/>
    <mergeCell ref="A5:S5"/>
    <mergeCell ref="A6:S6"/>
    <mergeCell ref="A7:S7"/>
  </mergeCells>
  <pageMargins left="0" right="0" top="0" bottom="0" header="0" footer="0"/>
  <pageSetup scale="8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333375</xdr:colOff>
                    <xdr:row>15</xdr:row>
                    <xdr:rowOff>76200</xdr:rowOff>
                  </from>
                  <to>
                    <xdr:col>8</xdr:col>
                    <xdr:colOff>1047750</xdr:colOff>
                    <xdr:row>17</xdr:row>
                    <xdr:rowOff>123825</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9</xdr:col>
                    <xdr:colOff>504825</xdr:colOff>
                    <xdr:row>15</xdr:row>
                    <xdr:rowOff>85725</xdr:rowOff>
                  </from>
                  <to>
                    <xdr:col>14</xdr:col>
                    <xdr:colOff>285750</xdr:colOff>
                    <xdr:row>17</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S53"/>
  <sheetViews>
    <sheetView showGridLines="0" zoomScaleNormal="100" workbookViewId="0">
      <pane ySplit="9" topLeftCell="A10" activePane="bottomLeft" state="frozen"/>
      <selection activeCell="G72" sqref="G72"/>
      <selection pane="bottomLeft" activeCell="J10" sqref="J10"/>
    </sheetView>
  </sheetViews>
  <sheetFormatPr defaultColWidth="9.140625" defaultRowHeight="12.75"/>
  <cols>
    <col min="1" max="2" width="2.5703125" style="1" customWidth="1"/>
    <col min="3" max="3" width="18.42578125" style="1" customWidth="1"/>
    <col min="4" max="4" width="10.7109375" style="3" customWidth="1"/>
    <col min="5" max="13" width="10.28515625" style="3" customWidth="1"/>
    <col min="14" max="17" width="10.28515625" style="1" customWidth="1"/>
    <col min="18" max="18" width="9.140625" style="1"/>
    <col min="19" max="19" width="9.5703125" style="1" bestFit="1" customWidth="1"/>
    <col min="20" max="16384" width="9.140625" style="1"/>
  </cols>
  <sheetData>
    <row r="1" spans="1:19">
      <c r="A1" s="153" t="s">
        <v>37</v>
      </c>
      <c r="B1"/>
      <c r="C1" s="159"/>
      <c r="D1" s="160"/>
      <c r="E1" s="160"/>
      <c r="F1" s="161"/>
      <c r="G1" s="160"/>
      <c r="H1" s="162"/>
      <c r="I1" s="162"/>
      <c r="J1" s="162"/>
      <c r="K1" s="162"/>
      <c r="L1" s="162"/>
      <c r="M1" s="162"/>
      <c r="N1"/>
      <c r="O1"/>
      <c r="P1"/>
      <c r="Q1"/>
    </row>
    <row r="2" spans="1:19">
      <c r="A2" s="154" t="s">
        <v>134</v>
      </c>
      <c r="B2"/>
      <c r="C2" s="62"/>
      <c r="D2" s="208"/>
      <c r="E2" s="163"/>
      <c r="F2" s="164"/>
      <c r="G2" s="164"/>
      <c r="H2" s="162"/>
      <c r="I2" s="162"/>
      <c r="J2" s="162"/>
      <c r="K2" s="162"/>
      <c r="L2" s="162"/>
      <c r="M2" s="162"/>
      <c r="N2"/>
      <c r="O2"/>
      <c r="P2"/>
      <c r="Q2"/>
    </row>
    <row r="3" spans="1:19">
      <c r="A3" s="155" t="s">
        <v>133</v>
      </c>
      <c r="B3"/>
      <c r="C3" s="62"/>
      <c r="D3" s="208"/>
      <c r="E3" s="163"/>
      <c r="F3" s="164"/>
      <c r="G3" s="164"/>
      <c r="H3" s="162"/>
      <c r="I3" s="162"/>
      <c r="J3" s="162"/>
      <c r="K3" s="162"/>
      <c r="L3" s="162"/>
      <c r="M3" s="162"/>
      <c r="N3"/>
      <c r="O3"/>
      <c r="P3"/>
      <c r="Q3"/>
    </row>
    <row r="4" spans="1:19" ht="6" customHeight="1">
      <c r="C4" s="63"/>
      <c r="D4" s="182"/>
      <c r="E4" s="183"/>
      <c r="F4" s="184"/>
      <c r="G4" s="184"/>
    </row>
    <row r="5" spans="1:19" ht="3.75" customHeight="1">
      <c r="B5" s="41"/>
      <c r="C5" s="63"/>
      <c r="D5" s="182"/>
      <c r="E5" s="183"/>
      <c r="F5" s="184"/>
      <c r="G5" s="184"/>
    </row>
    <row r="6" spans="1:19" s="185" customFormat="1">
      <c r="A6" s="166"/>
      <c r="B6" s="166"/>
      <c r="C6" s="209" t="s">
        <v>24</v>
      </c>
      <c r="D6" s="210" t="str">
        <f>'Sch I S&amp;B FINAL'!B4</f>
        <v>Contractor Name</v>
      </c>
      <c r="E6" s="211"/>
      <c r="F6" s="211"/>
      <c r="H6" s="209" t="s">
        <v>27</v>
      </c>
      <c r="I6" s="968">
        <f>+'Sch I S&amp;B FINAL'!B6</f>
        <v>0</v>
      </c>
      <c r="J6" s="968"/>
      <c r="K6" s="165" t="s">
        <v>23</v>
      </c>
      <c r="L6" s="909" t="str">
        <f>+'Sch I S&amp;B FINAL'!H4</f>
        <v>Contract Number</v>
      </c>
      <c r="M6" s="166"/>
      <c r="N6" s="168" t="s">
        <v>324</v>
      </c>
      <c r="O6" s="910">
        <f>+'Sch I S&amp;B FINAL'!O4</f>
        <v>0</v>
      </c>
      <c r="P6" s="746"/>
      <c r="Q6" s="166"/>
    </row>
    <row r="7" spans="1:19" ht="5.25" customHeight="1" thickBot="1"/>
    <row r="8" spans="1:19" ht="36" customHeight="1" thickTop="1">
      <c r="A8" s="212"/>
      <c r="B8" s="213" t="s">
        <v>50</v>
      </c>
      <c r="C8" s="214"/>
      <c r="D8" s="215" t="s">
        <v>57</v>
      </c>
      <c r="E8" s="216" t="str">
        <f>+'Sch II OE FINAL'!H8</f>
        <v>Program Name</v>
      </c>
      <c r="F8" s="216" t="str">
        <f>+'Sch II OE FINAL'!K8</f>
        <v>Program Name</v>
      </c>
      <c r="G8" s="766" t="str">
        <f>+'Sch II OE FINAL'!N8</f>
        <v>Program Name</v>
      </c>
      <c r="H8" s="766" t="str">
        <f>+'Sch II OE FINAL'!Q8</f>
        <v>Program Name</v>
      </c>
      <c r="I8" s="766" t="str">
        <f>+'Sch II OE FINAL'!T8</f>
        <v>Program Name</v>
      </c>
      <c r="J8" s="766" t="str">
        <f>+'Sch II OE FINAL'!W8</f>
        <v>Program Name</v>
      </c>
      <c r="K8" s="766" t="str">
        <f>+'Sch II OE FINAL'!Z8</f>
        <v>Program Name</v>
      </c>
      <c r="L8" s="766" t="str">
        <f>+'Sch II OE FINAL'!AC8</f>
        <v>Program Name</v>
      </c>
      <c r="M8" s="766" t="str">
        <f>+'Sch II OE FINAL'!AF8</f>
        <v>Program Name</v>
      </c>
      <c r="N8" s="767" t="str">
        <f>'Sch II OE FINAL'!AI8</f>
        <v>Program Name</v>
      </c>
      <c r="O8" s="767" t="str">
        <f>'Sch II OE FINAL'!AL8</f>
        <v>Program Name</v>
      </c>
      <c r="P8" s="767" t="str">
        <f>'Sch II OE FINAL'!AO8</f>
        <v>Program Name</v>
      </c>
      <c r="Q8" s="768" t="str">
        <f>'Sch II OE FINAL'!AR8</f>
        <v>Program Name</v>
      </c>
    </row>
    <row r="9" spans="1:19" ht="26.25" customHeight="1">
      <c r="A9" s="217"/>
      <c r="B9" s="218" t="s">
        <v>51</v>
      </c>
      <c r="C9" s="219"/>
      <c r="D9" s="220"/>
      <c r="E9" s="221" t="str">
        <f>+'Sch II OE FINAL'!H9</f>
        <v>Funding Source</v>
      </c>
      <c r="F9" s="221" t="str">
        <f>+'Sch II OE FINAL'!K9</f>
        <v>Funding Source</v>
      </c>
      <c r="G9" s="593" t="str">
        <f>+'Sch II OE FINAL'!N9</f>
        <v>Funding Source</v>
      </c>
      <c r="H9" s="593" t="str">
        <f>+'Sch II OE FINAL'!Q9</f>
        <v>Funding Source</v>
      </c>
      <c r="I9" s="593" t="str">
        <f>+'Sch II OE FINAL'!T9</f>
        <v>Funding Source</v>
      </c>
      <c r="J9" s="593" t="str">
        <f>'Sch II OE FINAL'!W9</f>
        <v>Funding Source</v>
      </c>
      <c r="K9" s="593" t="str">
        <f>'Sch II OE FINAL'!Z9</f>
        <v>Funding Source</v>
      </c>
      <c r="L9" s="593" t="str">
        <f>+'Sch II OE FINAL'!AC9</f>
        <v>Funding Source</v>
      </c>
      <c r="M9" s="593" t="str">
        <f>+'Sch II OE FINAL'!AF9</f>
        <v>Funding Source</v>
      </c>
      <c r="N9" s="670" t="str">
        <f>'Sch II OE FINAL'!AI9</f>
        <v>Funding Source</v>
      </c>
      <c r="O9" s="670" t="str">
        <f>'Sch II OE FINAL'!AL9</f>
        <v>Funding Source</v>
      </c>
      <c r="P9" s="670" t="str">
        <f>'Sch II OE FINAL'!AO9</f>
        <v>Funding Source</v>
      </c>
      <c r="Q9" s="769" t="str">
        <f>'Sch II OE FINAL'!AR9</f>
        <v>Funding Source</v>
      </c>
    </row>
    <row r="10" spans="1:19" s="13" customFormat="1">
      <c r="A10" s="222">
        <v>1</v>
      </c>
      <c r="B10" s="156" t="s">
        <v>60</v>
      </c>
      <c r="C10" s="156"/>
      <c r="D10" s="223">
        <f>SUM(E10:Q10)</f>
        <v>0</v>
      </c>
      <c r="E10" s="145"/>
      <c r="F10" s="145"/>
      <c r="G10" s="145"/>
      <c r="H10" s="145"/>
      <c r="I10" s="145"/>
      <c r="J10" s="145"/>
      <c r="K10" s="145"/>
      <c r="L10" s="145"/>
      <c r="M10" s="145">
        <v>0</v>
      </c>
      <c r="N10" s="145"/>
      <c r="O10" s="145"/>
      <c r="P10" s="862"/>
      <c r="Q10" s="149"/>
      <c r="S10" s="806"/>
    </row>
    <row r="11" spans="1:19" s="13" customFormat="1">
      <c r="A11" s="222">
        <v>2</v>
      </c>
      <c r="B11" s="157" t="s">
        <v>61</v>
      </c>
      <c r="C11" s="157"/>
      <c r="D11" s="224">
        <f>SUM(E11:Q11)</f>
        <v>0</v>
      </c>
      <c r="E11" s="228">
        <f>+'Sch II OE FINAL'!H52</f>
        <v>0</v>
      </c>
      <c r="F11" s="228">
        <f>+'Sch II OE FINAL'!K52</f>
        <v>0</v>
      </c>
      <c r="G11" s="228">
        <f>+'Sch II OE FINAL'!N52</f>
        <v>0</v>
      </c>
      <c r="H11" s="228">
        <f>+'Sch II OE FINAL'!Q52</f>
        <v>0</v>
      </c>
      <c r="I11" s="228">
        <f>+'Sch II OE FINAL'!T52</f>
        <v>0</v>
      </c>
      <c r="J11" s="228">
        <f>+'Sch II OE FINAL'!W52</f>
        <v>0</v>
      </c>
      <c r="K11" s="228">
        <f>+'Sch II OE FINAL'!Z52</f>
        <v>0</v>
      </c>
      <c r="L11" s="228">
        <f>+'Sch II OE FINAL'!AC52</f>
        <v>0</v>
      </c>
      <c r="M11" s="228">
        <f>+'Sch II OE FINAL'!AF52</f>
        <v>0</v>
      </c>
      <c r="N11" s="229">
        <f>+'Sch II OE FINAL'!AI52</f>
        <v>0</v>
      </c>
      <c r="O11" s="229">
        <f>+'Sch II OE FINAL'!AL52</f>
        <v>0</v>
      </c>
      <c r="P11" s="229">
        <f>'Sch II OE FINAL'!AO52</f>
        <v>0</v>
      </c>
      <c r="Q11" s="230">
        <f>'Sch II OE FINAL'!AR52</f>
        <v>0</v>
      </c>
      <c r="S11" s="806"/>
    </row>
    <row r="12" spans="1:19" s="13" customFormat="1">
      <c r="A12" s="222">
        <v>3</v>
      </c>
      <c r="B12" s="157" t="s">
        <v>163</v>
      </c>
      <c r="C12" s="157"/>
      <c r="D12" s="223">
        <f>SUM(E12:Q12)</f>
        <v>0</v>
      </c>
      <c r="E12" s="228">
        <f>+'Suppl A Fixed Assets'!I27</f>
        <v>0</v>
      </c>
      <c r="F12" s="228">
        <f>+'Suppl A Fixed Assets'!J27</f>
        <v>0</v>
      </c>
      <c r="G12" s="228">
        <f>+'Suppl A Fixed Assets'!K27</f>
        <v>0</v>
      </c>
      <c r="H12" s="228">
        <f>+'Suppl A Fixed Assets'!L27</f>
        <v>0</v>
      </c>
      <c r="I12" s="228">
        <f>+'Suppl A Fixed Assets'!M27</f>
        <v>0</v>
      </c>
      <c r="J12" s="228">
        <f>+'Suppl A Fixed Assets'!N27</f>
        <v>0</v>
      </c>
      <c r="K12" s="228">
        <f>+'Suppl A Fixed Assets'!O27</f>
        <v>0</v>
      </c>
      <c r="L12" s="228">
        <f>+'Suppl A Fixed Assets'!P27</f>
        <v>0</v>
      </c>
      <c r="M12" s="228">
        <f>+'Suppl A Fixed Assets'!Q27</f>
        <v>0</v>
      </c>
      <c r="N12" s="229">
        <f>+'Suppl A Fixed Assets'!R27</f>
        <v>0</v>
      </c>
      <c r="O12" s="229">
        <f>+'Suppl A Fixed Assets'!S27</f>
        <v>0</v>
      </c>
      <c r="P12" s="229">
        <f>'Suppl A Fixed Assets'!U27</f>
        <v>0</v>
      </c>
      <c r="Q12" s="230">
        <f>+'Suppl A Fixed Assets'!U27</f>
        <v>0</v>
      </c>
    </row>
    <row r="13" spans="1:19" s="13" customFormat="1">
      <c r="A13" s="222">
        <v>4</v>
      </c>
      <c r="B13" s="157" t="s">
        <v>164</v>
      </c>
      <c r="C13" s="157"/>
      <c r="D13" s="224">
        <f>SUM(E13:Q13)</f>
        <v>0</v>
      </c>
      <c r="E13" s="228">
        <f>+'Sch III Indirect FINAL'!E16</f>
        <v>0</v>
      </c>
      <c r="F13" s="228">
        <f>+'Sch III Indirect FINAL'!F16</f>
        <v>0</v>
      </c>
      <c r="G13" s="228">
        <f>+'Sch III Indirect FINAL'!G16</f>
        <v>0</v>
      </c>
      <c r="H13" s="228">
        <f>+'Sch III Indirect FINAL'!H16</f>
        <v>0</v>
      </c>
      <c r="I13" s="228">
        <f>+'Sch III Indirect FINAL'!I16</f>
        <v>0</v>
      </c>
      <c r="J13" s="228">
        <f>+'Sch III Indirect FINAL'!J16</f>
        <v>0</v>
      </c>
      <c r="K13" s="228">
        <f>+'Sch III Indirect FINAL'!K16</f>
        <v>0</v>
      </c>
      <c r="L13" s="228">
        <f>+'Sch III Indirect FINAL'!L16</f>
        <v>0</v>
      </c>
      <c r="M13" s="228">
        <f>+'Sch III Indirect FINAL'!M16</f>
        <v>0</v>
      </c>
      <c r="N13" s="229">
        <f>+'Sch III Indirect FINAL'!N16</f>
        <v>0</v>
      </c>
      <c r="O13" s="229">
        <f>+'Sch III Indirect FINAL'!O16</f>
        <v>0</v>
      </c>
      <c r="P13" s="229">
        <f>'Sch III Indirect FINAL'!P16</f>
        <v>0</v>
      </c>
      <c r="Q13" s="230">
        <f>+'Sch III Indirect FINAL'!Q16</f>
        <v>0</v>
      </c>
    </row>
    <row r="14" spans="1:19" s="190" customFormat="1">
      <c r="A14" s="222">
        <v>5</v>
      </c>
      <c r="B14" s="158" t="s">
        <v>62</v>
      </c>
      <c r="C14" s="158"/>
      <c r="D14" s="225">
        <f>SUM(D10:D13)</f>
        <v>0</v>
      </c>
      <c r="E14" s="226">
        <f>SUM(E10:E13)</f>
        <v>0</v>
      </c>
      <c r="F14" s="226">
        <f t="shared" ref="F14:P14" si="0">SUM(F10:F13)</f>
        <v>0</v>
      </c>
      <c r="G14" s="226">
        <f t="shared" si="0"/>
        <v>0</v>
      </c>
      <c r="H14" s="226">
        <f t="shared" si="0"/>
        <v>0</v>
      </c>
      <c r="I14" s="226">
        <f t="shared" si="0"/>
        <v>0</v>
      </c>
      <c r="J14" s="226">
        <f t="shared" si="0"/>
        <v>0</v>
      </c>
      <c r="K14" s="226">
        <f t="shared" si="0"/>
        <v>0</v>
      </c>
      <c r="L14" s="226">
        <f t="shared" si="0"/>
        <v>0</v>
      </c>
      <c r="M14" s="226">
        <f t="shared" si="0"/>
        <v>0</v>
      </c>
      <c r="N14" s="226">
        <f t="shared" si="0"/>
        <v>0</v>
      </c>
      <c r="O14" s="226">
        <f t="shared" si="0"/>
        <v>0</v>
      </c>
      <c r="P14" s="226">
        <f t="shared" si="0"/>
        <v>0</v>
      </c>
      <c r="Q14" s="227">
        <f>SUM(Q10:Q13)</f>
        <v>0</v>
      </c>
    </row>
    <row r="15" spans="1:19" s="190" customFormat="1" ht="7.5" customHeight="1">
      <c r="A15" s="737"/>
      <c r="B15" s="738"/>
      <c r="C15" s="738"/>
      <c r="D15" s="739"/>
      <c r="E15" s="740"/>
      <c r="F15" s="740"/>
      <c r="G15" s="740"/>
      <c r="H15" s="740"/>
      <c r="I15" s="740"/>
      <c r="J15" s="740"/>
      <c r="K15" s="740"/>
      <c r="L15" s="740"/>
      <c r="M15" s="740"/>
      <c r="N15" s="741"/>
      <c r="O15" s="741"/>
      <c r="P15" s="741"/>
      <c r="Q15" s="742"/>
    </row>
    <row r="16" spans="1:19" s="13" customFormat="1">
      <c r="A16" s="736">
        <v>6</v>
      </c>
      <c r="B16" s="156" t="s">
        <v>64</v>
      </c>
      <c r="C16" s="156"/>
      <c r="D16" s="223"/>
      <c r="E16" s="237"/>
      <c r="F16" s="237"/>
      <c r="G16" s="237"/>
      <c r="H16" s="237"/>
      <c r="I16" s="237"/>
      <c r="J16" s="237"/>
      <c r="K16" s="237"/>
      <c r="L16" s="237"/>
      <c r="M16" s="237"/>
      <c r="N16" s="238"/>
      <c r="O16" s="238"/>
      <c r="P16" s="238"/>
      <c r="Q16" s="239"/>
    </row>
    <row r="17" spans="1:17" s="13" customFormat="1">
      <c r="A17" s="222">
        <v>7</v>
      </c>
      <c r="B17" s="157" t="s">
        <v>68</v>
      </c>
      <c r="C17" s="157"/>
      <c r="D17" s="224">
        <f>SUM(E17:Q17)</f>
        <v>0</v>
      </c>
      <c r="E17" s="147"/>
      <c r="F17" s="147"/>
      <c r="G17" s="147"/>
      <c r="H17" s="147"/>
      <c r="I17" s="147"/>
      <c r="J17" s="147"/>
      <c r="K17" s="147"/>
      <c r="L17" s="147"/>
      <c r="M17" s="147"/>
      <c r="N17" s="150"/>
      <c r="O17" s="150"/>
      <c r="P17" s="150"/>
      <c r="Q17" s="151"/>
    </row>
    <row r="18" spans="1:17" s="13" customFormat="1">
      <c r="A18" s="222">
        <v>8</v>
      </c>
      <c r="B18" s="157" t="s">
        <v>65</v>
      </c>
      <c r="C18" s="157"/>
      <c r="D18" s="224">
        <f>SUM(E18:Q18)</f>
        <v>0</v>
      </c>
      <c r="E18" s="147"/>
      <c r="F18" s="147"/>
      <c r="G18" s="147"/>
      <c r="H18" s="147"/>
      <c r="I18" s="147"/>
      <c r="J18" s="147"/>
      <c r="K18" s="147"/>
      <c r="L18" s="147"/>
      <c r="M18" s="147"/>
      <c r="N18" s="150"/>
      <c r="O18" s="150"/>
      <c r="P18" s="150"/>
      <c r="Q18" s="151"/>
    </row>
    <row r="19" spans="1:17" s="13" customFormat="1">
      <c r="A19" s="222">
        <v>9</v>
      </c>
      <c r="B19" s="157" t="s">
        <v>66</v>
      </c>
      <c r="C19" s="157"/>
      <c r="D19" s="224">
        <f>SUM(E19:Q19)</f>
        <v>0</v>
      </c>
      <c r="E19" s="147"/>
      <c r="F19" s="147"/>
      <c r="G19" s="147"/>
      <c r="H19" s="147"/>
      <c r="I19" s="147"/>
      <c r="J19" s="147"/>
      <c r="K19" s="147"/>
      <c r="L19" s="147"/>
      <c r="M19" s="147"/>
      <c r="N19" s="150"/>
      <c r="O19" s="150"/>
      <c r="P19" s="150"/>
      <c r="Q19" s="151"/>
    </row>
    <row r="20" spans="1:17" s="13" customFormat="1">
      <c r="A20" s="187">
        <v>10</v>
      </c>
      <c r="B20" s="152" t="s">
        <v>67</v>
      </c>
      <c r="C20" s="152"/>
      <c r="D20" s="224">
        <f>SUM(E20:Q20)</f>
        <v>0</v>
      </c>
      <c r="E20" s="147"/>
      <c r="F20" s="147"/>
      <c r="G20" s="147"/>
      <c r="H20" s="147"/>
      <c r="I20" s="147"/>
      <c r="J20" s="147"/>
      <c r="K20" s="147"/>
      <c r="L20" s="147"/>
      <c r="M20" s="147"/>
      <c r="N20" s="150"/>
      <c r="O20" s="150"/>
      <c r="P20" s="150"/>
      <c r="Q20" s="151"/>
    </row>
    <row r="21" spans="1:17" s="190" customFormat="1">
      <c r="A21" s="222">
        <v>11</v>
      </c>
      <c r="B21" s="158" t="s">
        <v>367</v>
      </c>
      <c r="C21" s="158"/>
      <c r="D21" s="225">
        <f>SUM(D16:D20)</f>
        <v>0</v>
      </c>
      <c r="E21" s="226">
        <f>SUM(E16:E20)</f>
        <v>0</v>
      </c>
      <c r="F21" s="226">
        <f t="shared" ref="F21:Q21" si="1">SUM(F16:F20)</f>
        <v>0</v>
      </c>
      <c r="G21" s="226">
        <f t="shared" si="1"/>
        <v>0</v>
      </c>
      <c r="H21" s="226">
        <f t="shared" si="1"/>
        <v>0</v>
      </c>
      <c r="I21" s="226">
        <f t="shared" si="1"/>
        <v>0</v>
      </c>
      <c r="J21" s="226">
        <f t="shared" si="1"/>
        <v>0</v>
      </c>
      <c r="K21" s="226">
        <f t="shared" si="1"/>
        <v>0</v>
      </c>
      <c r="L21" s="226">
        <f t="shared" si="1"/>
        <v>0</v>
      </c>
      <c r="M21" s="226">
        <f t="shared" si="1"/>
        <v>0</v>
      </c>
      <c r="N21" s="226">
        <f t="shared" si="1"/>
        <v>0</v>
      </c>
      <c r="O21" s="226">
        <f t="shared" si="1"/>
        <v>0</v>
      </c>
      <c r="P21" s="226">
        <f>SUM(P16:P20)</f>
        <v>0</v>
      </c>
      <c r="Q21" s="227">
        <f t="shared" si="1"/>
        <v>0</v>
      </c>
    </row>
    <row r="22" spans="1:17" s="13" customFormat="1" ht="6.75" customHeight="1">
      <c r="A22" s="222"/>
      <c r="B22" s="157"/>
      <c r="C22" s="157"/>
      <c r="D22" s="224"/>
      <c r="E22" s="228"/>
      <c r="F22" s="228"/>
      <c r="G22" s="228"/>
      <c r="H22" s="228"/>
      <c r="I22" s="228"/>
      <c r="J22" s="228"/>
      <c r="K22" s="228"/>
      <c r="L22" s="228"/>
      <c r="M22" s="228"/>
      <c r="N22" s="229"/>
      <c r="O22" s="229"/>
      <c r="P22" s="229"/>
      <c r="Q22" s="230"/>
    </row>
    <row r="23" spans="1:17" s="190" customFormat="1" ht="13.5" thickBot="1">
      <c r="A23" s="231">
        <v>12</v>
      </c>
      <c r="B23" s="232" t="s">
        <v>145</v>
      </c>
      <c r="C23" s="232"/>
      <c r="D23" s="233">
        <f>+D14-D21</f>
        <v>0</v>
      </c>
      <c r="E23" s="234">
        <f>+E14-E21</f>
        <v>0</v>
      </c>
      <c r="F23" s="234">
        <f t="shared" ref="F23:Q23" si="2">+F14-F21</f>
        <v>0</v>
      </c>
      <c r="G23" s="234">
        <f t="shared" si="2"/>
        <v>0</v>
      </c>
      <c r="H23" s="234">
        <f t="shared" si="2"/>
        <v>0</v>
      </c>
      <c r="I23" s="234">
        <f t="shared" si="2"/>
        <v>0</v>
      </c>
      <c r="J23" s="234">
        <f t="shared" si="2"/>
        <v>0</v>
      </c>
      <c r="K23" s="234">
        <f t="shared" si="2"/>
        <v>0</v>
      </c>
      <c r="L23" s="234">
        <f t="shared" si="2"/>
        <v>0</v>
      </c>
      <c r="M23" s="234">
        <f t="shared" si="2"/>
        <v>0</v>
      </c>
      <c r="N23" s="235">
        <f t="shared" si="2"/>
        <v>0</v>
      </c>
      <c r="O23" s="235">
        <f t="shared" si="2"/>
        <v>0</v>
      </c>
      <c r="P23" s="235">
        <f>+P14-P21</f>
        <v>0</v>
      </c>
      <c r="Q23" s="236">
        <f t="shared" si="2"/>
        <v>0</v>
      </c>
    </row>
    <row r="24" spans="1:17" s="13" customFormat="1" ht="5.25" customHeight="1" thickTop="1">
      <c r="D24" s="12"/>
      <c r="E24" s="12"/>
      <c r="F24" s="12"/>
      <c r="G24" s="12"/>
      <c r="H24" s="12"/>
      <c r="I24" s="12"/>
      <c r="J24" s="12"/>
      <c r="K24" s="12"/>
      <c r="L24" s="12"/>
      <c r="M24" s="12"/>
      <c r="N24" s="12"/>
      <c r="O24" s="12"/>
      <c r="P24" s="12"/>
    </row>
    <row r="25" spans="1:17" ht="4.5" customHeight="1"/>
    <row r="26" spans="1:17" ht="24.75" customHeight="1">
      <c r="A26"/>
      <c r="B26" s="971" t="s">
        <v>469</v>
      </c>
      <c r="C26" s="971"/>
      <c r="D26" s="971"/>
      <c r="E26" s="971"/>
      <c r="F26" s="971"/>
      <c r="G26" s="971"/>
      <c r="H26" s="971"/>
      <c r="I26" s="971"/>
      <c r="J26" s="971"/>
      <c r="K26" s="971"/>
      <c r="L26" s="971"/>
      <c r="M26" s="971"/>
      <c r="N26" s="971"/>
      <c r="O26" s="971"/>
      <c r="P26" s="971"/>
      <c r="Q26" s="971"/>
    </row>
    <row r="27" spans="1:17" ht="5.25" customHeight="1">
      <c r="B27" s="191"/>
      <c r="C27" s="191"/>
      <c r="D27" s="191"/>
      <c r="E27" s="191"/>
      <c r="F27" s="191"/>
      <c r="G27" s="191"/>
      <c r="H27" s="191"/>
      <c r="I27" s="191"/>
      <c r="J27" s="191"/>
      <c r="K27" s="191"/>
      <c r="L27" s="191"/>
      <c r="M27" s="191"/>
    </row>
    <row r="28" spans="1:17" ht="3" customHeight="1">
      <c r="B28" s="192"/>
      <c r="C28" s="193"/>
      <c r="D28" s="193"/>
      <c r="E28" s="52"/>
      <c r="F28" s="52"/>
      <c r="G28" s="52"/>
      <c r="H28" s="52"/>
      <c r="I28" s="52"/>
      <c r="J28" s="194"/>
      <c r="K28" s="195"/>
      <c r="L28" s="1"/>
      <c r="M28" s="196"/>
    </row>
    <row r="29" spans="1:17" s="13" customFormat="1" ht="13.5" customHeight="1">
      <c r="B29" s="197"/>
      <c r="C29" s="197"/>
      <c r="D29" s="53"/>
      <c r="E29" s="53"/>
      <c r="F29" s="53"/>
      <c r="G29" s="12"/>
      <c r="H29" s="12"/>
      <c r="J29" s="12"/>
      <c r="K29" s="198"/>
      <c r="L29" s="972"/>
      <c r="M29" s="199"/>
    </row>
    <row r="30" spans="1:17" s="200" customFormat="1" ht="12.75" customHeight="1">
      <c r="C30" s="793" t="s">
        <v>140</v>
      </c>
      <c r="D30" s="970"/>
      <c r="E30" s="970"/>
      <c r="F30" s="970"/>
      <c r="G30" s="970"/>
      <c r="H30" s="970"/>
      <c r="J30" s="201"/>
      <c r="K30" s="202" t="s">
        <v>136</v>
      </c>
      <c r="L30" s="973"/>
      <c r="M30" s="203"/>
    </row>
    <row r="31" spans="1:17" s="200" customFormat="1" ht="9.75" customHeight="1">
      <c r="B31" s="54"/>
      <c r="C31" s="54"/>
      <c r="D31" s="976"/>
      <c r="E31" s="976"/>
      <c r="F31" s="976"/>
      <c r="G31" s="976"/>
      <c r="H31" s="976"/>
      <c r="J31" s="201"/>
      <c r="K31" s="54"/>
      <c r="L31" s="54"/>
      <c r="M31" s="203"/>
    </row>
    <row r="32" spans="1:17" s="200" customFormat="1" ht="12.75" customHeight="1">
      <c r="C32" s="794" t="s">
        <v>137</v>
      </c>
      <c r="D32" s="970"/>
      <c r="E32" s="970"/>
      <c r="F32" s="970"/>
      <c r="G32" s="970"/>
      <c r="H32" s="970"/>
      <c r="J32" s="201"/>
      <c r="K32" s="204"/>
      <c r="L32" s="139"/>
      <c r="M32" s="203"/>
    </row>
    <row r="33" spans="1:17" s="200" customFormat="1" ht="9" customHeight="1">
      <c r="B33" s="57"/>
      <c r="C33" s="54"/>
      <c r="D33" s="54"/>
      <c r="E33" s="54"/>
      <c r="F33" s="54"/>
      <c r="G33" s="201"/>
      <c r="H33" s="201"/>
      <c r="J33" s="201"/>
      <c r="K33" s="54"/>
      <c r="L33" s="54"/>
      <c r="M33" s="203"/>
    </row>
    <row r="34" spans="1:17" s="200" customFormat="1" ht="7.5" customHeight="1">
      <c r="B34" s="57"/>
      <c r="C34" s="54"/>
      <c r="D34" s="55"/>
      <c r="E34" s="55"/>
      <c r="F34" s="55"/>
      <c r="G34" s="201"/>
      <c r="H34" s="201"/>
      <c r="J34" s="201"/>
      <c r="K34" s="54"/>
      <c r="L34" s="974"/>
      <c r="M34" s="203"/>
    </row>
    <row r="35" spans="1:17" s="200" customFormat="1" ht="12.75" customHeight="1">
      <c r="C35" s="793" t="s">
        <v>138</v>
      </c>
      <c r="D35" s="56"/>
      <c r="E35" s="56"/>
      <c r="F35" s="56"/>
      <c r="G35" s="205"/>
      <c r="H35" s="205"/>
      <c r="J35" s="201"/>
      <c r="K35" s="202" t="s">
        <v>136</v>
      </c>
      <c r="L35" s="975"/>
      <c r="M35" s="203"/>
    </row>
    <row r="36" spans="1:17" s="200" customFormat="1" ht="13.5" customHeight="1">
      <c r="C36" s="795" t="s">
        <v>139</v>
      </c>
      <c r="D36" s="969" t="s">
        <v>372</v>
      </c>
      <c r="E36" s="969"/>
      <c r="F36" s="969"/>
      <c r="G36" s="969"/>
      <c r="H36" s="969"/>
      <c r="J36" s="203"/>
      <c r="K36" s="201"/>
      <c r="L36" s="201"/>
      <c r="M36" s="201"/>
    </row>
    <row r="37" spans="1:17" s="13" customFormat="1">
      <c r="B37" s="197"/>
      <c r="C37" s="198"/>
      <c r="D37" s="198"/>
      <c r="E37" s="206"/>
      <c r="F37" s="206"/>
      <c r="G37" s="206"/>
      <c r="H37" s="206"/>
      <c r="I37" s="198"/>
      <c r="J37" s="207"/>
      <c r="K37" s="12"/>
      <c r="L37" s="12"/>
      <c r="M37" s="12"/>
    </row>
    <row r="38" spans="1:17" s="13" customFormat="1">
      <c r="D38" s="12"/>
      <c r="E38" s="12"/>
      <c r="F38" s="12"/>
      <c r="G38" s="12"/>
      <c r="H38" s="12"/>
      <c r="I38" s="12"/>
      <c r="J38" s="12"/>
      <c r="K38" s="12"/>
      <c r="L38" s="12"/>
      <c r="M38" s="12"/>
    </row>
    <row r="39" spans="1:17" ht="27" thickBot="1">
      <c r="A39" s="241" t="s">
        <v>162</v>
      </c>
      <c r="B39"/>
      <c r="C39"/>
      <c r="D39" s="162"/>
      <c r="E39" s="162"/>
      <c r="F39" s="162"/>
      <c r="G39" s="162"/>
      <c r="H39" s="162"/>
      <c r="I39" s="162"/>
      <c r="J39" s="162"/>
      <c r="K39" s="162"/>
      <c r="L39" s="162"/>
      <c r="M39" s="162"/>
      <c r="N39"/>
      <c r="O39"/>
      <c r="P39"/>
      <c r="Q39"/>
    </row>
    <row r="40" spans="1:17" ht="23.25" customHeight="1">
      <c r="A40" s="242"/>
      <c r="B40" s="243" t="s">
        <v>50</v>
      </c>
      <c r="C40" s="244"/>
      <c r="D40" s="245" t="s">
        <v>57</v>
      </c>
      <c r="E40" s="246" t="str">
        <f t="shared" ref="E40:Q40" si="3">E8</f>
        <v>Program Name</v>
      </c>
      <c r="F40" s="246" t="str">
        <f t="shared" si="3"/>
        <v>Program Name</v>
      </c>
      <c r="G40" s="246" t="str">
        <f t="shared" si="3"/>
        <v>Program Name</v>
      </c>
      <c r="H40" s="246" t="str">
        <f t="shared" si="3"/>
        <v>Program Name</v>
      </c>
      <c r="I40" s="246" t="str">
        <f t="shared" si="3"/>
        <v>Program Name</v>
      </c>
      <c r="J40" s="246" t="str">
        <f t="shared" si="3"/>
        <v>Program Name</v>
      </c>
      <c r="K40" s="246" t="str">
        <f t="shared" si="3"/>
        <v>Program Name</v>
      </c>
      <c r="L40" s="246" t="str">
        <f t="shared" si="3"/>
        <v>Program Name</v>
      </c>
      <c r="M40" s="246" t="str">
        <f t="shared" si="3"/>
        <v>Program Name</v>
      </c>
      <c r="N40" s="246" t="str">
        <f t="shared" si="3"/>
        <v>Program Name</v>
      </c>
      <c r="O40" s="246" t="str">
        <f t="shared" si="3"/>
        <v>Program Name</v>
      </c>
      <c r="P40" s="246" t="str">
        <f>P8</f>
        <v>Program Name</v>
      </c>
      <c r="Q40" s="247" t="str">
        <f t="shared" si="3"/>
        <v>Program Name</v>
      </c>
    </row>
    <row r="41" spans="1:17" ht="23.25" customHeight="1">
      <c r="A41" s="248"/>
      <c r="B41" s="218" t="s">
        <v>51</v>
      </c>
      <c r="C41" s="219"/>
      <c r="D41" s="220"/>
      <c r="E41" s="221" t="str">
        <f t="shared" ref="E41:Q41" si="4">E9</f>
        <v>Funding Source</v>
      </c>
      <c r="F41" s="221" t="str">
        <f t="shared" si="4"/>
        <v>Funding Source</v>
      </c>
      <c r="G41" s="221" t="str">
        <f t="shared" si="4"/>
        <v>Funding Source</v>
      </c>
      <c r="H41" s="221" t="str">
        <f t="shared" si="4"/>
        <v>Funding Source</v>
      </c>
      <c r="I41" s="221" t="str">
        <f t="shared" si="4"/>
        <v>Funding Source</v>
      </c>
      <c r="J41" s="221" t="str">
        <f t="shared" si="4"/>
        <v>Funding Source</v>
      </c>
      <c r="K41" s="221" t="str">
        <f t="shared" si="4"/>
        <v>Funding Source</v>
      </c>
      <c r="L41" s="221" t="str">
        <f t="shared" si="4"/>
        <v>Funding Source</v>
      </c>
      <c r="M41" s="221" t="str">
        <f t="shared" si="4"/>
        <v>Funding Source</v>
      </c>
      <c r="N41" s="221" t="str">
        <f t="shared" si="4"/>
        <v>Funding Source</v>
      </c>
      <c r="O41" s="221" t="str">
        <f t="shared" si="4"/>
        <v>Funding Source</v>
      </c>
      <c r="P41" s="221" t="str">
        <f>P9</f>
        <v>Funding Source</v>
      </c>
      <c r="Q41" s="249" t="str">
        <f t="shared" si="4"/>
        <v>Funding Source</v>
      </c>
    </row>
    <row r="42" spans="1:17" ht="13.5">
      <c r="A42" s="250">
        <v>25</v>
      </c>
      <c r="B42" s="251" t="s">
        <v>60</v>
      </c>
      <c r="C42" s="252"/>
      <c r="D42" s="253" t="str">
        <f t="shared" ref="D42:Q42" si="5">IF(ISERROR(D10/D$14),"",D10/D$14)</f>
        <v/>
      </c>
      <c r="E42" s="254" t="str">
        <f t="shared" si="5"/>
        <v/>
      </c>
      <c r="F42" s="254" t="str">
        <f t="shared" si="5"/>
        <v/>
      </c>
      <c r="G42" s="254" t="str">
        <f t="shared" si="5"/>
        <v/>
      </c>
      <c r="H42" s="254" t="str">
        <f t="shared" si="5"/>
        <v/>
      </c>
      <c r="I42" s="254" t="str">
        <f t="shared" si="5"/>
        <v/>
      </c>
      <c r="J42" s="254" t="str">
        <f t="shared" si="5"/>
        <v/>
      </c>
      <c r="K42" s="254" t="str">
        <f t="shared" si="5"/>
        <v/>
      </c>
      <c r="L42" s="254" t="str">
        <f t="shared" si="5"/>
        <v/>
      </c>
      <c r="M42" s="254" t="str">
        <f t="shared" si="5"/>
        <v/>
      </c>
      <c r="N42" s="254" t="str">
        <f t="shared" ref="N42:P45" si="6">IF(ISERROR(N10/N$14),"",N10/N$14)</f>
        <v/>
      </c>
      <c r="O42" s="254" t="str">
        <f t="shared" si="6"/>
        <v/>
      </c>
      <c r="P42" s="254" t="str">
        <f t="shared" si="6"/>
        <v/>
      </c>
      <c r="Q42" s="255" t="str">
        <f t="shared" si="5"/>
        <v/>
      </c>
    </row>
    <row r="43" spans="1:17" ht="13.5">
      <c r="A43" s="250">
        <v>26</v>
      </c>
      <c r="B43" s="256" t="s">
        <v>61</v>
      </c>
      <c r="C43" s="256"/>
      <c r="D43" s="257" t="str">
        <f t="shared" ref="D43:Q43" si="7">IF(ISERROR(D11/D$14),"",D11/D$14)</f>
        <v/>
      </c>
      <c r="E43" s="254" t="str">
        <f t="shared" si="7"/>
        <v/>
      </c>
      <c r="F43" s="254" t="str">
        <f t="shared" si="7"/>
        <v/>
      </c>
      <c r="G43" s="254" t="str">
        <f t="shared" si="7"/>
        <v/>
      </c>
      <c r="H43" s="254" t="str">
        <f t="shared" si="7"/>
        <v/>
      </c>
      <c r="I43" s="254" t="str">
        <f t="shared" si="7"/>
        <v/>
      </c>
      <c r="J43" s="254" t="str">
        <f t="shared" si="7"/>
        <v/>
      </c>
      <c r="K43" s="254" t="str">
        <f t="shared" si="7"/>
        <v/>
      </c>
      <c r="L43" s="254" t="str">
        <f t="shared" si="7"/>
        <v/>
      </c>
      <c r="M43" s="254" t="str">
        <f t="shared" si="7"/>
        <v/>
      </c>
      <c r="N43" s="254" t="str">
        <f t="shared" si="6"/>
        <v/>
      </c>
      <c r="O43" s="254" t="str">
        <f t="shared" si="6"/>
        <v/>
      </c>
      <c r="P43" s="254" t="str">
        <f t="shared" si="6"/>
        <v/>
      </c>
      <c r="Q43" s="258" t="str">
        <f t="shared" si="7"/>
        <v/>
      </c>
    </row>
    <row r="44" spans="1:17" ht="13.5">
      <c r="A44" s="250">
        <v>27</v>
      </c>
      <c r="B44" s="256" t="s">
        <v>125</v>
      </c>
      <c r="C44" s="256"/>
      <c r="D44" s="257" t="str">
        <f t="shared" ref="D44:Q44" si="8">IF(ISERROR(D12/D$14),"",D12/D$14)</f>
        <v/>
      </c>
      <c r="E44" s="254" t="str">
        <f t="shared" si="8"/>
        <v/>
      </c>
      <c r="F44" s="254" t="str">
        <f t="shared" si="8"/>
        <v/>
      </c>
      <c r="G44" s="254" t="str">
        <f t="shared" si="8"/>
        <v/>
      </c>
      <c r="H44" s="254" t="str">
        <f t="shared" si="8"/>
        <v/>
      </c>
      <c r="I44" s="254" t="str">
        <f t="shared" si="8"/>
        <v/>
      </c>
      <c r="J44" s="254" t="str">
        <f t="shared" si="8"/>
        <v/>
      </c>
      <c r="K44" s="254" t="str">
        <f t="shared" si="8"/>
        <v/>
      </c>
      <c r="L44" s="254" t="str">
        <f t="shared" si="8"/>
        <v/>
      </c>
      <c r="M44" s="254" t="str">
        <f t="shared" si="8"/>
        <v/>
      </c>
      <c r="N44" s="254" t="str">
        <f t="shared" si="6"/>
        <v/>
      </c>
      <c r="O44" s="254" t="str">
        <f t="shared" si="6"/>
        <v/>
      </c>
      <c r="P44" s="254" t="str">
        <f t="shared" si="6"/>
        <v/>
      </c>
      <c r="Q44" s="258" t="str">
        <f t="shared" si="8"/>
        <v/>
      </c>
    </row>
    <row r="45" spans="1:17" ht="13.5">
      <c r="A45" s="250">
        <v>28</v>
      </c>
      <c r="B45" s="256" t="s">
        <v>63</v>
      </c>
      <c r="C45" s="256"/>
      <c r="D45" s="257" t="str">
        <f t="shared" ref="D45:Q45" si="9">IF(ISERROR(D13/D$14),"",D13/D$14)</f>
        <v/>
      </c>
      <c r="E45" s="254" t="str">
        <f t="shared" si="9"/>
        <v/>
      </c>
      <c r="F45" s="254" t="str">
        <f t="shared" si="9"/>
        <v/>
      </c>
      <c r="G45" s="254" t="str">
        <f t="shared" si="9"/>
        <v/>
      </c>
      <c r="H45" s="254" t="str">
        <f t="shared" si="9"/>
        <v/>
      </c>
      <c r="I45" s="254" t="str">
        <f t="shared" si="9"/>
        <v/>
      </c>
      <c r="J45" s="254" t="str">
        <f t="shared" si="9"/>
        <v/>
      </c>
      <c r="K45" s="254" t="str">
        <f t="shared" si="9"/>
        <v/>
      </c>
      <c r="L45" s="254" t="str">
        <f t="shared" si="9"/>
        <v/>
      </c>
      <c r="M45" s="254" t="str">
        <f t="shared" si="9"/>
        <v/>
      </c>
      <c r="N45" s="254" t="str">
        <f t="shared" si="6"/>
        <v/>
      </c>
      <c r="O45" s="254" t="str">
        <f t="shared" si="6"/>
        <v/>
      </c>
      <c r="P45" s="254" t="str">
        <f t="shared" si="6"/>
        <v/>
      </c>
      <c r="Q45" s="258" t="str">
        <f t="shared" si="9"/>
        <v/>
      </c>
    </row>
    <row r="46" spans="1:17" ht="14.25" thickBot="1">
      <c r="A46" s="259">
        <v>29</v>
      </c>
      <c r="B46" s="260" t="s">
        <v>62</v>
      </c>
      <c r="C46" s="260"/>
      <c r="D46" s="261">
        <f>SUM(D42:D45)</f>
        <v>0</v>
      </c>
      <c r="E46" s="262">
        <f>SUM(E42:E45)</f>
        <v>0</v>
      </c>
      <c r="F46" s="263">
        <f>SUM(F42:F45)</f>
        <v>0</v>
      </c>
      <c r="G46" s="264">
        <f t="shared" ref="G46:Q46" si="10">SUM(G42:G45)</f>
        <v>0</v>
      </c>
      <c r="H46" s="264">
        <f t="shared" si="10"/>
        <v>0</v>
      </c>
      <c r="I46" s="264">
        <f t="shared" si="10"/>
        <v>0</v>
      </c>
      <c r="J46" s="264">
        <f t="shared" si="10"/>
        <v>0</v>
      </c>
      <c r="K46" s="264">
        <f t="shared" si="10"/>
        <v>0</v>
      </c>
      <c r="L46" s="264">
        <f t="shared" si="10"/>
        <v>0</v>
      </c>
      <c r="M46" s="264">
        <f t="shared" si="10"/>
        <v>0</v>
      </c>
      <c r="N46" s="264">
        <f>SUM(N42:N45)</f>
        <v>0</v>
      </c>
      <c r="O46" s="264">
        <f>SUM(O42:O45)</f>
        <v>0</v>
      </c>
      <c r="P46" s="264">
        <f>SUM(P42:P45)</f>
        <v>0</v>
      </c>
      <c r="Q46" s="265">
        <f t="shared" si="10"/>
        <v>0</v>
      </c>
    </row>
    <row r="47" spans="1:17" ht="7.5" customHeight="1" thickBot="1"/>
    <row r="48" spans="1:17" s="13" customFormat="1">
      <c r="A48" s="266"/>
      <c r="B48" s="267" t="s">
        <v>166</v>
      </c>
      <c r="C48" s="268"/>
      <c r="D48" s="269"/>
    </row>
    <row r="49" spans="1:4" s="13" customFormat="1">
      <c r="A49" s="270">
        <v>30</v>
      </c>
      <c r="B49" s="271" t="s">
        <v>167</v>
      </c>
      <c r="C49" s="272"/>
      <c r="D49" s="273">
        <f>+'Sch I S&amp;B FINAL'!R938</f>
        <v>0</v>
      </c>
    </row>
    <row r="50" spans="1:4" s="13" customFormat="1">
      <c r="A50" s="270">
        <v>31</v>
      </c>
      <c r="B50" s="271" t="s">
        <v>168</v>
      </c>
      <c r="C50" s="272"/>
      <c r="D50" s="273">
        <f>+'Sch I S&amp;B FINAL'!S938</f>
        <v>0</v>
      </c>
    </row>
    <row r="51" spans="1:4" s="13" customFormat="1">
      <c r="A51" s="274">
        <v>32</v>
      </c>
      <c r="B51" s="275" t="s">
        <v>189</v>
      </c>
      <c r="C51" s="276"/>
      <c r="D51" s="277">
        <f>'Sch III Indirect FINAL'!G21</f>
        <v>0</v>
      </c>
    </row>
    <row r="52" spans="1:4" s="13" customFormat="1">
      <c r="A52" s="274">
        <v>33</v>
      </c>
      <c r="B52" s="275" t="s">
        <v>169</v>
      </c>
      <c r="C52" s="276"/>
      <c r="D52" s="278">
        <f>+'Suppl B Subcontract'!D633/1800</f>
        <v>0</v>
      </c>
    </row>
    <row r="53" spans="1:4" s="190" customFormat="1" ht="13.5" thickBot="1">
      <c r="A53" s="279"/>
      <c r="B53" s="280" t="s">
        <v>170</v>
      </c>
      <c r="C53" s="281"/>
      <c r="D53" s="282">
        <f>SUM(D49:D52)</f>
        <v>0</v>
      </c>
    </row>
  </sheetData>
  <sheetProtection algorithmName="SHA-512" hashValue="IukAMFxI4vL7Ix0ZlNaYiolgeRzeDLqsfCxJmp6ANBI9YNtvv2fUTgSFzqYDDnO0NeUXTISBWv1P2rSKKMzFsg==" saltValue="AF7fDj8IVSgcTnPIYVOh9A==" spinCount="100000" sheet="1" formatCells="0" formatColumns="0" formatRows="0" insertColumns="0" insertRows="0"/>
  <mergeCells count="8">
    <mergeCell ref="I6:J6"/>
    <mergeCell ref="D36:H36"/>
    <mergeCell ref="D30:H30"/>
    <mergeCell ref="D32:H32"/>
    <mergeCell ref="B26:Q26"/>
    <mergeCell ref="L29:L30"/>
    <mergeCell ref="L34:L35"/>
    <mergeCell ref="D31:H31"/>
  </mergeCells>
  <pageMargins left="0" right="0" top="0" bottom="0" header="0" footer="0"/>
  <pageSetup scale="87" fitToHeight="0" orientation="landscape" blackAndWhite="1" cellComments="atEnd" r:id="rId1"/>
  <headerFooter>
    <oddFooter>&amp;R&amp;"Arial Narrow,Italic"&amp;8Revised 03/19/15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B0F0"/>
  </sheetPr>
  <dimension ref="A1:M226"/>
  <sheetViews>
    <sheetView showGridLines="0" view="pageBreakPreview" zoomScaleNormal="100" zoomScaleSheetLayoutView="100" workbookViewId="0">
      <selection activeCell="B18" sqref="B18"/>
    </sheetView>
  </sheetViews>
  <sheetFormatPr defaultColWidth="9.140625" defaultRowHeight="12.75"/>
  <cols>
    <col min="1" max="1" width="12.85546875" style="1" customWidth="1"/>
    <col min="2" max="2" width="17.140625" style="1" customWidth="1"/>
    <col min="3" max="3" width="11.28515625" style="3" customWidth="1"/>
    <col min="4" max="11" width="10.28515625" style="3" customWidth="1"/>
    <col min="12" max="13" width="10.28515625" style="1" customWidth="1"/>
    <col min="14" max="16384" width="9.140625" style="1"/>
  </cols>
  <sheetData>
    <row r="1" spans="1:13">
      <c r="A1" s="153" t="s">
        <v>37</v>
      </c>
      <c r="B1" s="159"/>
      <c r="C1" s="160"/>
      <c r="D1" s="161"/>
      <c r="E1" s="160"/>
      <c r="F1" s="162"/>
      <c r="G1" s="162"/>
      <c r="H1" s="162"/>
      <c r="I1" s="162"/>
      <c r="J1" s="162"/>
      <c r="K1" s="162"/>
      <c r="L1"/>
      <c r="M1"/>
    </row>
    <row r="2" spans="1:13" ht="13.5" thickBot="1">
      <c r="A2" s="154" t="s">
        <v>135</v>
      </c>
      <c r="B2" s="62"/>
      <c r="C2" s="163"/>
      <c r="D2" s="164"/>
      <c r="E2" s="164"/>
      <c r="F2" s="162"/>
      <c r="G2" s="162"/>
      <c r="H2" s="162"/>
      <c r="I2" s="162"/>
      <c r="J2" s="162"/>
      <c r="K2" s="162"/>
      <c r="L2"/>
      <c r="M2"/>
    </row>
    <row r="3" spans="1:13" ht="13.5" thickBot="1">
      <c r="A3" s="977" t="s">
        <v>406</v>
      </c>
      <c r="B3" s="978"/>
      <c r="C3" s="978"/>
      <c r="D3" s="978"/>
      <c r="E3" s="978"/>
      <c r="F3" s="978"/>
      <c r="G3" s="978"/>
      <c r="H3" s="978"/>
      <c r="I3" s="978"/>
      <c r="J3" s="978"/>
      <c r="K3" s="978"/>
      <c r="L3" s="978"/>
      <c r="M3" s="979"/>
    </row>
    <row r="4" spans="1:13" ht="21" hidden="1" customHeight="1">
      <c r="A4"/>
      <c r="B4" s="62"/>
      <c r="C4" s="163"/>
      <c r="D4" s="164"/>
      <c r="E4" s="164"/>
      <c r="F4" s="162"/>
      <c r="G4" s="162"/>
      <c r="H4" s="162"/>
      <c r="I4" s="162"/>
      <c r="J4" s="162"/>
      <c r="K4" s="162"/>
      <c r="L4"/>
      <c r="M4"/>
    </row>
    <row r="5" spans="1:13" ht="6.75" customHeight="1">
      <c r="A5" s="155"/>
      <c r="B5" s="62"/>
      <c r="C5" s="163"/>
      <c r="D5" s="164"/>
      <c r="E5" s="164"/>
      <c r="F5" s="162"/>
      <c r="G5" s="162"/>
      <c r="H5" s="162"/>
      <c r="I5" s="162"/>
      <c r="J5" s="162"/>
      <c r="K5" s="162"/>
      <c r="L5"/>
      <c r="M5"/>
    </row>
    <row r="6" spans="1:13" s="185" customFormat="1">
      <c r="A6" s="165" t="s">
        <v>24</v>
      </c>
      <c r="B6" s="705" t="str">
        <f>+'Sch I S&amp;B FINAL'!B4</f>
        <v>Contractor Name</v>
      </c>
      <c r="C6" s="211"/>
      <c r="D6" s="166"/>
      <c r="E6" s="209" t="s">
        <v>27</v>
      </c>
      <c r="F6" s="210">
        <f>+'Sch I S&amp;B FINAL'!B6</f>
        <v>0</v>
      </c>
      <c r="G6" s="211"/>
      <c r="H6" s="209" t="s">
        <v>23</v>
      </c>
      <c r="I6" s="167" t="str">
        <f>+'Sch I S&amp;B FINAL'!H4</f>
        <v>Contract Number</v>
      </c>
      <c r="J6" s="166"/>
      <c r="K6" s="168" t="s">
        <v>324</v>
      </c>
      <c r="L6" s="169">
        <f>+'Sch I S&amp;B FINAL'!O4</f>
        <v>0</v>
      </c>
      <c r="M6" s="166"/>
    </row>
    <row r="7" spans="1:13" s="185" customFormat="1" ht="13.5" thickBot="1">
      <c r="A7" s="165"/>
      <c r="B7" s="743"/>
      <c r="C7" s="165"/>
      <c r="D7" s="166"/>
      <c r="E7" s="744"/>
      <c r="F7" s="744"/>
      <c r="G7" s="165"/>
      <c r="H7" s="745"/>
      <c r="I7" s="166"/>
      <c r="J7" s="166"/>
      <c r="K7" s="168"/>
      <c r="L7" s="746"/>
      <c r="M7" s="166"/>
    </row>
    <row r="8" spans="1:13" ht="14.25" thickTop="1">
      <c r="A8" s="327" t="s">
        <v>142</v>
      </c>
      <c r="B8" s="328"/>
      <c r="C8" s="329" t="s">
        <v>57</v>
      </c>
      <c r="D8" s="333" t="s">
        <v>149</v>
      </c>
      <c r="E8" s="316" t="s">
        <v>150</v>
      </c>
      <c r="F8" s="316" t="s">
        <v>151</v>
      </c>
      <c r="G8" s="316" t="s">
        <v>152</v>
      </c>
      <c r="H8" s="316" t="s">
        <v>153</v>
      </c>
      <c r="I8" s="316" t="s">
        <v>154</v>
      </c>
      <c r="J8" s="316" t="s">
        <v>155</v>
      </c>
      <c r="K8" s="316" t="s">
        <v>156</v>
      </c>
      <c r="L8" s="316" t="s">
        <v>157</v>
      </c>
      <c r="M8" s="317" t="s">
        <v>158</v>
      </c>
    </row>
    <row r="9" spans="1:13" ht="13.5" thickBot="1">
      <c r="A9" s="330" t="s">
        <v>143</v>
      </c>
      <c r="B9" s="331"/>
      <c r="C9" s="332"/>
      <c r="D9" s="172"/>
      <c r="E9" s="170"/>
      <c r="F9" s="170"/>
      <c r="G9" s="170"/>
      <c r="H9" s="170"/>
      <c r="I9" s="170"/>
      <c r="J9" s="170"/>
      <c r="K9" s="170"/>
      <c r="L9" s="170"/>
      <c r="M9" s="171"/>
    </row>
    <row r="10" spans="1:13" s="13" customFormat="1" ht="17.25" customHeight="1" thickTop="1">
      <c r="A10" s="334" t="s">
        <v>141</v>
      </c>
      <c r="B10" s="753" t="str">
        <f>'Sch I S&amp;B FINAL'!B5</f>
        <v>PROGRAM NAME</v>
      </c>
      <c r="C10" s="354"/>
      <c r="D10" s="335"/>
      <c r="E10" s="336" t="s">
        <v>159</v>
      </c>
      <c r="F10" s="337"/>
      <c r="G10" s="564" t="str">
        <f>'Sch I S&amp;B FINAL'!H5</f>
        <v>Funding Source 1</v>
      </c>
      <c r="H10" s="335"/>
      <c r="I10" s="335"/>
      <c r="J10" s="335"/>
      <c r="K10" s="335"/>
      <c r="L10" s="335"/>
      <c r="M10" s="338"/>
    </row>
    <row r="11" spans="1:13" s="15" customFormat="1" ht="13.5">
      <c r="A11" s="339" t="s">
        <v>146</v>
      </c>
      <c r="B11" s="340"/>
      <c r="C11" s="341">
        <f>SUM(D11:M11)</f>
        <v>0</v>
      </c>
      <c r="D11" s="173"/>
      <c r="E11" s="104"/>
      <c r="F11" s="104"/>
      <c r="G11" s="104"/>
      <c r="H11" s="104"/>
      <c r="I11" s="104"/>
      <c r="J11" s="104"/>
      <c r="K11" s="104"/>
      <c r="L11" s="104"/>
      <c r="M11" s="105"/>
    </row>
    <row r="12" spans="1:13" s="15" customFormat="1" ht="13.5">
      <c r="A12" s="339" t="s">
        <v>147</v>
      </c>
      <c r="B12" s="340"/>
      <c r="C12" s="342">
        <f>SUM(D12:M12)</f>
        <v>0</v>
      </c>
      <c r="D12" s="174"/>
      <c r="E12" s="106"/>
      <c r="F12" s="106"/>
      <c r="G12" s="106"/>
      <c r="H12" s="106"/>
      <c r="I12" s="106"/>
      <c r="J12" s="106"/>
      <c r="K12" s="106"/>
      <c r="L12" s="106"/>
      <c r="M12" s="107"/>
    </row>
    <row r="13" spans="1:13" s="15" customFormat="1" ht="13.5">
      <c r="A13" s="339" t="s">
        <v>148</v>
      </c>
      <c r="B13" s="340"/>
      <c r="C13" s="343">
        <f>+C11-C12</f>
        <v>0</v>
      </c>
      <c r="D13" s="571">
        <f t="shared" ref="D13:M13" si="0">+D11-D12</f>
        <v>0</v>
      </c>
      <c r="E13" s="359">
        <f t="shared" si="0"/>
        <v>0</v>
      </c>
      <c r="F13" s="359">
        <f t="shared" si="0"/>
        <v>0</v>
      </c>
      <c r="G13" s="359">
        <f t="shared" si="0"/>
        <v>0</v>
      </c>
      <c r="H13" s="359">
        <f t="shared" si="0"/>
        <v>0</v>
      </c>
      <c r="I13" s="359">
        <f t="shared" si="0"/>
        <v>0</v>
      </c>
      <c r="J13" s="359">
        <f t="shared" si="0"/>
        <v>0</v>
      </c>
      <c r="K13" s="359">
        <f t="shared" si="0"/>
        <v>0</v>
      </c>
      <c r="L13" s="359">
        <f t="shared" si="0"/>
        <v>0</v>
      </c>
      <c r="M13" s="360">
        <f t="shared" si="0"/>
        <v>0</v>
      </c>
    </row>
    <row r="14" spans="1:13" s="13" customFormat="1">
      <c r="A14" s="344" t="s">
        <v>69</v>
      </c>
      <c r="B14" s="345"/>
      <c r="C14" s="565">
        <f>SUM(D14:M14)</f>
        <v>0</v>
      </c>
      <c r="D14" s="566"/>
      <c r="E14" s="567"/>
      <c r="F14" s="567"/>
      <c r="G14" s="567"/>
      <c r="H14" s="567"/>
      <c r="I14" s="567"/>
      <c r="J14" s="567"/>
      <c r="K14" s="567"/>
      <c r="L14" s="567"/>
      <c r="M14" s="568"/>
    </row>
    <row r="15" spans="1:13" s="13" customFormat="1">
      <c r="A15" s="346" t="s">
        <v>160</v>
      </c>
      <c r="B15" s="345"/>
      <c r="C15" s="347"/>
      <c r="D15" s="572" t="str">
        <f t="shared" ref="D15:M15" si="1">IF(ISERROR(+D11/D14),"",+D11/D14)</f>
        <v/>
      </c>
      <c r="E15" s="361" t="str">
        <f t="shared" si="1"/>
        <v/>
      </c>
      <c r="F15" s="361" t="str">
        <f t="shared" si="1"/>
        <v/>
      </c>
      <c r="G15" s="361" t="str">
        <f t="shared" si="1"/>
        <v/>
      </c>
      <c r="H15" s="361" t="str">
        <f t="shared" si="1"/>
        <v/>
      </c>
      <c r="I15" s="361" t="str">
        <f t="shared" si="1"/>
        <v/>
      </c>
      <c r="J15" s="361" t="str">
        <f t="shared" si="1"/>
        <v/>
      </c>
      <c r="K15" s="361" t="str">
        <f t="shared" si="1"/>
        <v/>
      </c>
      <c r="L15" s="361" t="str">
        <f t="shared" si="1"/>
        <v/>
      </c>
      <c r="M15" s="362" t="str">
        <f t="shared" si="1"/>
        <v/>
      </c>
    </row>
    <row r="16" spans="1:13" s="13" customFormat="1">
      <c r="A16" s="346" t="s">
        <v>144</v>
      </c>
      <c r="B16" s="345"/>
      <c r="C16" s="565">
        <f>SUM(D16:M16)</f>
        <v>0</v>
      </c>
      <c r="D16" s="566"/>
      <c r="E16" s="567"/>
      <c r="F16" s="567"/>
      <c r="G16" s="567"/>
      <c r="H16" s="567"/>
      <c r="I16" s="567"/>
      <c r="J16" s="567"/>
      <c r="K16" s="567"/>
      <c r="L16" s="567"/>
      <c r="M16" s="568"/>
    </row>
    <row r="17" spans="1:13" s="13" customFormat="1">
      <c r="A17" s="346" t="s">
        <v>161</v>
      </c>
      <c r="B17" s="345"/>
      <c r="C17" s="347"/>
      <c r="D17" s="572" t="str">
        <f t="shared" ref="D17:M17" si="2">IF(ISERROR(+D11/D16),"",+D11/D16)</f>
        <v/>
      </c>
      <c r="E17" s="361" t="str">
        <f t="shared" si="2"/>
        <v/>
      </c>
      <c r="F17" s="361" t="str">
        <f t="shared" si="2"/>
        <v/>
      </c>
      <c r="G17" s="361" t="str">
        <f t="shared" si="2"/>
        <v/>
      </c>
      <c r="H17" s="361" t="str">
        <f t="shared" si="2"/>
        <v/>
      </c>
      <c r="I17" s="361" t="str">
        <f t="shared" si="2"/>
        <v/>
      </c>
      <c r="J17" s="361" t="str">
        <f t="shared" si="2"/>
        <v/>
      </c>
      <c r="K17" s="361" t="str">
        <f t="shared" si="2"/>
        <v/>
      </c>
      <c r="L17" s="361" t="str">
        <f t="shared" si="2"/>
        <v/>
      </c>
      <c r="M17" s="362" t="str">
        <f t="shared" si="2"/>
        <v/>
      </c>
    </row>
    <row r="18" spans="1:13" s="13" customFormat="1">
      <c r="A18" s="346"/>
      <c r="B18" s="345"/>
      <c r="C18" s="348"/>
      <c r="D18" s="175"/>
      <c r="E18" s="176"/>
      <c r="F18" s="176"/>
      <c r="G18" s="176"/>
      <c r="H18" s="176"/>
      <c r="I18" s="176"/>
      <c r="J18" s="176"/>
      <c r="K18" s="176"/>
      <c r="L18" s="176"/>
      <c r="M18" s="177"/>
    </row>
    <row r="19" spans="1:13" s="13" customFormat="1">
      <c r="A19" s="346" t="s">
        <v>373</v>
      </c>
      <c r="B19" s="345"/>
      <c r="C19" s="569">
        <f>SUM(D19:M19)</f>
        <v>0</v>
      </c>
      <c r="D19" s="566"/>
      <c r="E19" s="567"/>
      <c r="F19" s="567"/>
      <c r="G19" s="567"/>
      <c r="H19" s="567"/>
      <c r="I19" s="567"/>
      <c r="J19" s="567"/>
      <c r="K19" s="567"/>
      <c r="L19" s="567"/>
      <c r="M19" s="568"/>
    </row>
    <row r="20" spans="1:13" s="13" customFormat="1">
      <c r="A20" s="346" t="s">
        <v>374</v>
      </c>
      <c r="B20" s="345"/>
      <c r="C20" s="565">
        <f>SUM(D20:M20)</f>
        <v>0</v>
      </c>
      <c r="D20" s="566"/>
      <c r="E20" s="567"/>
      <c r="F20" s="567"/>
      <c r="G20" s="567"/>
      <c r="H20" s="567"/>
      <c r="I20" s="567"/>
      <c r="J20" s="567"/>
      <c r="K20" s="567"/>
      <c r="L20" s="567"/>
      <c r="M20" s="568"/>
    </row>
    <row r="21" spans="1:13" s="13" customFormat="1">
      <c r="A21" s="346" t="s">
        <v>422</v>
      </c>
      <c r="B21" s="345"/>
      <c r="C21" s="565">
        <f>SUM(D21:M21)</f>
        <v>0</v>
      </c>
      <c r="D21" s="566"/>
      <c r="E21" s="567"/>
      <c r="F21" s="567"/>
      <c r="G21" s="567"/>
      <c r="H21" s="567"/>
      <c r="I21" s="567"/>
      <c r="J21" s="567"/>
      <c r="K21" s="567"/>
      <c r="L21" s="567"/>
      <c r="M21" s="568"/>
    </row>
    <row r="22" spans="1:13" s="13" customFormat="1">
      <c r="A22" s="346" t="s">
        <v>171</v>
      </c>
      <c r="B22" s="345"/>
      <c r="C22" s="570">
        <f>SUM(C19:C21)</f>
        <v>0</v>
      </c>
      <c r="D22" s="814">
        <f t="shared" ref="D22:M22" si="3">SUM(D19:D21)</f>
        <v>0</v>
      </c>
      <c r="E22" s="811">
        <f t="shared" si="3"/>
        <v>0</v>
      </c>
      <c r="F22" s="811">
        <f t="shared" si="3"/>
        <v>0</v>
      </c>
      <c r="G22" s="811">
        <f t="shared" si="3"/>
        <v>0</v>
      </c>
      <c r="H22" s="811">
        <f t="shared" si="3"/>
        <v>0</v>
      </c>
      <c r="I22" s="811">
        <f t="shared" si="3"/>
        <v>0</v>
      </c>
      <c r="J22" s="811">
        <f t="shared" si="3"/>
        <v>0</v>
      </c>
      <c r="K22" s="811">
        <f t="shared" si="3"/>
        <v>0</v>
      </c>
      <c r="L22" s="812">
        <f t="shared" si="3"/>
        <v>0</v>
      </c>
      <c r="M22" s="813">
        <f t="shared" si="3"/>
        <v>0</v>
      </c>
    </row>
    <row r="23" spans="1:13" s="13" customFormat="1">
      <c r="A23" s="346" t="s">
        <v>172</v>
      </c>
      <c r="B23" s="345"/>
      <c r="C23" s="349" t="str">
        <f>IF(ISERROR(+C22/C16),"", +C22/C16)</f>
        <v/>
      </c>
      <c r="D23" s="573" t="str">
        <f t="shared" ref="D23:M23" si="4">IF(ISERROR(+D22/D16),"", +D22/D16)</f>
        <v/>
      </c>
      <c r="E23" s="363" t="str">
        <f t="shared" si="4"/>
        <v/>
      </c>
      <c r="F23" s="363" t="str">
        <f t="shared" si="4"/>
        <v/>
      </c>
      <c r="G23" s="363" t="str">
        <f t="shared" si="4"/>
        <v/>
      </c>
      <c r="H23" s="363" t="str">
        <f t="shared" si="4"/>
        <v/>
      </c>
      <c r="I23" s="363" t="str">
        <f t="shared" si="4"/>
        <v/>
      </c>
      <c r="J23" s="363" t="str">
        <f t="shared" si="4"/>
        <v/>
      </c>
      <c r="K23" s="363" t="str">
        <f t="shared" si="4"/>
        <v/>
      </c>
      <c r="L23" s="363" t="str">
        <f t="shared" si="4"/>
        <v/>
      </c>
      <c r="M23" s="364" t="str">
        <f t="shared" si="4"/>
        <v/>
      </c>
    </row>
    <row r="24" spans="1:13" s="13" customFormat="1">
      <c r="A24" s="346" t="s">
        <v>375</v>
      </c>
      <c r="B24" s="345"/>
      <c r="C24" s="350">
        <f>SUM(D24:M24)</f>
        <v>0</v>
      </c>
      <c r="D24" s="572" t="str">
        <f t="shared" ref="D24:M24" si="5">IF(ISERROR(+D19*D17*0.5),"",ROUND((+D19*D17*0.5),2))</f>
        <v/>
      </c>
      <c r="E24" s="361" t="str">
        <f t="shared" si="5"/>
        <v/>
      </c>
      <c r="F24" s="361" t="str">
        <f t="shared" si="5"/>
        <v/>
      </c>
      <c r="G24" s="361" t="str">
        <f t="shared" si="5"/>
        <v/>
      </c>
      <c r="H24" s="361" t="str">
        <f t="shared" si="5"/>
        <v/>
      </c>
      <c r="I24" s="361" t="str">
        <f t="shared" si="5"/>
        <v/>
      </c>
      <c r="J24" s="361" t="str">
        <f t="shared" si="5"/>
        <v/>
      </c>
      <c r="K24" s="361" t="str">
        <f t="shared" si="5"/>
        <v/>
      </c>
      <c r="L24" s="361" t="str">
        <f t="shared" si="5"/>
        <v/>
      </c>
      <c r="M24" s="362" t="str">
        <f t="shared" si="5"/>
        <v/>
      </c>
    </row>
    <row r="25" spans="1:13" s="13" customFormat="1">
      <c r="A25" s="346" t="s">
        <v>376</v>
      </c>
      <c r="B25" s="345"/>
      <c r="C25" s="350">
        <f>SUM(D25:M25)</f>
        <v>0</v>
      </c>
      <c r="D25" s="572" t="str">
        <f>IF(ISERROR(+D20*D17*0.65),"",ROUND((+D20*D17*0.65),2))</f>
        <v/>
      </c>
      <c r="E25" s="361" t="str">
        <f t="shared" ref="E25:M25" si="6">IF(ISERROR(+E20*E17*0.65),"",ROUND((+E20*E17*0.65),2))</f>
        <v/>
      </c>
      <c r="F25" s="361" t="str">
        <f t="shared" si="6"/>
        <v/>
      </c>
      <c r="G25" s="361" t="str">
        <f t="shared" si="6"/>
        <v/>
      </c>
      <c r="H25" s="361" t="str">
        <f t="shared" si="6"/>
        <v/>
      </c>
      <c r="I25" s="361" t="str">
        <f t="shared" si="6"/>
        <v/>
      </c>
      <c r="J25" s="361" t="str">
        <f t="shared" si="6"/>
        <v/>
      </c>
      <c r="K25" s="361" t="str">
        <f t="shared" si="6"/>
        <v/>
      </c>
      <c r="L25" s="361" t="str">
        <f t="shared" si="6"/>
        <v/>
      </c>
      <c r="M25" s="362" t="str">
        <f t="shared" si="6"/>
        <v/>
      </c>
    </row>
    <row r="26" spans="1:13" s="13" customFormat="1">
      <c r="A26" s="346" t="s">
        <v>421</v>
      </c>
      <c r="B26" s="351"/>
      <c r="C26" s="810">
        <f>SUM(D26:M26)</f>
        <v>0</v>
      </c>
      <c r="D26" s="815" t="str">
        <f>IF(ISERROR(+D21*D17*0.93),"",ROUND((+D21*D17*0.93),2))</f>
        <v/>
      </c>
      <c r="E26" s="815" t="str">
        <f t="shared" ref="E26:M26" si="7">IF(ISERROR(+E21*E17*0.93),"",ROUND((+E21*E17*0.93),2))</f>
        <v/>
      </c>
      <c r="F26" s="815" t="str">
        <f t="shared" si="7"/>
        <v/>
      </c>
      <c r="G26" s="815" t="str">
        <f t="shared" si="7"/>
        <v/>
      </c>
      <c r="H26" s="815" t="str">
        <f t="shared" si="7"/>
        <v/>
      </c>
      <c r="I26" s="815" t="str">
        <f t="shared" si="7"/>
        <v/>
      </c>
      <c r="J26" s="815" t="str">
        <f t="shared" si="7"/>
        <v/>
      </c>
      <c r="K26" s="815" t="str">
        <f t="shared" si="7"/>
        <v/>
      </c>
      <c r="L26" s="815" t="str">
        <f t="shared" si="7"/>
        <v/>
      </c>
      <c r="M26" s="815" t="str">
        <f t="shared" si="7"/>
        <v/>
      </c>
    </row>
    <row r="27" spans="1:13" s="13" customFormat="1" ht="13.5" thickBot="1">
      <c r="A27" s="352" t="s">
        <v>126</v>
      </c>
      <c r="B27" s="353"/>
      <c r="C27" s="816">
        <f t="shared" ref="C27:M27" si="8">SUM(C24:C26)</f>
        <v>0</v>
      </c>
      <c r="D27" s="817">
        <f t="shared" si="8"/>
        <v>0</v>
      </c>
      <c r="E27" s="818">
        <f t="shared" si="8"/>
        <v>0</v>
      </c>
      <c r="F27" s="818">
        <f t="shared" si="8"/>
        <v>0</v>
      </c>
      <c r="G27" s="818">
        <f t="shared" si="8"/>
        <v>0</v>
      </c>
      <c r="H27" s="818">
        <f t="shared" si="8"/>
        <v>0</v>
      </c>
      <c r="I27" s="818">
        <f t="shared" si="8"/>
        <v>0</v>
      </c>
      <c r="J27" s="818">
        <f t="shared" si="8"/>
        <v>0</v>
      </c>
      <c r="K27" s="818">
        <f t="shared" si="8"/>
        <v>0</v>
      </c>
      <c r="L27" s="818">
        <f t="shared" si="8"/>
        <v>0</v>
      </c>
      <c r="M27" s="819">
        <f t="shared" si="8"/>
        <v>0</v>
      </c>
    </row>
    <row r="28" spans="1:13" s="13" customFormat="1" ht="17.25" customHeight="1" thickTop="1">
      <c r="A28" s="334" t="s">
        <v>141</v>
      </c>
      <c r="B28" s="753" t="str">
        <f>'Sch I S&amp;B FINAL'!B98</f>
        <v xml:space="preserve">PROGRAM NAME </v>
      </c>
      <c r="C28" s="354"/>
      <c r="D28" s="321"/>
      <c r="E28" s="336" t="s">
        <v>159</v>
      </c>
      <c r="F28" s="337"/>
      <c r="G28" s="754" t="str">
        <f>'Sch I S&amp;B FINAL'!H98</f>
        <v>FUNDING SOURCE 2</v>
      </c>
      <c r="H28" s="321"/>
      <c r="I28" s="321"/>
      <c r="J28" s="321"/>
      <c r="K28" s="321"/>
      <c r="L28" s="321"/>
      <c r="M28" s="324"/>
    </row>
    <row r="29" spans="1:13" s="15" customFormat="1" ht="13.5">
      <c r="A29" s="339" t="s">
        <v>146</v>
      </c>
      <c r="B29" s="340"/>
      <c r="C29" s="355">
        <f>SUM(D29:M29)</f>
        <v>0</v>
      </c>
      <c r="D29" s="325"/>
      <c r="E29" s="108"/>
      <c r="F29" s="108"/>
      <c r="G29" s="108"/>
      <c r="H29" s="108"/>
      <c r="I29" s="108"/>
      <c r="J29" s="108"/>
      <c r="K29" s="108"/>
      <c r="L29" s="108"/>
      <c r="M29" s="109"/>
    </row>
    <row r="30" spans="1:13" s="15" customFormat="1" ht="13.5">
      <c r="A30" s="339" t="s">
        <v>147</v>
      </c>
      <c r="B30" s="340"/>
      <c r="C30" s="356">
        <f>SUM(D30:M30)</f>
        <v>0</v>
      </c>
      <c r="D30" s="326"/>
      <c r="E30" s="106"/>
      <c r="F30" s="106"/>
      <c r="G30" s="106"/>
      <c r="H30" s="106"/>
      <c r="I30" s="106"/>
      <c r="J30" s="106"/>
      <c r="K30" s="106"/>
      <c r="L30" s="106"/>
      <c r="M30" s="107"/>
    </row>
    <row r="31" spans="1:13" s="15" customFormat="1" ht="13.5">
      <c r="A31" s="339" t="s">
        <v>148</v>
      </c>
      <c r="B31" s="340"/>
      <c r="C31" s="357">
        <f>+C29-C30</f>
        <v>0</v>
      </c>
      <c r="D31" s="359">
        <f t="shared" ref="D31:M31" si="9">+D29-D30</f>
        <v>0</v>
      </c>
      <c r="E31" s="359">
        <f t="shared" si="9"/>
        <v>0</v>
      </c>
      <c r="F31" s="359">
        <f t="shared" si="9"/>
        <v>0</v>
      </c>
      <c r="G31" s="359">
        <f t="shared" si="9"/>
        <v>0</v>
      </c>
      <c r="H31" s="359">
        <f t="shared" si="9"/>
        <v>0</v>
      </c>
      <c r="I31" s="359">
        <f t="shared" si="9"/>
        <v>0</v>
      </c>
      <c r="J31" s="359">
        <f t="shared" si="9"/>
        <v>0</v>
      </c>
      <c r="K31" s="359">
        <f t="shared" si="9"/>
        <v>0</v>
      </c>
      <c r="L31" s="359">
        <f t="shared" si="9"/>
        <v>0</v>
      </c>
      <c r="M31" s="360">
        <f t="shared" si="9"/>
        <v>0</v>
      </c>
    </row>
    <row r="32" spans="1:13" s="13" customFormat="1">
      <c r="A32" s="344" t="s">
        <v>69</v>
      </c>
      <c r="B32" s="345"/>
      <c r="C32" s="570">
        <f>SUM(D32:M32)</f>
        <v>0</v>
      </c>
      <c r="D32" s="567"/>
      <c r="E32" s="567"/>
      <c r="F32" s="567"/>
      <c r="G32" s="567"/>
      <c r="H32" s="567"/>
      <c r="I32" s="567"/>
      <c r="J32" s="567"/>
      <c r="K32" s="567"/>
      <c r="L32" s="567"/>
      <c r="M32" s="568"/>
    </row>
    <row r="33" spans="1:13" s="13" customFormat="1">
      <c r="A33" s="346" t="s">
        <v>160</v>
      </c>
      <c r="B33" s="345"/>
      <c r="C33" s="358"/>
      <c r="D33" s="361" t="str">
        <f t="shared" ref="D33:M33" si="10">IF(ISERROR(+D29/D32),"",+D29/D32)</f>
        <v/>
      </c>
      <c r="E33" s="361" t="str">
        <f t="shared" si="10"/>
        <v/>
      </c>
      <c r="F33" s="361" t="str">
        <f t="shared" si="10"/>
        <v/>
      </c>
      <c r="G33" s="361" t="str">
        <f t="shared" si="10"/>
        <v/>
      </c>
      <c r="H33" s="361" t="str">
        <f t="shared" si="10"/>
        <v/>
      </c>
      <c r="I33" s="361" t="str">
        <f t="shared" si="10"/>
        <v/>
      </c>
      <c r="J33" s="361" t="str">
        <f t="shared" si="10"/>
        <v/>
      </c>
      <c r="K33" s="361" t="str">
        <f t="shared" si="10"/>
        <v/>
      </c>
      <c r="L33" s="361" t="str">
        <f t="shared" si="10"/>
        <v/>
      </c>
      <c r="M33" s="362" t="str">
        <f t="shared" si="10"/>
        <v/>
      </c>
    </row>
    <row r="34" spans="1:13" s="13" customFormat="1">
      <c r="A34" s="346" t="s">
        <v>144</v>
      </c>
      <c r="B34" s="345"/>
      <c r="C34" s="570">
        <f>SUM(D34:M34)</f>
        <v>0</v>
      </c>
      <c r="D34" s="567"/>
      <c r="E34" s="567"/>
      <c r="F34" s="567"/>
      <c r="G34" s="567"/>
      <c r="H34" s="567"/>
      <c r="I34" s="567"/>
      <c r="J34" s="567"/>
      <c r="K34" s="567"/>
      <c r="L34" s="567"/>
      <c r="M34" s="568"/>
    </row>
    <row r="35" spans="1:13" s="13" customFormat="1">
      <c r="A35" s="346" t="s">
        <v>161</v>
      </c>
      <c r="B35" s="345"/>
      <c r="C35" s="358"/>
      <c r="D35" s="361" t="str">
        <f t="shared" ref="D35:M35" si="11">IF(ISERROR(+D29/D34),"",+D29/D34)</f>
        <v/>
      </c>
      <c r="E35" s="361" t="str">
        <f t="shared" si="11"/>
        <v/>
      </c>
      <c r="F35" s="361" t="str">
        <f t="shared" si="11"/>
        <v/>
      </c>
      <c r="G35" s="361" t="str">
        <f t="shared" si="11"/>
        <v/>
      </c>
      <c r="H35" s="361" t="str">
        <f t="shared" si="11"/>
        <v/>
      </c>
      <c r="I35" s="361" t="str">
        <f t="shared" si="11"/>
        <v/>
      </c>
      <c r="J35" s="361" t="str">
        <f t="shared" si="11"/>
        <v/>
      </c>
      <c r="K35" s="361" t="str">
        <f t="shared" si="11"/>
        <v/>
      </c>
      <c r="L35" s="361" t="str">
        <f t="shared" si="11"/>
        <v/>
      </c>
      <c r="M35" s="362" t="str">
        <f t="shared" si="11"/>
        <v/>
      </c>
    </row>
    <row r="36" spans="1:13" s="13" customFormat="1">
      <c r="A36" s="346"/>
      <c r="B36" s="345"/>
      <c r="C36" s="358"/>
      <c r="D36" s="176"/>
      <c r="E36" s="176"/>
      <c r="F36" s="176"/>
      <c r="G36" s="176"/>
      <c r="H36" s="176"/>
      <c r="I36" s="176"/>
      <c r="J36" s="176"/>
      <c r="K36" s="176"/>
      <c r="L36" s="176"/>
      <c r="M36" s="177"/>
    </row>
    <row r="37" spans="1:13" s="13" customFormat="1">
      <c r="A37" s="346" t="s">
        <v>373</v>
      </c>
      <c r="B37" s="345"/>
      <c r="C37" s="570">
        <f>SUM(D37:M37)</f>
        <v>0</v>
      </c>
      <c r="D37" s="567"/>
      <c r="E37" s="567"/>
      <c r="F37" s="567"/>
      <c r="G37" s="567"/>
      <c r="H37" s="567"/>
      <c r="I37" s="567"/>
      <c r="J37" s="567"/>
      <c r="K37" s="567"/>
      <c r="L37" s="567"/>
      <c r="M37" s="568"/>
    </row>
    <row r="38" spans="1:13" s="13" customFormat="1">
      <c r="A38" s="346" t="s">
        <v>374</v>
      </c>
      <c r="B38" s="345"/>
      <c r="C38" s="570">
        <f>SUM(D38:M38)</f>
        <v>0</v>
      </c>
      <c r="D38" s="567"/>
      <c r="E38" s="567"/>
      <c r="F38" s="567"/>
      <c r="G38" s="567"/>
      <c r="H38" s="567"/>
      <c r="I38" s="567"/>
      <c r="J38" s="567"/>
      <c r="K38" s="567"/>
      <c r="L38" s="567"/>
      <c r="M38" s="568"/>
    </row>
    <row r="39" spans="1:13" s="13" customFormat="1">
      <c r="A39" s="346" t="s">
        <v>422</v>
      </c>
      <c r="B39" s="345"/>
      <c r="C39" s="570">
        <f>SUM(D39:M39)</f>
        <v>0</v>
      </c>
      <c r="D39" s="567"/>
      <c r="E39" s="567"/>
      <c r="F39" s="567"/>
      <c r="G39" s="567"/>
      <c r="H39" s="567"/>
      <c r="I39" s="567"/>
      <c r="J39" s="567"/>
      <c r="K39" s="567"/>
      <c r="L39" s="567"/>
      <c r="M39" s="568"/>
    </row>
    <row r="40" spans="1:13" s="13" customFormat="1">
      <c r="A40" s="346" t="s">
        <v>171</v>
      </c>
      <c r="B40" s="345"/>
      <c r="C40" s="570">
        <f t="shared" ref="C40:M40" si="12">SUM(C37:C39)</f>
        <v>0</v>
      </c>
      <c r="D40" s="811">
        <f t="shared" si="12"/>
        <v>0</v>
      </c>
      <c r="E40" s="811">
        <f t="shared" si="12"/>
        <v>0</v>
      </c>
      <c r="F40" s="811">
        <f t="shared" si="12"/>
        <v>0</v>
      </c>
      <c r="G40" s="811">
        <f t="shared" si="12"/>
        <v>0</v>
      </c>
      <c r="H40" s="811">
        <f t="shared" si="12"/>
        <v>0</v>
      </c>
      <c r="I40" s="811">
        <f t="shared" si="12"/>
        <v>0</v>
      </c>
      <c r="J40" s="811">
        <f t="shared" si="12"/>
        <v>0</v>
      </c>
      <c r="K40" s="811">
        <f t="shared" si="12"/>
        <v>0</v>
      </c>
      <c r="L40" s="812">
        <f t="shared" si="12"/>
        <v>0</v>
      </c>
      <c r="M40" s="813">
        <f t="shared" si="12"/>
        <v>0</v>
      </c>
    </row>
    <row r="41" spans="1:13" s="13" customFormat="1">
      <c r="A41" s="346" t="s">
        <v>172</v>
      </c>
      <c r="B41" s="345"/>
      <c r="C41" s="349" t="str">
        <f>IF(ISERROR(+C40/C34),"", +C40/C34)</f>
        <v/>
      </c>
      <c r="D41" s="363" t="str">
        <f t="shared" ref="D41:M41" si="13">IF(ISERROR(+D40/D34),"", +D40/D34)</f>
        <v/>
      </c>
      <c r="E41" s="363" t="str">
        <f t="shared" si="13"/>
        <v/>
      </c>
      <c r="F41" s="363" t="str">
        <f t="shared" si="13"/>
        <v/>
      </c>
      <c r="G41" s="363" t="str">
        <f t="shared" si="13"/>
        <v/>
      </c>
      <c r="H41" s="363" t="str">
        <f t="shared" si="13"/>
        <v/>
      </c>
      <c r="I41" s="363" t="str">
        <f t="shared" si="13"/>
        <v/>
      </c>
      <c r="J41" s="363" t="str">
        <f t="shared" si="13"/>
        <v/>
      </c>
      <c r="K41" s="363" t="str">
        <f t="shared" si="13"/>
        <v/>
      </c>
      <c r="L41" s="363" t="str">
        <f t="shared" si="13"/>
        <v/>
      </c>
      <c r="M41" s="364" t="str">
        <f t="shared" si="13"/>
        <v/>
      </c>
    </row>
    <row r="42" spans="1:13" s="13" customFormat="1">
      <c r="A42" s="346" t="s">
        <v>375</v>
      </c>
      <c r="B42" s="345"/>
      <c r="C42" s="350">
        <f>SUM(D42:M42)</f>
        <v>0</v>
      </c>
      <c r="D42" s="361" t="str">
        <f t="shared" ref="D42:M42" si="14">IF(ISERROR(+D37*D35*0.5),"",ROUND((+D37*D35*0.5),2))</f>
        <v/>
      </c>
      <c r="E42" s="361" t="str">
        <f t="shared" si="14"/>
        <v/>
      </c>
      <c r="F42" s="361" t="str">
        <f t="shared" si="14"/>
        <v/>
      </c>
      <c r="G42" s="361" t="str">
        <f t="shared" si="14"/>
        <v/>
      </c>
      <c r="H42" s="361" t="str">
        <f t="shared" si="14"/>
        <v/>
      </c>
      <c r="I42" s="361" t="str">
        <f t="shared" si="14"/>
        <v/>
      </c>
      <c r="J42" s="361" t="str">
        <f t="shared" si="14"/>
        <v/>
      </c>
      <c r="K42" s="361" t="str">
        <f t="shared" si="14"/>
        <v/>
      </c>
      <c r="L42" s="361" t="str">
        <f t="shared" si="14"/>
        <v/>
      </c>
      <c r="M42" s="362" t="str">
        <f t="shared" si="14"/>
        <v/>
      </c>
    </row>
    <row r="43" spans="1:13" s="13" customFormat="1">
      <c r="A43" s="346" t="s">
        <v>376</v>
      </c>
      <c r="B43" s="345"/>
      <c r="C43" s="350">
        <f>SUM(D43:M43)</f>
        <v>0</v>
      </c>
      <c r="D43" s="361" t="str">
        <f>IF(ISERROR(+D38*D35*0.65),"",ROUND((+D38*D35*0.65),2))</f>
        <v/>
      </c>
      <c r="E43" s="361" t="str">
        <f t="shared" ref="E43:M43" si="15">IF(ISERROR(+E38*E35*0.65),"",ROUND((+E38*E35*0.65),2))</f>
        <v/>
      </c>
      <c r="F43" s="361" t="str">
        <f t="shared" si="15"/>
        <v/>
      </c>
      <c r="G43" s="361" t="str">
        <f t="shared" si="15"/>
        <v/>
      </c>
      <c r="H43" s="361" t="str">
        <f t="shared" si="15"/>
        <v/>
      </c>
      <c r="I43" s="361" t="str">
        <f t="shared" si="15"/>
        <v/>
      </c>
      <c r="J43" s="361" t="str">
        <f t="shared" si="15"/>
        <v/>
      </c>
      <c r="K43" s="361" t="str">
        <f t="shared" si="15"/>
        <v/>
      </c>
      <c r="L43" s="361" t="str">
        <f t="shared" si="15"/>
        <v/>
      </c>
      <c r="M43" s="362" t="str">
        <f t="shared" si="15"/>
        <v/>
      </c>
    </row>
    <row r="44" spans="1:13" s="13" customFormat="1">
      <c r="A44" s="346" t="s">
        <v>421</v>
      </c>
      <c r="B44" s="351"/>
      <c r="C44" s="810">
        <f>SUM(D44:M44)</f>
        <v>0</v>
      </c>
      <c r="D44" s="815" t="str">
        <f>IF(ISERROR(+D39*D35*0.93),"",ROUND((+D39*D35*0.93),2))</f>
        <v/>
      </c>
      <c r="E44" s="815" t="str">
        <f t="shared" ref="E44:M44" si="16">IF(ISERROR(+E39*E35*0.93),"",ROUND((+E39*E35*0.93),2))</f>
        <v/>
      </c>
      <c r="F44" s="815" t="str">
        <f t="shared" si="16"/>
        <v/>
      </c>
      <c r="G44" s="815" t="str">
        <f t="shared" si="16"/>
        <v/>
      </c>
      <c r="H44" s="815" t="str">
        <f t="shared" si="16"/>
        <v/>
      </c>
      <c r="I44" s="815" t="str">
        <f t="shared" si="16"/>
        <v/>
      </c>
      <c r="J44" s="815" t="str">
        <f t="shared" si="16"/>
        <v/>
      </c>
      <c r="K44" s="815" t="str">
        <f t="shared" si="16"/>
        <v/>
      </c>
      <c r="L44" s="815" t="str">
        <f t="shared" si="16"/>
        <v/>
      </c>
      <c r="M44" s="815" t="str">
        <f t="shared" si="16"/>
        <v/>
      </c>
    </row>
    <row r="45" spans="1:13" s="15" customFormat="1" ht="14.25" thickBot="1">
      <c r="A45" s="352" t="s">
        <v>126</v>
      </c>
      <c r="B45" s="353"/>
      <c r="C45" s="816">
        <f>SUM(C42:C44)</f>
        <v>0</v>
      </c>
      <c r="D45" s="818">
        <f t="shared" ref="D45:M45" si="17">SUM(D42:D44)</f>
        <v>0</v>
      </c>
      <c r="E45" s="818">
        <f t="shared" si="17"/>
        <v>0</v>
      </c>
      <c r="F45" s="818">
        <f t="shared" si="17"/>
        <v>0</v>
      </c>
      <c r="G45" s="818">
        <f t="shared" si="17"/>
        <v>0</v>
      </c>
      <c r="H45" s="818">
        <f t="shared" si="17"/>
        <v>0</v>
      </c>
      <c r="I45" s="818">
        <f t="shared" si="17"/>
        <v>0</v>
      </c>
      <c r="J45" s="818">
        <f t="shared" si="17"/>
        <v>0</v>
      </c>
      <c r="K45" s="818">
        <f t="shared" si="17"/>
        <v>0</v>
      </c>
      <c r="L45" s="818">
        <f t="shared" si="17"/>
        <v>0</v>
      </c>
      <c r="M45" s="819">
        <f t="shared" si="17"/>
        <v>0</v>
      </c>
    </row>
    <row r="46" spans="1:13" s="15" customFormat="1" ht="14.25" thickTop="1">
      <c r="A46" s="334" t="s">
        <v>141</v>
      </c>
      <c r="B46" s="753" t="str">
        <f>'Sch I S&amp;B FINAL'!B191</f>
        <v xml:space="preserve">PROGRAM NAME </v>
      </c>
      <c r="C46" s="354"/>
      <c r="D46" s="321"/>
      <c r="E46" s="336" t="s">
        <v>159</v>
      </c>
      <c r="F46" s="337"/>
      <c r="G46" s="754" t="str">
        <f>'Sch I S&amp;B FINAL'!H191</f>
        <v>FUNDING SOURCE 3</v>
      </c>
      <c r="H46" s="321"/>
      <c r="I46" s="321"/>
      <c r="J46" s="321"/>
      <c r="K46" s="321"/>
      <c r="L46" s="321"/>
      <c r="M46" s="324"/>
    </row>
    <row r="47" spans="1:13" s="15" customFormat="1" ht="13.5">
      <c r="A47" s="339" t="s">
        <v>146</v>
      </c>
      <c r="B47" s="340"/>
      <c r="C47" s="355">
        <f>SUM(D47:M47)</f>
        <v>0</v>
      </c>
      <c r="D47" s="325"/>
      <c r="E47" s="108"/>
      <c r="F47" s="108"/>
      <c r="G47" s="108"/>
      <c r="H47" s="108"/>
      <c r="I47" s="108"/>
      <c r="J47" s="108"/>
      <c r="K47" s="108"/>
      <c r="L47" s="108"/>
      <c r="M47" s="109"/>
    </row>
    <row r="48" spans="1:13" s="15" customFormat="1" ht="13.5">
      <c r="A48" s="339" t="s">
        <v>147</v>
      </c>
      <c r="B48" s="340"/>
      <c r="C48" s="356">
        <f>SUM(D48:M48)</f>
        <v>0</v>
      </c>
      <c r="D48" s="326"/>
      <c r="E48" s="106"/>
      <c r="F48" s="106"/>
      <c r="G48" s="106"/>
      <c r="H48" s="106"/>
      <c r="I48" s="106"/>
      <c r="J48" s="106"/>
      <c r="K48" s="106"/>
      <c r="L48" s="106"/>
      <c r="M48" s="107"/>
    </row>
    <row r="49" spans="1:13" s="15" customFormat="1" ht="13.5">
      <c r="A49" s="339" t="s">
        <v>148</v>
      </c>
      <c r="B49" s="340"/>
      <c r="C49" s="357">
        <f>+C47-C48</f>
        <v>0</v>
      </c>
      <c r="D49" s="359">
        <f t="shared" ref="D49:M49" si="18">+D47-D48</f>
        <v>0</v>
      </c>
      <c r="E49" s="359">
        <f t="shared" si="18"/>
        <v>0</v>
      </c>
      <c r="F49" s="359">
        <f t="shared" si="18"/>
        <v>0</v>
      </c>
      <c r="G49" s="359">
        <f t="shared" si="18"/>
        <v>0</v>
      </c>
      <c r="H49" s="359">
        <f t="shared" si="18"/>
        <v>0</v>
      </c>
      <c r="I49" s="359">
        <f t="shared" si="18"/>
        <v>0</v>
      </c>
      <c r="J49" s="359">
        <f t="shared" si="18"/>
        <v>0</v>
      </c>
      <c r="K49" s="359">
        <f t="shared" si="18"/>
        <v>0</v>
      </c>
      <c r="L49" s="359">
        <f t="shared" si="18"/>
        <v>0</v>
      </c>
      <c r="M49" s="360">
        <f t="shared" si="18"/>
        <v>0</v>
      </c>
    </row>
    <row r="50" spans="1:13" s="13" customFormat="1">
      <c r="A50" s="344" t="s">
        <v>69</v>
      </c>
      <c r="B50" s="345"/>
      <c r="C50" s="570">
        <f>SUM(D50:M50)</f>
        <v>0</v>
      </c>
      <c r="D50" s="567"/>
      <c r="E50" s="567"/>
      <c r="F50" s="567"/>
      <c r="G50" s="567"/>
      <c r="H50" s="567"/>
      <c r="I50" s="567"/>
      <c r="J50" s="567"/>
      <c r="K50" s="567"/>
      <c r="L50" s="567"/>
      <c r="M50" s="568"/>
    </row>
    <row r="51" spans="1:13" s="13" customFormat="1">
      <c r="A51" s="346" t="s">
        <v>160</v>
      </c>
      <c r="B51" s="345"/>
      <c r="C51" s="358"/>
      <c r="D51" s="361" t="str">
        <f t="shared" ref="D51:M51" si="19">IF(ISERROR(+D47/D50),"",+D47/D50)</f>
        <v/>
      </c>
      <c r="E51" s="361" t="str">
        <f t="shared" si="19"/>
        <v/>
      </c>
      <c r="F51" s="361" t="str">
        <f t="shared" si="19"/>
        <v/>
      </c>
      <c r="G51" s="361" t="str">
        <f t="shared" si="19"/>
        <v/>
      </c>
      <c r="H51" s="361" t="str">
        <f t="shared" si="19"/>
        <v/>
      </c>
      <c r="I51" s="361" t="str">
        <f t="shared" si="19"/>
        <v/>
      </c>
      <c r="J51" s="361" t="str">
        <f t="shared" si="19"/>
        <v/>
      </c>
      <c r="K51" s="361" t="str">
        <f t="shared" si="19"/>
        <v/>
      </c>
      <c r="L51" s="361" t="str">
        <f t="shared" si="19"/>
        <v/>
      </c>
      <c r="M51" s="362" t="str">
        <f t="shared" si="19"/>
        <v/>
      </c>
    </row>
    <row r="52" spans="1:13" s="13" customFormat="1">
      <c r="A52" s="346" t="s">
        <v>144</v>
      </c>
      <c r="B52" s="345"/>
      <c r="C52" s="570">
        <f>SUM(D52:M52)</f>
        <v>0</v>
      </c>
      <c r="D52" s="567"/>
      <c r="E52" s="567"/>
      <c r="F52" s="567"/>
      <c r="G52" s="567"/>
      <c r="H52" s="567"/>
      <c r="I52" s="567"/>
      <c r="J52" s="567"/>
      <c r="K52" s="567"/>
      <c r="L52" s="567"/>
      <c r="M52" s="568"/>
    </row>
    <row r="53" spans="1:13" s="13" customFormat="1">
      <c r="A53" s="346" t="s">
        <v>161</v>
      </c>
      <c r="B53" s="345"/>
      <c r="C53" s="358"/>
      <c r="D53" s="361" t="str">
        <f t="shared" ref="D53:M53" si="20">IF(ISERROR(+D47/D52),"",+D47/D52)</f>
        <v/>
      </c>
      <c r="E53" s="361" t="str">
        <f t="shared" si="20"/>
        <v/>
      </c>
      <c r="F53" s="361" t="str">
        <f t="shared" si="20"/>
        <v/>
      </c>
      <c r="G53" s="361" t="str">
        <f t="shared" si="20"/>
        <v/>
      </c>
      <c r="H53" s="361" t="str">
        <f t="shared" si="20"/>
        <v/>
      </c>
      <c r="I53" s="361" t="str">
        <f t="shared" si="20"/>
        <v/>
      </c>
      <c r="J53" s="361" t="str">
        <f t="shared" si="20"/>
        <v/>
      </c>
      <c r="K53" s="361" t="str">
        <f t="shared" si="20"/>
        <v/>
      </c>
      <c r="L53" s="361" t="str">
        <f t="shared" si="20"/>
        <v/>
      </c>
      <c r="M53" s="362" t="str">
        <f t="shared" si="20"/>
        <v/>
      </c>
    </row>
    <row r="54" spans="1:13" s="13" customFormat="1">
      <c r="A54" s="346"/>
      <c r="B54" s="345"/>
      <c r="C54" s="358"/>
      <c r="D54" s="176"/>
      <c r="E54" s="176"/>
      <c r="F54" s="176"/>
      <c r="G54" s="176"/>
      <c r="H54" s="176"/>
      <c r="I54" s="176"/>
      <c r="J54" s="176"/>
      <c r="K54" s="176"/>
      <c r="L54" s="176"/>
      <c r="M54" s="177"/>
    </row>
    <row r="55" spans="1:13" s="13" customFormat="1">
      <c r="A55" s="346" t="s">
        <v>373</v>
      </c>
      <c r="B55" s="345"/>
      <c r="C55" s="570">
        <f>SUM(D55:M55)</f>
        <v>0</v>
      </c>
      <c r="D55" s="567"/>
      <c r="E55" s="567"/>
      <c r="F55" s="567"/>
      <c r="G55" s="567"/>
      <c r="H55" s="567"/>
      <c r="I55" s="567"/>
      <c r="J55" s="567"/>
      <c r="K55" s="567"/>
      <c r="L55" s="567"/>
      <c r="M55" s="568"/>
    </row>
    <row r="56" spans="1:13" s="13" customFormat="1">
      <c r="A56" s="346" t="s">
        <v>374</v>
      </c>
      <c r="B56" s="345"/>
      <c r="C56" s="570">
        <f>SUM(D56:M56)</f>
        <v>0</v>
      </c>
      <c r="D56" s="567"/>
      <c r="E56" s="567"/>
      <c r="F56" s="567"/>
      <c r="G56" s="567"/>
      <c r="H56" s="567"/>
      <c r="I56" s="567"/>
      <c r="J56" s="567"/>
      <c r="K56" s="567"/>
      <c r="L56" s="567"/>
      <c r="M56" s="568"/>
    </row>
    <row r="57" spans="1:13" s="13" customFormat="1">
      <c r="A57" s="346" t="s">
        <v>422</v>
      </c>
      <c r="B57" s="345"/>
      <c r="C57" s="570">
        <f>SUM(D57:M57)</f>
        <v>0</v>
      </c>
      <c r="D57" s="567"/>
      <c r="E57" s="567"/>
      <c r="F57" s="567"/>
      <c r="G57" s="567"/>
      <c r="H57" s="567"/>
      <c r="I57" s="567"/>
      <c r="J57" s="567"/>
      <c r="K57" s="567"/>
      <c r="L57" s="567"/>
      <c r="M57" s="568"/>
    </row>
    <row r="58" spans="1:13" s="13" customFormat="1">
      <c r="A58" s="346" t="s">
        <v>171</v>
      </c>
      <c r="B58" s="345"/>
      <c r="C58" s="570">
        <f t="shared" ref="C58:M58" si="21">SUM(C55:C57)</f>
        <v>0</v>
      </c>
      <c r="D58" s="811">
        <f t="shared" si="21"/>
        <v>0</v>
      </c>
      <c r="E58" s="811">
        <f t="shared" si="21"/>
        <v>0</v>
      </c>
      <c r="F58" s="811">
        <f t="shared" si="21"/>
        <v>0</v>
      </c>
      <c r="G58" s="811">
        <f t="shared" si="21"/>
        <v>0</v>
      </c>
      <c r="H58" s="811">
        <f t="shared" si="21"/>
        <v>0</v>
      </c>
      <c r="I58" s="811">
        <f t="shared" si="21"/>
        <v>0</v>
      </c>
      <c r="J58" s="811">
        <f t="shared" si="21"/>
        <v>0</v>
      </c>
      <c r="K58" s="811">
        <f t="shared" si="21"/>
        <v>0</v>
      </c>
      <c r="L58" s="812">
        <f t="shared" si="21"/>
        <v>0</v>
      </c>
      <c r="M58" s="813">
        <f t="shared" si="21"/>
        <v>0</v>
      </c>
    </row>
    <row r="59" spans="1:13" s="13" customFormat="1">
      <c r="A59" s="346" t="s">
        <v>172</v>
      </c>
      <c r="B59" s="345"/>
      <c r="C59" s="349" t="str">
        <f>IF(ISERROR(+C58/C52),"", +C58/C52)</f>
        <v/>
      </c>
      <c r="D59" s="363" t="str">
        <f t="shared" ref="D59:M59" si="22">IF(ISERROR(+D58/D52),"", +D58/D52)</f>
        <v/>
      </c>
      <c r="E59" s="363" t="str">
        <f t="shared" si="22"/>
        <v/>
      </c>
      <c r="F59" s="363" t="str">
        <f t="shared" si="22"/>
        <v/>
      </c>
      <c r="G59" s="363" t="str">
        <f t="shared" si="22"/>
        <v/>
      </c>
      <c r="H59" s="363" t="str">
        <f t="shared" si="22"/>
        <v/>
      </c>
      <c r="I59" s="363" t="str">
        <f t="shared" si="22"/>
        <v/>
      </c>
      <c r="J59" s="363" t="str">
        <f t="shared" si="22"/>
        <v/>
      </c>
      <c r="K59" s="363" t="str">
        <f t="shared" si="22"/>
        <v/>
      </c>
      <c r="L59" s="363" t="str">
        <f t="shared" si="22"/>
        <v/>
      </c>
      <c r="M59" s="364" t="str">
        <f t="shared" si="22"/>
        <v/>
      </c>
    </row>
    <row r="60" spans="1:13" s="13" customFormat="1">
      <c r="A60" s="346" t="s">
        <v>375</v>
      </c>
      <c r="B60" s="345"/>
      <c r="C60" s="350">
        <f>SUM(D60:M60)</f>
        <v>0</v>
      </c>
      <c r="D60" s="361" t="str">
        <f t="shared" ref="D60:M60" si="23">IF(ISERROR(+D55*D53*0.5),"",ROUND((+D55*D53*0.5),2))</f>
        <v/>
      </c>
      <c r="E60" s="361" t="str">
        <f t="shared" si="23"/>
        <v/>
      </c>
      <c r="F60" s="361" t="str">
        <f t="shared" si="23"/>
        <v/>
      </c>
      <c r="G60" s="361" t="str">
        <f t="shared" si="23"/>
        <v/>
      </c>
      <c r="H60" s="361" t="str">
        <f t="shared" si="23"/>
        <v/>
      </c>
      <c r="I60" s="361" t="str">
        <f t="shared" si="23"/>
        <v/>
      </c>
      <c r="J60" s="361" t="str">
        <f t="shared" si="23"/>
        <v/>
      </c>
      <c r="K60" s="361" t="str">
        <f t="shared" si="23"/>
        <v/>
      </c>
      <c r="L60" s="361" t="str">
        <f t="shared" si="23"/>
        <v/>
      </c>
      <c r="M60" s="362" t="str">
        <f t="shared" si="23"/>
        <v/>
      </c>
    </row>
    <row r="61" spans="1:13" s="13" customFormat="1">
      <c r="A61" s="346" t="s">
        <v>376</v>
      </c>
      <c r="B61" s="345"/>
      <c r="C61" s="350">
        <f>SUM(D61:M61)</f>
        <v>0</v>
      </c>
      <c r="D61" s="361" t="str">
        <f>IF(ISERROR(+D56*D53*0.65),"",ROUND((+D56*D53*0.65),2))</f>
        <v/>
      </c>
      <c r="E61" s="361" t="str">
        <f t="shared" ref="E61:M61" si="24">IF(ISERROR(+E56*E53*0.65),"",ROUND((+E56*E53*0.65),2))</f>
        <v/>
      </c>
      <c r="F61" s="361" t="str">
        <f t="shared" si="24"/>
        <v/>
      </c>
      <c r="G61" s="361" t="str">
        <f t="shared" si="24"/>
        <v/>
      </c>
      <c r="H61" s="361" t="str">
        <f t="shared" si="24"/>
        <v/>
      </c>
      <c r="I61" s="361" t="str">
        <f t="shared" si="24"/>
        <v/>
      </c>
      <c r="J61" s="361" t="str">
        <f t="shared" si="24"/>
        <v/>
      </c>
      <c r="K61" s="361" t="str">
        <f t="shared" si="24"/>
        <v/>
      </c>
      <c r="L61" s="361" t="str">
        <f t="shared" si="24"/>
        <v/>
      </c>
      <c r="M61" s="362" t="str">
        <f t="shared" si="24"/>
        <v/>
      </c>
    </row>
    <row r="62" spans="1:13" s="13" customFormat="1">
      <c r="A62" s="346" t="s">
        <v>421</v>
      </c>
      <c r="B62" s="351"/>
      <c r="C62" s="810">
        <f>SUM(D62:M62)</f>
        <v>0</v>
      </c>
      <c r="D62" s="815" t="str">
        <f>IF(ISERROR(+D57*D53*0.93),"",ROUND((+D57*D53*0.93),2))</f>
        <v/>
      </c>
      <c r="E62" s="815" t="str">
        <f t="shared" ref="E62:M62" si="25">IF(ISERROR(+E57*E53*0.93),"",ROUND((+E57*E53*0.93),2))</f>
        <v/>
      </c>
      <c r="F62" s="815" t="str">
        <f t="shared" si="25"/>
        <v/>
      </c>
      <c r="G62" s="815" t="str">
        <f t="shared" si="25"/>
        <v/>
      </c>
      <c r="H62" s="815" t="str">
        <f t="shared" si="25"/>
        <v/>
      </c>
      <c r="I62" s="815" t="str">
        <f t="shared" si="25"/>
        <v/>
      </c>
      <c r="J62" s="815" t="str">
        <f t="shared" si="25"/>
        <v/>
      </c>
      <c r="K62" s="815" t="str">
        <f t="shared" si="25"/>
        <v/>
      </c>
      <c r="L62" s="815" t="str">
        <f t="shared" si="25"/>
        <v/>
      </c>
      <c r="M62" s="815" t="str">
        <f t="shared" si="25"/>
        <v/>
      </c>
    </row>
    <row r="63" spans="1:13" s="15" customFormat="1" ht="14.25" thickBot="1">
      <c r="A63" s="352" t="s">
        <v>126</v>
      </c>
      <c r="B63" s="353"/>
      <c r="C63" s="816">
        <f>SUM(C60:C62)</f>
        <v>0</v>
      </c>
      <c r="D63" s="818">
        <f t="shared" ref="D63:M63" si="26">SUM(D60:D62)</f>
        <v>0</v>
      </c>
      <c r="E63" s="818">
        <f t="shared" si="26"/>
        <v>0</v>
      </c>
      <c r="F63" s="818">
        <f t="shared" si="26"/>
        <v>0</v>
      </c>
      <c r="G63" s="818">
        <f t="shared" si="26"/>
        <v>0</v>
      </c>
      <c r="H63" s="818">
        <f t="shared" si="26"/>
        <v>0</v>
      </c>
      <c r="I63" s="818">
        <f t="shared" si="26"/>
        <v>0</v>
      </c>
      <c r="J63" s="818">
        <f t="shared" si="26"/>
        <v>0</v>
      </c>
      <c r="K63" s="818">
        <f t="shared" si="26"/>
        <v>0</v>
      </c>
      <c r="L63" s="818">
        <f t="shared" si="26"/>
        <v>0</v>
      </c>
      <c r="M63" s="819">
        <f t="shared" si="26"/>
        <v>0</v>
      </c>
    </row>
    <row r="64" spans="1:13" s="15" customFormat="1" ht="14.25" thickTop="1">
      <c r="A64" s="334" t="s">
        <v>141</v>
      </c>
      <c r="B64" s="753" t="str">
        <f>'Sch I S&amp;B FINAL'!B284</f>
        <v xml:space="preserve">PROGRAM NAME </v>
      </c>
      <c r="C64" s="354"/>
      <c r="D64" s="321"/>
      <c r="E64" s="336" t="s">
        <v>159</v>
      </c>
      <c r="F64" s="337"/>
      <c r="G64" s="754" t="str">
        <f>'Sch I S&amp;B FINAL'!H284</f>
        <v>FUNDING SOURCE 4</v>
      </c>
      <c r="H64" s="321"/>
      <c r="I64" s="321"/>
      <c r="J64" s="321"/>
      <c r="K64" s="321"/>
      <c r="L64" s="321"/>
      <c r="M64" s="324"/>
    </row>
    <row r="65" spans="1:13" s="15" customFormat="1" ht="13.5">
      <c r="A65" s="339" t="s">
        <v>146</v>
      </c>
      <c r="B65" s="340"/>
      <c r="C65" s="355">
        <f>SUM(D65:M65)</f>
        <v>0</v>
      </c>
      <c r="D65" s="325"/>
      <c r="E65" s="108"/>
      <c r="F65" s="108"/>
      <c r="G65" s="108"/>
      <c r="H65" s="108"/>
      <c r="I65" s="108"/>
      <c r="J65" s="108"/>
      <c r="K65" s="108"/>
      <c r="L65" s="108"/>
      <c r="M65" s="109"/>
    </row>
    <row r="66" spans="1:13" s="15" customFormat="1" ht="13.5">
      <c r="A66" s="339" t="s">
        <v>147</v>
      </c>
      <c r="B66" s="340"/>
      <c r="C66" s="356">
        <f>SUM(D66:M66)</f>
        <v>0</v>
      </c>
      <c r="D66" s="326"/>
      <c r="E66" s="106"/>
      <c r="F66" s="106"/>
      <c r="G66" s="106"/>
      <c r="H66" s="106"/>
      <c r="I66" s="106"/>
      <c r="J66" s="106"/>
      <c r="K66" s="106"/>
      <c r="L66" s="106"/>
      <c r="M66" s="107"/>
    </row>
    <row r="67" spans="1:13" s="15" customFormat="1" ht="13.5">
      <c r="A67" s="339" t="s">
        <v>148</v>
      </c>
      <c r="B67" s="340"/>
      <c r="C67" s="357">
        <f>+C65-C66</f>
        <v>0</v>
      </c>
      <c r="D67" s="359">
        <f t="shared" ref="D67:M67" si="27">+D65-D66</f>
        <v>0</v>
      </c>
      <c r="E67" s="359">
        <f t="shared" si="27"/>
        <v>0</v>
      </c>
      <c r="F67" s="359">
        <f t="shared" si="27"/>
        <v>0</v>
      </c>
      <c r="G67" s="359">
        <f t="shared" si="27"/>
        <v>0</v>
      </c>
      <c r="H67" s="359">
        <f t="shared" si="27"/>
        <v>0</v>
      </c>
      <c r="I67" s="359">
        <f t="shared" si="27"/>
        <v>0</v>
      </c>
      <c r="J67" s="359">
        <f t="shared" si="27"/>
        <v>0</v>
      </c>
      <c r="K67" s="359">
        <f t="shared" si="27"/>
        <v>0</v>
      </c>
      <c r="L67" s="359">
        <f t="shared" si="27"/>
        <v>0</v>
      </c>
      <c r="M67" s="360">
        <f t="shared" si="27"/>
        <v>0</v>
      </c>
    </row>
    <row r="68" spans="1:13" s="13" customFormat="1">
      <c r="A68" s="344" t="s">
        <v>69</v>
      </c>
      <c r="B68" s="345"/>
      <c r="C68" s="570">
        <f>SUM(D68:M68)</f>
        <v>0</v>
      </c>
      <c r="D68" s="567"/>
      <c r="E68" s="567"/>
      <c r="F68" s="567"/>
      <c r="G68" s="567"/>
      <c r="H68" s="567"/>
      <c r="I68" s="567"/>
      <c r="J68" s="567"/>
      <c r="K68" s="567"/>
      <c r="L68" s="567"/>
      <c r="M68" s="568"/>
    </row>
    <row r="69" spans="1:13" s="13" customFormat="1">
      <c r="A69" s="346" t="s">
        <v>160</v>
      </c>
      <c r="B69" s="345"/>
      <c r="C69" s="358"/>
      <c r="D69" s="361" t="str">
        <f t="shared" ref="D69:M69" si="28">IF(ISERROR(+D65/D68),"",+D65/D68)</f>
        <v/>
      </c>
      <c r="E69" s="361" t="str">
        <f t="shared" si="28"/>
        <v/>
      </c>
      <c r="F69" s="361" t="str">
        <f t="shared" si="28"/>
        <v/>
      </c>
      <c r="G69" s="361" t="str">
        <f t="shared" si="28"/>
        <v/>
      </c>
      <c r="H69" s="361" t="str">
        <f t="shared" si="28"/>
        <v/>
      </c>
      <c r="I69" s="361" t="str">
        <f t="shared" si="28"/>
        <v/>
      </c>
      <c r="J69" s="361" t="str">
        <f t="shared" si="28"/>
        <v/>
      </c>
      <c r="K69" s="361" t="str">
        <f t="shared" si="28"/>
        <v/>
      </c>
      <c r="L69" s="361" t="str">
        <f t="shared" si="28"/>
        <v/>
      </c>
      <c r="M69" s="362" t="str">
        <f t="shared" si="28"/>
        <v/>
      </c>
    </row>
    <row r="70" spans="1:13" s="13" customFormat="1">
      <c r="A70" s="346" t="s">
        <v>144</v>
      </c>
      <c r="B70" s="345"/>
      <c r="C70" s="570">
        <f>SUM(D70:M70)</f>
        <v>0</v>
      </c>
      <c r="D70" s="567"/>
      <c r="E70" s="567"/>
      <c r="F70" s="567"/>
      <c r="G70" s="567"/>
      <c r="H70" s="567"/>
      <c r="I70" s="567"/>
      <c r="J70" s="567"/>
      <c r="K70" s="567"/>
      <c r="L70" s="567"/>
      <c r="M70" s="568"/>
    </row>
    <row r="71" spans="1:13" s="13" customFormat="1">
      <c r="A71" s="346" t="s">
        <v>161</v>
      </c>
      <c r="B71" s="345"/>
      <c r="C71" s="358"/>
      <c r="D71" s="361" t="str">
        <f t="shared" ref="D71:M71" si="29">IF(ISERROR(+D65/D70),"",+D65/D70)</f>
        <v/>
      </c>
      <c r="E71" s="361" t="str">
        <f t="shared" si="29"/>
        <v/>
      </c>
      <c r="F71" s="361" t="str">
        <f t="shared" si="29"/>
        <v/>
      </c>
      <c r="G71" s="361" t="str">
        <f t="shared" si="29"/>
        <v/>
      </c>
      <c r="H71" s="361" t="str">
        <f t="shared" si="29"/>
        <v/>
      </c>
      <c r="I71" s="361" t="str">
        <f t="shared" si="29"/>
        <v/>
      </c>
      <c r="J71" s="361" t="str">
        <f t="shared" si="29"/>
        <v/>
      </c>
      <c r="K71" s="361" t="str">
        <f t="shared" si="29"/>
        <v/>
      </c>
      <c r="L71" s="361" t="str">
        <f t="shared" si="29"/>
        <v/>
      </c>
      <c r="M71" s="362" t="str">
        <f t="shared" si="29"/>
        <v/>
      </c>
    </row>
    <row r="72" spans="1:13" s="13" customFormat="1">
      <c r="A72" s="346"/>
      <c r="B72" s="345"/>
      <c r="C72" s="358"/>
      <c r="D72" s="176"/>
      <c r="E72" s="176"/>
      <c r="F72" s="176"/>
      <c r="G72" s="176"/>
      <c r="H72" s="176"/>
      <c r="I72" s="176"/>
      <c r="J72" s="176"/>
      <c r="K72" s="176"/>
      <c r="L72" s="176"/>
      <c r="M72" s="177"/>
    </row>
    <row r="73" spans="1:13" s="13" customFormat="1">
      <c r="A73" s="346" t="s">
        <v>373</v>
      </c>
      <c r="B73" s="345"/>
      <c r="C73" s="570">
        <f>SUM(D73:M73)</f>
        <v>0</v>
      </c>
      <c r="D73" s="567"/>
      <c r="E73" s="567"/>
      <c r="F73" s="567"/>
      <c r="G73" s="567"/>
      <c r="H73" s="567"/>
      <c r="I73" s="567"/>
      <c r="J73" s="567"/>
      <c r="K73" s="567"/>
      <c r="L73" s="567"/>
      <c r="M73" s="568"/>
    </row>
    <row r="74" spans="1:13" s="13" customFormat="1">
      <c r="A74" s="346" t="s">
        <v>374</v>
      </c>
      <c r="B74" s="345"/>
      <c r="C74" s="570">
        <f>SUM(D74:M74)</f>
        <v>0</v>
      </c>
      <c r="D74" s="567"/>
      <c r="E74" s="567"/>
      <c r="F74" s="567"/>
      <c r="G74" s="567"/>
      <c r="H74" s="567"/>
      <c r="I74" s="567"/>
      <c r="J74" s="567"/>
      <c r="K74" s="567"/>
      <c r="L74" s="567"/>
      <c r="M74" s="568"/>
    </row>
    <row r="75" spans="1:13" s="13" customFormat="1">
      <c r="A75" s="346" t="s">
        <v>422</v>
      </c>
      <c r="B75" s="345"/>
      <c r="C75" s="570">
        <f>SUM(D75:M75)</f>
        <v>0</v>
      </c>
      <c r="D75" s="567"/>
      <c r="E75" s="567"/>
      <c r="F75" s="567"/>
      <c r="G75" s="567"/>
      <c r="H75" s="567"/>
      <c r="I75" s="567"/>
      <c r="J75" s="567"/>
      <c r="K75" s="567"/>
      <c r="L75" s="567"/>
      <c r="M75" s="568"/>
    </row>
    <row r="76" spans="1:13" s="13" customFormat="1">
      <c r="A76" s="346" t="s">
        <v>171</v>
      </c>
      <c r="B76" s="345"/>
      <c r="C76" s="570">
        <f t="shared" ref="C76:M76" si="30">SUM(C73:C75)</f>
        <v>0</v>
      </c>
      <c r="D76" s="811">
        <f t="shared" si="30"/>
        <v>0</v>
      </c>
      <c r="E76" s="811">
        <f t="shared" si="30"/>
        <v>0</v>
      </c>
      <c r="F76" s="811">
        <f t="shared" si="30"/>
        <v>0</v>
      </c>
      <c r="G76" s="811">
        <f t="shared" si="30"/>
        <v>0</v>
      </c>
      <c r="H76" s="811">
        <f t="shared" si="30"/>
        <v>0</v>
      </c>
      <c r="I76" s="811">
        <f t="shared" si="30"/>
        <v>0</v>
      </c>
      <c r="J76" s="811">
        <f t="shared" si="30"/>
        <v>0</v>
      </c>
      <c r="K76" s="811">
        <f t="shared" si="30"/>
        <v>0</v>
      </c>
      <c r="L76" s="812">
        <f t="shared" si="30"/>
        <v>0</v>
      </c>
      <c r="M76" s="813">
        <f t="shared" si="30"/>
        <v>0</v>
      </c>
    </row>
    <row r="77" spans="1:13" s="13" customFormat="1">
      <c r="A77" s="346" t="s">
        <v>172</v>
      </c>
      <c r="B77" s="345"/>
      <c r="C77" s="349" t="str">
        <f>IF(ISERROR(+C76/C70),"", +C76/C70)</f>
        <v/>
      </c>
      <c r="D77" s="363" t="str">
        <f t="shared" ref="D77:M77" si="31">IF(ISERROR(+D76/D70),"", +D76/D70)</f>
        <v/>
      </c>
      <c r="E77" s="363" t="str">
        <f t="shared" si="31"/>
        <v/>
      </c>
      <c r="F77" s="363" t="str">
        <f t="shared" si="31"/>
        <v/>
      </c>
      <c r="G77" s="363" t="str">
        <f t="shared" si="31"/>
        <v/>
      </c>
      <c r="H77" s="363" t="str">
        <f t="shared" si="31"/>
        <v/>
      </c>
      <c r="I77" s="363" t="str">
        <f t="shared" si="31"/>
        <v/>
      </c>
      <c r="J77" s="363" t="str">
        <f t="shared" si="31"/>
        <v/>
      </c>
      <c r="K77" s="363" t="str">
        <f t="shared" si="31"/>
        <v/>
      </c>
      <c r="L77" s="363" t="str">
        <f t="shared" si="31"/>
        <v/>
      </c>
      <c r="M77" s="364" t="str">
        <f t="shared" si="31"/>
        <v/>
      </c>
    </row>
    <row r="78" spans="1:13" s="13" customFormat="1">
      <c r="A78" s="346" t="s">
        <v>375</v>
      </c>
      <c r="B78" s="345"/>
      <c r="C78" s="350">
        <f>SUM(D78:M78)</f>
        <v>0</v>
      </c>
      <c r="D78" s="361" t="str">
        <f t="shared" ref="D78:M78" si="32">IF(ISERROR(+D73*D71*0.5),"",ROUND((+D73*D71*0.5),2))</f>
        <v/>
      </c>
      <c r="E78" s="361" t="str">
        <f t="shared" si="32"/>
        <v/>
      </c>
      <c r="F78" s="361" t="str">
        <f t="shared" si="32"/>
        <v/>
      </c>
      <c r="G78" s="361" t="str">
        <f t="shared" si="32"/>
        <v/>
      </c>
      <c r="H78" s="361" t="str">
        <f t="shared" si="32"/>
        <v/>
      </c>
      <c r="I78" s="361" t="str">
        <f t="shared" si="32"/>
        <v/>
      </c>
      <c r="J78" s="361" t="str">
        <f t="shared" si="32"/>
        <v/>
      </c>
      <c r="K78" s="361" t="str">
        <f t="shared" si="32"/>
        <v/>
      </c>
      <c r="L78" s="361" t="str">
        <f t="shared" si="32"/>
        <v/>
      </c>
      <c r="M78" s="362" t="str">
        <f t="shared" si="32"/>
        <v/>
      </c>
    </row>
    <row r="79" spans="1:13" s="13" customFormat="1">
      <c r="A79" s="346" t="s">
        <v>376</v>
      </c>
      <c r="B79" s="345"/>
      <c r="C79" s="350">
        <f>SUM(D79:M79)</f>
        <v>0</v>
      </c>
      <c r="D79" s="361" t="str">
        <f>IF(ISERROR(+D74*D71*0.65),"",ROUND((+D74*D71*0.65),2))</f>
        <v/>
      </c>
      <c r="E79" s="361" t="str">
        <f t="shared" ref="E79:M79" si="33">IF(ISERROR(+E74*E71*0.65),"",ROUND((+E74*E71*0.65),2))</f>
        <v/>
      </c>
      <c r="F79" s="361" t="str">
        <f t="shared" si="33"/>
        <v/>
      </c>
      <c r="G79" s="361" t="str">
        <f t="shared" si="33"/>
        <v/>
      </c>
      <c r="H79" s="361" t="str">
        <f t="shared" si="33"/>
        <v/>
      </c>
      <c r="I79" s="361" t="str">
        <f t="shared" si="33"/>
        <v/>
      </c>
      <c r="J79" s="361" t="str">
        <f t="shared" si="33"/>
        <v/>
      </c>
      <c r="K79" s="361" t="str">
        <f t="shared" si="33"/>
        <v/>
      </c>
      <c r="L79" s="361" t="str">
        <f t="shared" si="33"/>
        <v/>
      </c>
      <c r="M79" s="362" t="str">
        <f t="shared" si="33"/>
        <v/>
      </c>
    </row>
    <row r="80" spans="1:13" s="13" customFormat="1">
      <c r="A80" s="346" t="s">
        <v>421</v>
      </c>
      <c r="B80" s="351"/>
      <c r="C80" s="810">
        <f>SUM(D80:M80)</f>
        <v>0</v>
      </c>
      <c r="D80" s="815" t="str">
        <f>IF(ISERROR(+D75*D71*0.93),"",ROUND((+D75*D71*0.93),2))</f>
        <v/>
      </c>
      <c r="E80" s="815" t="str">
        <f t="shared" ref="E80:M80" si="34">IF(ISERROR(+E75*E71*0.93),"",ROUND((+E75*E71*0.93),2))</f>
        <v/>
      </c>
      <c r="F80" s="815" t="str">
        <f t="shared" si="34"/>
        <v/>
      </c>
      <c r="G80" s="815" t="str">
        <f t="shared" si="34"/>
        <v/>
      </c>
      <c r="H80" s="815" t="str">
        <f t="shared" si="34"/>
        <v/>
      </c>
      <c r="I80" s="815" t="str">
        <f t="shared" si="34"/>
        <v/>
      </c>
      <c r="J80" s="815" t="str">
        <f t="shared" si="34"/>
        <v/>
      </c>
      <c r="K80" s="815" t="str">
        <f t="shared" si="34"/>
        <v/>
      </c>
      <c r="L80" s="815" t="str">
        <f t="shared" si="34"/>
        <v/>
      </c>
      <c r="M80" s="815" t="str">
        <f t="shared" si="34"/>
        <v/>
      </c>
    </row>
    <row r="81" spans="1:13" s="15" customFormat="1" ht="14.25" thickBot="1">
      <c r="A81" s="352" t="s">
        <v>126</v>
      </c>
      <c r="B81" s="353"/>
      <c r="C81" s="816">
        <f>SUM(C78:C80)</f>
        <v>0</v>
      </c>
      <c r="D81" s="818">
        <f t="shared" ref="D81:M81" si="35">SUM(D78:D80)</f>
        <v>0</v>
      </c>
      <c r="E81" s="818">
        <f t="shared" si="35"/>
        <v>0</v>
      </c>
      <c r="F81" s="818">
        <f t="shared" si="35"/>
        <v>0</v>
      </c>
      <c r="G81" s="818">
        <f t="shared" si="35"/>
        <v>0</v>
      </c>
      <c r="H81" s="818">
        <f t="shared" si="35"/>
        <v>0</v>
      </c>
      <c r="I81" s="818">
        <f t="shared" si="35"/>
        <v>0</v>
      </c>
      <c r="J81" s="818">
        <f t="shared" si="35"/>
        <v>0</v>
      </c>
      <c r="K81" s="818">
        <f t="shared" si="35"/>
        <v>0</v>
      </c>
      <c r="L81" s="818">
        <f t="shared" si="35"/>
        <v>0</v>
      </c>
      <c r="M81" s="819">
        <f t="shared" si="35"/>
        <v>0</v>
      </c>
    </row>
    <row r="82" spans="1:13" s="15" customFormat="1" ht="14.25" thickTop="1">
      <c r="A82" s="334" t="s">
        <v>141</v>
      </c>
      <c r="B82" s="753" t="str">
        <f>'Sch I S&amp;B FINAL'!B377</f>
        <v xml:space="preserve">PROGRAM NAME </v>
      </c>
      <c r="C82" s="354"/>
      <c r="D82" s="321"/>
      <c r="E82" s="336" t="s">
        <v>159</v>
      </c>
      <c r="F82" s="337"/>
      <c r="G82" s="754" t="str">
        <f>'Sch I S&amp;B FINAL'!H377</f>
        <v>FUNDING SOURCE 5</v>
      </c>
      <c r="H82" s="321"/>
      <c r="I82" s="321"/>
      <c r="J82" s="321"/>
      <c r="K82" s="321"/>
      <c r="L82" s="321"/>
      <c r="M82" s="324"/>
    </row>
    <row r="83" spans="1:13" s="15" customFormat="1" ht="13.5">
      <c r="A83" s="339" t="s">
        <v>146</v>
      </c>
      <c r="B83" s="340"/>
      <c r="C83" s="355">
        <f>SUM(D83:M83)</f>
        <v>0</v>
      </c>
      <c r="D83" s="325"/>
      <c r="E83" s="108"/>
      <c r="F83" s="108"/>
      <c r="G83" s="108"/>
      <c r="H83" s="108"/>
      <c r="I83" s="108"/>
      <c r="J83" s="108"/>
      <c r="K83" s="108"/>
      <c r="L83" s="108"/>
      <c r="M83" s="109"/>
    </row>
    <row r="84" spans="1:13" s="15" customFormat="1" ht="13.5">
      <c r="A84" s="339" t="s">
        <v>147</v>
      </c>
      <c r="B84" s="340"/>
      <c r="C84" s="356">
        <f>SUM(D84:M84)</f>
        <v>0</v>
      </c>
      <c r="D84" s="326"/>
      <c r="E84" s="106"/>
      <c r="F84" s="106"/>
      <c r="G84" s="106"/>
      <c r="H84" s="106"/>
      <c r="I84" s="106"/>
      <c r="J84" s="106"/>
      <c r="K84" s="106"/>
      <c r="L84" s="106"/>
      <c r="M84" s="107"/>
    </row>
    <row r="85" spans="1:13" s="15" customFormat="1" ht="13.5">
      <c r="A85" s="339" t="s">
        <v>148</v>
      </c>
      <c r="B85" s="340"/>
      <c r="C85" s="357">
        <f>+C83-C84</f>
        <v>0</v>
      </c>
      <c r="D85" s="359">
        <f t="shared" ref="D85:M85" si="36">+D83-D84</f>
        <v>0</v>
      </c>
      <c r="E85" s="359">
        <f t="shared" si="36"/>
        <v>0</v>
      </c>
      <c r="F85" s="359">
        <f t="shared" si="36"/>
        <v>0</v>
      </c>
      <c r="G85" s="359">
        <f t="shared" si="36"/>
        <v>0</v>
      </c>
      <c r="H85" s="359">
        <f t="shared" si="36"/>
        <v>0</v>
      </c>
      <c r="I85" s="359">
        <f t="shared" si="36"/>
        <v>0</v>
      </c>
      <c r="J85" s="359">
        <f t="shared" si="36"/>
        <v>0</v>
      </c>
      <c r="K85" s="359">
        <f t="shared" si="36"/>
        <v>0</v>
      </c>
      <c r="L85" s="359">
        <f t="shared" si="36"/>
        <v>0</v>
      </c>
      <c r="M85" s="360">
        <f t="shared" si="36"/>
        <v>0</v>
      </c>
    </row>
    <row r="86" spans="1:13" s="13" customFormat="1">
      <c r="A86" s="344" t="s">
        <v>69</v>
      </c>
      <c r="B86" s="345"/>
      <c r="C86" s="570">
        <f>SUM(D86:M86)</f>
        <v>0</v>
      </c>
      <c r="D86" s="567"/>
      <c r="E86" s="567"/>
      <c r="F86" s="567"/>
      <c r="G86" s="567"/>
      <c r="H86" s="567"/>
      <c r="I86" s="567"/>
      <c r="J86" s="567"/>
      <c r="K86" s="567"/>
      <c r="L86" s="567"/>
      <c r="M86" s="568"/>
    </row>
    <row r="87" spans="1:13" s="13" customFormat="1">
      <c r="A87" s="346" t="s">
        <v>160</v>
      </c>
      <c r="B87" s="345"/>
      <c r="C87" s="358"/>
      <c r="D87" s="361" t="str">
        <f t="shared" ref="D87:M87" si="37">IF(ISERROR(+D83/D86),"",+D83/D86)</f>
        <v/>
      </c>
      <c r="E87" s="361" t="str">
        <f t="shared" si="37"/>
        <v/>
      </c>
      <c r="F87" s="361" t="str">
        <f t="shared" si="37"/>
        <v/>
      </c>
      <c r="G87" s="361" t="str">
        <f t="shared" si="37"/>
        <v/>
      </c>
      <c r="H87" s="361" t="str">
        <f t="shared" si="37"/>
        <v/>
      </c>
      <c r="I87" s="361" t="str">
        <f t="shared" si="37"/>
        <v/>
      </c>
      <c r="J87" s="361" t="str">
        <f t="shared" si="37"/>
        <v/>
      </c>
      <c r="K87" s="361" t="str">
        <f t="shared" si="37"/>
        <v/>
      </c>
      <c r="L87" s="361" t="str">
        <f t="shared" si="37"/>
        <v/>
      </c>
      <c r="M87" s="362" t="str">
        <f t="shared" si="37"/>
        <v/>
      </c>
    </row>
    <row r="88" spans="1:13" s="13" customFormat="1">
      <c r="A88" s="346" t="s">
        <v>144</v>
      </c>
      <c r="B88" s="345"/>
      <c r="C88" s="570">
        <f>SUM(D88:M88)</f>
        <v>0</v>
      </c>
      <c r="D88" s="567"/>
      <c r="E88" s="567"/>
      <c r="F88" s="567"/>
      <c r="G88" s="567"/>
      <c r="H88" s="567"/>
      <c r="I88" s="567"/>
      <c r="J88" s="567"/>
      <c r="K88" s="567"/>
      <c r="L88" s="567"/>
      <c r="M88" s="568"/>
    </row>
    <row r="89" spans="1:13" s="13" customFormat="1">
      <c r="A89" s="346" t="s">
        <v>161</v>
      </c>
      <c r="B89" s="345"/>
      <c r="C89" s="358"/>
      <c r="D89" s="361" t="str">
        <f t="shared" ref="D89:M89" si="38">IF(ISERROR(+D83/D88),"",+D83/D88)</f>
        <v/>
      </c>
      <c r="E89" s="361" t="str">
        <f t="shared" si="38"/>
        <v/>
      </c>
      <c r="F89" s="361" t="str">
        <f t="shared" si="38"/>
        <v/>
      </c>
      <c r="G89" s="361" t="str">
        <f t="shared" si="38"/>
        <v/>
      </c>
      <c r="H89" s="361" t="str">
        <f t="shared" si="38"/>
        <v/>
      </c>
      <c r="I89" s="361" t="str">
        <f t="shared" si="38"/>
        <v/>
      </c>
      <c r="J89" s="361" t="str">
        <f t="shared" si="38"/>
        <v/>
      </c>
      <c r="K89" s="361" t="str">
        <f t="shared" si="38"/>
        <v/>
      </c>
      <c r="L89" s="361" t="str">
        <f t="shared" si="38"/>
        <v/>
      </c>
      <c r="M89" s="362" t="str">
        <f t="shared" si="38"/>
        <v/>
      </c>
    </row>
    <row r="90" spans="1:13" s="13" customFormat="1">
      <c r="A90" s="346"/>
      <c r="B90" s="345"/>
      <c r="C90" s="358"/>
      <c r="D90" s="176"/>
      <c r="E90" s="176"/>
      <c r="F90" s="176"/>
      <c r="G90" s="176"/>
      <c r="H90" s="176"/>
      <c r="I90" s="176"/>
      <c r="J90" s="176"/>
      <c r="K90" s="176"/>
      <c r="L90" s="176"/>
      <c r="M90" s="177"/>
    </row>
    <row r="91" spans="1:13" s="13" customFormat="1">
      <c r="A91" s="346" t="s">
        <v>373</v>
      </c>
      <c r="B91" s="345"/>
      <c r="C91" s="570">
        <f>SUM(D91:M91)</f>
        <v>0</v>
      </c>
      <c r="D91" s="567"/>
      <c r="E91" s="567"/>
      <c r="F91" s="567"/>
      <c r="G91" s="567"/>
      <c r="H91" s="567"/>
      <c r="I91" s="567"/>
      <c r="J91" s="567"/>
      <c r="K91" s="567"/>
      <c r="L91" s="567"/>
      <c r="M91" s="568"/>
    </row>
    <row r="92" spans="1:13" s="13" customFormat="1">
      <c r="A92" s="346" t="s">
        <v>374</v>
      </c>
      <c r="B92" s="345"/>
      <c r="C92" s="570">
        <f>SUM(D92:M92)</f>
        <v>0</v>
      </c>
      <c r="D92" s="567"/>
      <c r="E92" s="567"/>
      <c r="F92" s="567"/>
      <c r="G92" s="567"/>
      <c r="H92" s="567"/>
      <c r="I92" s="567"/>
      <c r="J92" s="567"/>
      <c r="K92" s="567"/>
      <c r="L92" s="567"/>
      <c r="M92" s="568"/>
    </row>
    <row r="93" spans="1:13" s="13" customFormat="1">
      <c r="A93" s="346" t="s">
        <v>422</v>
      </c>
      <c r="B93" s="345"/>
      <c r="C93" s="570">
        <f>SUM(D93:M93)</f>
        <v>0</v>
      </c>
      <c r="D93" s="567"/>
      <c r="E93" s="567"/>
      <c r="F93" s="567"/>
      <c r="G93" s="567"/>
      <c r="H93" s="567"/>
      <c r="I93" s="567"/>
      <c r="J93" s="567"/>
      <c r="K93" s="567"/>
      <c r="L93" s="567"/>
      <c r="M93" s="568"/>
    </row>
    <row r="94" spans="1:13" s="13" customFormat="1">
      <c r="A94" s="346" t="s">
        <v>171</v>
      </c>
      <c r="B94" s="345"/>
      <c r="C94" s="570">
        <f t="shared" ref="C94:M94" si="39">SUM(C91:C93)</f>
        <v>0</v>
      </c>
      <c r="D94" s="811">
        <f t="shared" si="39"/>
        <v>0</v>
      </c>
      <c r="E94" s="811">
        <f t="shared" si="39"/>
        <v>0</v>
      </c>
      <c r="F94" s="811">
        <f t="shared" si="39"/>
        <v>0</v>
      </c>
      <c r="G94" s="811">
        <f t="shared" si="39"/>
        <v>0</v>
      </c>
      <c r="H94" s="811">
        <f t="shared" si="39"/>
        <v>0</v>
      </c>
      <c r="I94" s="811">
        <f t="shared" si="39"/>
        <v>0</v>
      </c>
      <c r="J94" s="811">
        <f t="shared" si="39"/>
        <v>0</v>
      </c>
      <c r="K94" s="811">
        <f t="shared" si="39"/>
        <v>0</v>
      </c>
      <c r="L94" s="812">
        <f t="shared" si="39"/>
        <v>0</v>
      </c>
      <c r="M94" s="813">
        <f t="shared" si="39"/>
        <v>0</v>
      </c>
    </row>
    <row r="95" spans="1:13" s="13" customFormat="1">
      <c r="A95" s="346" t="s">
        <v>172</v>
      </c>
      <c r="B95" s="345"/>
      <c r="C95" s="349" t="str">
        <f>IF(ISERROR(+C94/C88),"", +C94/C88)</f>
        <v/>
      </c>
      <c r="D95" s="363" t="str">
        <f t="shared" ref="D95:M95" si="40">IF(ISERROR(+D94/D88),"", +D94/D88)</f>
        <v/>
      </c>
      <c r="E95" s="363" t="str">
        <f t="shared" si="40"/>
        <v/>
      </c>
      <c r="F95" s="363" t="str">
        <f t="shared" si="40"/>
        <v/>
      </c>
      <c r="G95" s="363" t="str">
        <f t="shared" si="40"/>
        <v/>
      </c>
      <c r="H95" s="363" t="str">
        <f t="shared" si="40"/>
        <v/>
      </c>
      <c r="I95" s="363" t="str">
        <f t="shared" si="40"/>
        <v/>
      </c>
      <c r="J95" s="363" t="str">
        <f t="shared" si="40"/>
        <v/>
      </c>
      <c r="K95" s="363" t="str">
        <f t="shared" si="40"/>
        <v/>
      </c>
      <c r="L95" s="363" t="str">
        <f t="shared" si="40"/>
        <v/>
      </c>
      <c r="M95" s="364" t="str">
        <f t="shared" si="40"/>
        <v/>
      </c>
    </row>
    <row r="96" spans="1:13" s="13" customFormat="1">
      <c r="A96" s="346" t="s">
        <v>375</v>
      </c>
      <c r="B96" s="345"/>
      <c r="C96" s="350">
        <f>SUM(D96:M96)</f>
        <v>0</v>
      </c>
      <c r="D96" s="361" t="str">
        <f t="shared" ref="D96:M96" si="41">IF(ISERROR(+D91*D89*0.5),"",ROUND((+D91*D89*0.5),2))</f>
        <v/>
      </c>
      <c r="E96" s="361" t="str">
        <f t="shared" si="41"/>
        <v/>
      </c>
      <c r="F96" s="361" t="str">
        <f t="shared" si="41"/>
        <v/>
      </c>
      <c r="G96" s="361" t="str">
        <f t="shared" si="41"/>
        <v/>
      </c>
      <c r="H96" s="361" t="str">
        <f t="shared" si="41"/>
        <v/>
      </c>
      <c r="I96" s="361" t="str">
        <f t="shared" si="41"/>
        <v/>
      </c>
      <c r="J96" s="361" t="str">
        <f t="shared" si="41"/>
        <v/>
      </c>
      <c r="K96" s="361" t="str">
        <f t="shared" si="41"/>
        <v/>
      </c>
      <c r="L96" s="361" t="str">
        <f t="shared" si="41"/>
        <v/>
      </c>
      <c r="M96" s="362" t="str">
        <f t="shared" si="41"/>
        <v/>
      </c>
    </row>
    <row r="97" spans="1:13" s="13" customFormat="1">
      <c r="A97" s="346" t="s">
        <v>376</v>
      </c>
      <c r="B97" s="345"/>
      <c r="C97" s="350">
        <f>SUM(D97:M97)</f>
        <v>0</v>
      </c>
      <c r="D97" s="361" t="str">
        <f>IF(ISERROR(+D92*D89*0.65),"",ROUND((+D92*D89*0.65),2))</f>
        <v/>
      </c>
      <c r="E97" s="361" t="str">
        <f t="shared" ref="E97:M97" si="42">IF(ISERROR(+E92*E89*0.65),"",ROUND((+E92*E89*0.65),2))</f>
        <v/>
      </c>
      <c r="F97" s="361" t="str">
        <f t="shared" si="42"/>
        <v/>
      </c>
      <c r="G97" s="361" t="str">
        <f t="shared" si="42"/>
        <v/>
      </c>
      <c r="H97" s="361" t="str">
        <f t="shared" si="42"/>
        <v/>
      </c>
      <c r="I97" s="361" t="str">
        <f t="shared" si="42"/>
        <v/>
      </c>
      <c r="J97" s="361" t="str">
        <f t="shared" si="42"/>
        <v/>
      </c>
      <c r="K97" s="361" t="str">
        <f t="shared" si="42"/>
        <v/>
      </c>
      <c r="L97" s="361" t="str">
        <f t="shared" si="42"/>
        <v/>
      </c>
      <c r="M97" s="362" t="str">
        <f t="shared" si="42"/>
        <v/>
      </c>
    </row>
    <row r="98" spans="1:13" s="13" customFormat="1">
      <c r="A98" s="346" t="s">
        <v>421</v>
      </c>
      <c r="B98" s="351"/>
      <c r="C98" s="810">
        <f>SUM(D98:M98)</f>
        <v>0</v>
      </c>
      <c r="D98" s="815" t="str">
        <f>IF(ISERROR(+D93*D89*0.93),"",ROUND((+D93*D89*0.93),2))</f>
        <v/>
      </c>
      <c r="E98" s="815" t="str">
        <f t="shared" ref="E98:M98" si="43">IF(ISERROR(+E93*E89*0.93),"",ROUND((+E93*E89*0.93),2))</f>
        <v/>
      </c>
      <c r="F98" s="815" t="str">
        <f t="shared" si="43"/>
        <v/>
      </c>
      <c r="G98" s="815" t="str">
        <f t="shared" si="43"/>
        <v/>
      </c>
      <c r="H98" s="815" t="str">
        <f t="shared" si="43"/>
        <v/>
      </c>
      <c r="I98" s="815" t="str">
        <f t="shared" si="43"/>
        <v/>
      </c>
      <c r="J98" s="815" t="str">
        <f t="shared" si="43"/>
        <v/>
      </c>
      <c r="K98" s="815" t="str">
        <f t="shared" si="43"/>
        <v/>
      </c>
      <c r="L98" s="815" t="str">
        <f t="shared" si="43"/>
        <v/>
      </c>
      <c r="M98" s="815" t="str">
        <f t="shared" si="43"/>
        <v/>
      </c>
    </row>
    <row r="99" spans="1:13" s="15" customFormat="1" ht="14.25" thickBot="1">
      <c r="A99" s="352" t="s">
        <v>126</v>
      </c>
      <c r="B99" s="353"/>
      <c r="C99" s="816">
        <f>SUM(C96:C98)</f>
        <v>0</v>
      </c>
      <c r="D99" s="818">
        <f t="shared" ref="D99:M99" si="44">SUM(D96:D98)</f>
        <v>0</v>
      </c>
      <c r="E99" s="818">
        <f t="shared" si="44"/>
        <v>0</v>
      </c>
      <c r="F99" s="818">
        <f t="shared" si="44"/>
        <v>0</v>
      </c>
      <c r="G99" s="818">
        <f t="shared" si="44"/>
        <v>0</v>
      </c>
      <c r="H99" s="818">
        <f t="shared" si="44"/>
        <v>0</v>
      </c>
      <c r="I99" s="818">
        <f t="shared" si="44"/>
        <v>0</v>
      </c>
      <c r="J99" s="818">
        <f t="shared" si="44"/>
        <v>0</v>
      </c>
      <c r="K99" s="818">
        <f t="shared" si="44"/>
        <v>0</v>
      </c>
      <c r="L99" s="818">
        <f t="shared" si="44"/>
        <v>0</v>
      </c>
      <c r="M99" s="819">
        <f t="shared" si="44"/>
        <v>0</v>
      </c>
    </row>
    <row r="100" spans="1:13" s="15" customFormat="1" ht="14.25" thickTop="1">
      <c r="A100" s="334" t="s">
        <v>141</v>
      </c>
      <c r="B100" s="753" t="str">
        <f>'Sch I S&amp;B FINAL'!B470</f>
        <v xml:space="preserve">PROGRAM NAME </v>
      </c>
      <c r="C100" s="354"/>
      <c r="D100" s="321"/>
      <c r="E100" s="336" t="s">
        <v>159</v>
      </c>
      <c r="F100" s="337"/>
      <c r="G100" s="754" t="str">
        <f>'Sch I S&amp;B FINAL'!H470</f>
        <v>FUNDING SOURCE 6</v>
      </c>
      <c r="H100" s="321"/>
      <c r="I100" s="321"/>
      <c r="J100" s="321"/>
      <c r="K100" s="321"/>
      <c r="L100" s="321"/>
      <c r="M100" s="324"/>
    </row>
    <row r="101" spans="1:13" s="15" customFormat="1" ht="13.5">
      <c r="A101" s="339" t="s">
        <v>146</v>
      </c>
      <c r="B101" s="340"/>
      <c r="C101" s="355">
        <f>SUM(D101:M101)</f>
        <v>0</v>
      </c>
      <c r="D101" s="325"/>
      <c r="E101" s="108"/>
      <c r="F101" s="108"/>
      <c r="G101" s="108"/>
      <c r="H101" s="108"/>
      <c r="I101" s="108"/>
      <c r="J101" s="108"/>
      <c r="K101" s="108"/>
      <c r="L101" s="108"/>
      <c r="M101" s="109"/>
    </row>
    <row r="102" spans="1:13" s="15" customFormat="1" ht="13.5">
      <c r="A102" s="339" t="s">
        <v>147</v>
      </c>
      <c r="B102" s="340"/>
      <c r="C102" s="356">
        <f>SUM(D102:M102)</f>
        <v>0</v>
      </c>
      <c r="D102" s="326"/>
      <c r="E102" s="106"/>
      <c r="F102" s="106"/>
      <c r="G102" s="106"/>
      <c r="H102" s="106"/>
      <c r="I102" s="106"/>
      <c r="J102" s="106"/>
      <c r="K102" s="106"/>
      <c r="L102" s="106"/>
      <c r="M102" s="107"/>
    </row>
    <row r="103" spans="1:13" s="15" customFormat="1" ht="13.5">
      <c r="A103" s="339" t="s">
        <v>148</v>
      </c>
      <c r="B103" s="340"/>
      <c r="C103" s="357">
        <f>+C101-C102</f>
        <v>0</v>
      </c>
      <c r="D103" s="359">
        <f t="shared" ref="D103:M103" si="45">+D101-D102</f>
        <v>0</v>
      </c>
      <c r="E103" s="359">
        <f t="shared" si="45"/>
        <v>0</v>
      </c>
      <c r="F103" s="359">
        <f t="shared" si="45"/>
        <v>0</v>
      </c>
      <c r="G103" s="359">
        <f t="shared" si="45"/>
        <v>0</v>
      </c>
      <c r="H103" s="359">
        <f t="shared" si="45"/>
        <v>0</v>
      </c>
      <c r="I103" s="359">
        <f t="shared" si="45"/>
        <v>0</v>
      </c>
      <c r="J103" s="359">
        <f t="shared" si="45"/>
        <v>0</v>
      </c>
      <c r="K103" s="359">
        <f t="shared" si="45"/>
        <v>0</v>
      </c>
      <c r="L103" s="359">
        <f t="shared" si="45"/>
        <v>0</v>
      </c>
      <c r="M103" s="360">
        <f t="shared" si="45"/>
        <v>0</v>
      </c>
    </row>
    <row r="104" spans="1:13" s="13" customFormat="1">
      <c r="A104" s="344" t="s">
        <v>69</v>
      </c>
      <c r="B104" s="345"/>
      <c r="C104" s="570">
        <f>SUM(D104:M104)</f>
        <v>0</v>
      </c>
      <c r="D104" s="567"/>
      <c r="E104" s="567"/>
      <c r="F104" s="567"/>
      <c r="G104" s="567"/>
      <c r="H104" s="567"/>
      <c r="I104" s="567"/>
      <c r="J104" s="567"/>
      <c r="K104" s="567"/>
      <c r="L104" s="567"/>
      <c r="M104" s="568"/>
    </row>
    <row r="105" spans="1:13" s="13" customFormat="1">
      <c r="A105" s="346" t="s">
        <v>160</v>
      </c>
      <c r="B105" s="345"/>
      <c r="C105" s="358"/>
      <c r="D105" s="361" t="str">
        <f t="shared" ref="D105:M105" si="46">IF(ISERROR(+D101/D104),"",+D101/D104)</f>
        <v/>
      </c>
      <c r="E105" s="361" t="str">
        <f t="shared" si="46"/>
        <v/>
      </c>
      <c r="F105" s="361" t="str">
        <f t="shared" si="46"/>
        <v/>
      </c>
      <c r="G105" s="361" t="str">
        <f t="shared" si="46"/>
        <v/>
      </c>
      <c r="H105" s="361" t="str">
        <f t="shared" si="46"/>
        <v/>
      </c>
      <c r="I105" s="361" t="str">
        <f t="shared" si="46"/>
        <v/>
      </c>
      <c r="J105" s="361" t="str">
        <f t="shared" si="46"/>
        <v/>
      </c>
      <c r="K105" s="361" t="str">
        <f t="shared" si="46"/>
        <v/>
      </c>
      <c r="L105" s="361" t="str">
        <f t="shared" si="46"/>
        <v/>
      </c>
      <c r="M105" s="362" t="str">
        <f t="shared" si="46"/>
        <v/>
      </c>
    </row>
    <row r="106" spans="1:13" s="13" customFormat="1">
      <c r="A106" s="346" t="s">
        <v>144</v>
      </c>
      <c r="B106" s="345"/>
      <c r="C106" s="570">
        <f>SUM(D106:M106)</f>
        <v>0</v>
      </c>
      <c r="D106" s="567"/>
      <c r="E106" s="567"/>
      <c r="F106" s="567"/>
      <c r="G106" s="567"/>
      <c r="H106" s="567"/>
      <c r="I106" s="567"/>
      <c r="J106" s="567"/>
      <c r="K106" s="567"/>
      <c r="L106" s="567"/>
      <c r="M106" s="568"/>
    </row>
    <row r="107" spans="1:13" s="13" customFormat="1">
      <c r="A107" s="346" t="s">
        <v>161</v>
      </c>
      <c r="B107" s="345"/>
      <c r="C107" s="358"/>
      <c r="D107" s="361" t="str">
        <f t="shared" ref="D107:M107" si="47">IF(ISERROR(+D101/D106),"",+D101/D106)</f>
        <v/>
      </c>
      <c r="E107" s="361" t="str">
        <f t="shared" si="47"/>
        <v/>
      </c>
      <c r="F107" s="361" t="str">
        <f t="shared" si="47"/>
        <v/>
      </c>
      <c r="G107" s="361" t="str">
        <f t="shared" si="47"/>
        <v/>
      </c>
      <c r="H107" s="361" t="str">
        <f t="shared" si="47"/>
        <v/>
      </c>
      <c r="I107" s="361" t="str">
        <f t="shared" si="47"/>
        <v/>
      </c>
      <c r="J107" s="361" t="str">
        <f t="shared" si="47"/>
        <v/>
      </c>
      <c r="K107" s="361" t="str">
        <f t="shared" si="47"/>
        <v/>
      </c>
      <c r="L107" s="361" t="str">
        <f t="shared" si="47"/>
        <v/>
      </c>
      <c r="M107" s="362" t="str">
        <f t="shared" si="47"/>
        <v/>
      </c>
    </row>
    <row r="108" spans="1:13" s="13" customFormat="1">
      <c r="A108" s="346"/>
      <c r="B108" s="345"/>
      <c r="C108" s="358"/>
      <c r="D108" s="176"/>
      <c r="E108" s="176"/>
      <c r="F108" s="176"/>
      <c r="G108" s="176"/>
      <c r="H108" s="176"/>
      <c r="I108" s="176"/>
      <c r="J108" s="176"/>
      <c r="K108" s="176"/>
      <c r="L108" s="176"/>
      <c r="M108" s="177"/>
    </row>
    <row r="109" spans="1:13" s="13" customFormat="1">
      <c r="A109" s="346" t="s">
        <v>373</v>
      </c>
      <c r="B109" s="345"/>
      <c r="C109" s="570">
        <f>SUM(D109:M109)</f>
        <v>0</v>
      </c>
      <c r="D109" s="567"/>
      <c r="E109" s="567"/>
      <c r="F109" s="567"/>
      <c r="G109" s="567"/>
      <c r="H109" s="567"/>
      <c r="I109" s="567"/>
      <c r="J109" s="567"/>
      <c r="K109" s="567"/>
      <c r="L109" s="567"/>
      <c r="M109" s="568"/>
    </row>
    <row r="110" spans="1:13" s="13" customFormat="1">
      <c r="A110" s="346" t="s">
        <v>374</v>
      </c>
      <c r="B110" s="345"/>
      <c r="C110" s="570">
        <f>SUM(D110:M110)</f>
        <v>0</v>
      </c>
      <c r="D110" s="567"/>
      <c r="E110" s="567"/>
      <c r="F110" s="567"/>
      <c r="G110" s="567"/>
      <c r="H110" s="567"/>
      <c r="I110" s="567"/>
      <c r="J110" s="567"/>
      <c r="K110" s="567"/>
      <c r="L110" s="567"/>
      <c r="M110" s="568"/>
    </row>
    <row r="111" spans="1:13" s="13" customFormat="1">
      <c r="A111" s="346" t="s">
        <v>422</v>
      </c>
      <c r="B111" s="345"/>
      <c r="C111" s="570">
        <f>SUM(D111:M111)</f>
        <v>0</v>
      </c>
      <c r="D111" s="567"/>
      <c r="E111" s="567"/>
      <c r="F111" s="567"/>
      <c r="G111" s="567"/>
      <c r="H111" s="567"/>
      <c r="I111" s="567"/>
      <c r="J111" s="567"/>
      <c r="K111" s="567"/>
      <c r="L111" s="567"/>
      <c r="M111" s="568"/>
    </row>
    <row r="112" spans="1:13" s="13" customFormat="1">
      <c r="A112" s="346" t="s">
        <v>171</v>
      </c>
      <c r="B112" s="345"/>
      <c r="C112" s="570">
        <f t="shared" ref="C112:M112" si="48">SUM(C109:C111)</f>
        <v>0</v>
      </c>
      <c r="D112" s="811">
        <f t="shared" si="48"/>
        <v>0</v>
      </c>
      <c r="E112" s="811">
        <f t="shared" si="48"/>
        <v>0</v>
      </c>
      <c r="F112" s="811">
        <f t="shared" si="48"/>
        <v>0</v>
      </c>
      <c r="G112" s="811">
        <f t="shared" si="48"/>
        <v>0</v>
      </c>
      <c r="H112" s="811">
        <f t="shared" si="48"/>
        <v>0</v>
      </c>
      <c r="I112" s="811">
        <f t="shared" si="48"/>
        <v>0</v>
      </c>
      <c r="J112" s="811">
        <f t="shared" si="48"/>
        <v>0</v>
      </c>
      <c r="K112" s="811">
        <f t="shared" si="48"/>
        <v>0</v>
      </c>
      <c r="L112" s="812">
        <f t="shared" si="48"/>
        <v>0</v>
      </c>
      <c r="M112" s="813">
        <f t="shared" si="48"/>
        <v>0</v>
      </c>
    </row>
    <row r="113" spans="1:13" s="13" customFormat="1">
      <c r="A113" s="346" t="s">
        <v>172</v>
      </c>
      <c r="B113" s="345"/>
      <c r="C113" s="349" t="str">
        <f>IF(ISERROR(+C112/C106),"", +C112/C106)</f>
        <v/>
      </c>
      <c r="D113" s="363" t="str">
        <f t="shared" ref="D113:M113" si="49">IF(ISERROR(+D112/D106),"", +D112/D106)</f>
        <v/>
      </c>
      <c r="E113" s="363" t="str">
        <f t="shared" si="49"/>
        <v/>
      </c>
      <c r="F113" s="363" t="str">
        <f t="shared" si="49"/>
        <v/>
      </c>
      <c r="G113" s="363" t="str">
        <f t="shared" si="49"/>
        <v/>
      </c>
      <c r="H113" s="363" t="str">
        <f t="shared" si="49"/>
        <v/>
      </c>
      <c r="I113" s="363" t="str">
        <f t="shared" si="49"/>
        <v/>
      </c>
      <c r="J113" s="363" t="str">
        <f t="shared" si="49"/>
        <v/>
      </c>
      <c r="K113" s="363" t="str">
        <f t="shared" si="49"/>
        <v/>
      </c>
      <c r="L113" s="363" t="str">
        <f t="shared" si="49"/>
        <v/>
      </c>
      <c r="M113" s="364" t="str">
        <f t="shared" si="49"/>
        <v/>
      </c>
    </row>
    <row r="114" spans="1:13" s="13" customFormat="1">
      <c r="A114" s="346" t="s">
        <v>375</v>
      </c>
      <c r="B114" s="345"/>
      <c r="C114" s="350">
        <f>SUM(D114:M114)</f>
        <v>0</v>
      </c>
      <c r="D114" s="361" t="str">
        <f t="shared" ref="D114:M114" si="50">IF(ISERROR(+D109*D107*0.5),"",ROUND((+D109*D107*0.5),2))</f>
        <v/>
      </c>
      <c r="E114" s="361" t="str">
        <f t="shared" si="50"/>
        <v/>
      </c>
      <c r="F114" s="361" t="str">
        <f t="shared" si="50"/>
        <v/>
      </c>
      <c r="G114" s="361" t="str">
        <f t="shared" si="50"/>
        <v/>
      </c>
      <c r="H114" s="361" t="str">
        <f t="shared" si="50"/>
        <v/>
      </c>
      <c r="I114" s="361" t="str">
        <f t="shared" si="50"/>
        <v/>
      </c>
      <c r="J114" s="361" t="str">
        <f t="shared" si="50"/>
        <v/>
      </c>
      <c r="K114" s="361" t="str">
        <f t="shared" si="50"/>
        <v/>
      </c>
      <c r="L114" s="361" t="str">
        <f t="shared" si="50"/>
        <v/>
      </c>
      <c r="M114" s="362" t="str">
        <f t="shared" si="50"/>
        <v/>
      </c>
    </row>
    <row r="115" spans="1:13" s="13" customFormat="1">
      <c r="A115" s="346" t="s">
        <v>376</v>
      </c>
      <c r="B115" s="345"/>
      <c r="C115" s="350">
        <f>SUM(D115:M115)</f>
        <v>0</v>
      </c>
      <c r="D115" s="361" t="str">
        <f>IF(ISERROR(+D110*D107*0.65),"",ROUND((+D110*D107*0.65),2))</f>
        <v/>
      </c>
      <c r="E115" s="361" t="str">
        <f t="shared" ref="E115:M115" si="51">IF(ISERROR(+E110*E107*0.65),"",ROUND((+E110*E107*0.65),2))</f>
        <v/>
      </c>
      <c r="F115" s="361" t="str">
        <f t="shared" si="51"/>
        <v/>
      </c>
      <c r="G115" s="361" t="str">
        <f t="shared" si="51"/>
        <v/>
      </c>
      <c r="H115" s="361" t="str">
        <f t="shared" si="51"/>
        <v/>
      </c>
      <c r="I115" s="361" t="str">
        <f t="shared" si="51"/>
        <v/>
      </c>
      <c r="J115" s="361" t="str">
        <f t="shared" si="51"/>
        <v/>
      </c>
      <c r="K115" s="361" t="str">
        <f t="shared" si="51"/>
        <v/>
      </c>
      <c r="L115" s="361" t="str">
        <f t="shared" si="51"/>
        <v/>
      </c>
      <c r="M115" s="362" t="str">
        <f t="shared" si="51"/>
        <v/>
      </c>
    </row>
    <row r="116" spans="1:13" s="13" customFormat="1">
      <c r="A116" s="346" t="s">
        <v>421</v>
      </c>
      <c r="B116" s="351"/>
      <c r="C116" s="810">
        <f>SUM(D116:M116)</f>
        <v>0</v>
      </c>
      <c r="D116" s="815" t="str">
        <f>IF(ISERROR(+D111*D107*0.93),"",ROUND((+D111*D107*0.93),2))</f>
        <v/>
      </c>
      <c r="E116" s="815" t="str">
        <f t="shared" ref="E116:M116" si="52">IF(ISERROR(+E111*E107*0.93),"",ROUND((+E111*E107*0.93),2))</f>
        <v/>
      </c>
      <c r="F116" s="815" t="str">
        <f t="shared" si="52"/>
        <v/>
      </c>
      <c r="G116" s="815" t="str">
        <f t="shared" si="52"/>
        <v/>
      </c>
      <c r="H116" s="815" t="str">
        <f t="shared" si="52"/>
        <v/>
      </c>
      <c r="I116" s="815" t="str">
        <f t="shared" si="52"/>
        <v/>
      </c>
      <c r="J116" s="815" t="str">
        <f t="shared" si="52"/>
        <v/>
      </c>
      <c r="K116" s="815" t="str">
        <f t="shared" si="52"/>
        <v/>
      </c>
      <c r="L116" s="815" t="str">
        <f t="shared" si="52"/>
        <v/>
      </c>
      <c r="M116" s="815" t="str">
        <f t="shared" si="52"/>
        <v/>
      </c>
    </row>
    <row r="117" spans="1:13" s="15" customFormat="1" ht="14.25" thickBot="1">
      <c r="A117" s="352" t="s">
        <v>126</v>
      </c>
      <c r="B117" s="353"/>
      <c r="C117" s="816">
        <f>SUM(C114:C116)</f>
        <v>0</v>
      </c>
      <c r="D117" s="818">
        <f t="shared" ref="D117:M117" si="53">SUM(D114:D116)</f>
        <v>0</v>
      </c>
      <c r="E117" s="818">
        <f t="shared" si="53"/>
        <v>0</v>
      </c>
      <c r="F117" s="818">
        <f t="shared" si="53"/>
        <v>0</v>
      </c>
      <c r="G117" s="818">
        <f t="shared" si="53"/>
        <v>0</v>
      </c>
      <c r="H117" s="818">
        <f t="shared" si="53"/>
        <v>0</v>
      </c>
      <c r="I117" s="818">
        <f t="shared" si="53"/>
        <v>0</v>
      </c>
      <c r="J117" s="818">
        <f t="shared" si="53"/>
        <v>0</v>
      </c>
      <c r="K117" s="818">
        <f t="shared" si="53"/>
        <v>0</v>
      </c>
      <c r="L117" s="818">
        <f t="shared" si="53"/>
        <v>0</v>
      </c>
      <c r="M117" s="819">
        <f t="shared" si="53"/>
        <v>0</v>
      </c>
    </row>
    <row r="118" spans="1:13" s="15" customFormat="1" ht="14.25" thickTop="1">
      <c r="A118" s="334" t="s">
        <v>141</v>
      </c>
      <c r="B118" s="753" t="str">
        <f>'Sch I S&amp;B FINAL'!B563</f>
        <v xml:space="preserve">PROGRAM NAME </v>
      </c>
      <c r="C118" s="354"/>
      <c r="D118" s="321"/>
      <c r="E118" s="336" t="s">
        <v>159</v>
      </c>
      <c r="F118" s="337"/>
      <c r="G118" s="754" t="str">
        <f>'Sch I S&amp;B FINAL'!H563</f>
        <v>FUNDING SOURCE 7</v>
      </c>
      <c r="H118" s="321"/>
      <c r="I118" s="321"/>
      <c r="J118" s="321"/>
      <c r="K118" s="321"/>
      <c r="L118" s="321"/>
      <c r="M118" s="324"/>
    </row>
    <row r="119" spans="1:13" s="15" customFormat="1" ht="13.5">
      <c r="A119" s="339" t="s">
        <v>146</v>
      </c>
      <c r="B119" s="340"/>
      <c r="C119" s="355">
        <f>SUM(D119:M119)</f>
        <v>0</v>
      </c>
      <c r="D119" s="325"/>
      <c r="E119" s="108"/>
      <c r="F119" s="108"/>
      <c r="G119" s="108"/>
      <c r="H119" s="108"/>
      <c r="I119" s="108"/>
      <c r="J119" s="108"/>
      <c r="K119" s="108"/>
      <c r="L119" s="108"/>
      <c r="M119" s="109"/>
    </row>
    <row r="120" spans="1:13" s="15" customFormat="1" ht="13.5">
      <c r="A120" s="339" t="s">
        <v>147</v>
      </c>
      <c r="B120" s="340"/>
      <c r="C120" s="356">
        <f>SUM(D120:M120)</f>
        <v>0</v>
      </c>
      <c r="D120" s="326"/>
      <c r="E120" s="106"/>
      <c r="F120" s="106"/>
      <c r="G120" s="106"/>
      <c r="H120" s="106"/>
      <c r="I120" s="106"/>
      <c r="J120" s="106"/>
      <c r="K120" s="106"/>
      <c r="L120" s="106"/>
      <c r="M120" s="107"/>
    </row>
    <row r="121" spans="1:13" s="15" customFormat="1" ht="13.5">
      <c r="A121" s="339" t="s">
        <v>148</v>
      </c>
      <c r="B121" s="340"/>
      <c r="C121" s="357">
        <f>+C119-C120</f>
        <v>0</v>
      </c>
      <c r="D121" s="359">
        <f t="shared" ref="D121:M121" si="54">+D119-D120</f>
        <v>0</v>
      </c>
      <c r="E121" s="359">
        <f t="shared" si="54"/>
        <v>0</v>
      </c>
      <c r="F121" s="359">
        <f t="shared" si="54"/>
        <v>0</v>
      </c>
      <c r="G121" s="359">
        <f t="shared" si="54"/>
        <v>0</v>
      </c>
      <c r="H121" s="359">
        <f t="shared" si="54"/>
        <v>0</v>
      </c>
      <c r="I121" s="359">
        <f t="shared" si="54"/>
        <v>0</v>
      </c>
      <c r="J121" s="359">
        <f t="shared" si="54"/>
        <v>0</v>
      </c>
      <c r="K121" s="359">
        <f t="shared" si="54"/>
        <v>0</v>
      </c>
      <c r="L121" s="359">
        <f t="shared" si="54"/>
        <v>0</v>
      </c>
      <c r="M121" s="360">
        <f t="shared" si="54"/>
        <v>0</v>
      </c>
    </row>
    <row r="122" spans="1:13" s="13" customFormat="1">
      <c r="A122" s="344" t="s">
        <v>69</v>
      </c>
      <c r="B122" s="345"/>
      <c r="C122" s="570">
        <f>SUM(D122:M122)</f>
        <v>0</v>
      </c>
      <c r="D122" s="567"/>
      <c r="E122" s="567"/>
      <c r="F122" s="567"/>
      <c r="G122" s="567"/>
      <c r="H122" s="567"/>
      <c r="I122" s="567"/>
      <c r="J122" s="567"/>
      <c r="K122" s="567"/>
      <c r="L122" s="567"/>
      <c r="M122" s="568"/>
    </row>
    <row r="123" spans="1:13" s="13" customFormat="1">
      <c r="A123" s="346" t="s">
        <v>160</v>
      </c>
      <c r="B123" s="345"/>
      <c r="C123" s="358"/>
      <c r="D123" s="361" t="str">
        <f t="shared" ref="D123:M123" si="55">IF(ISERROR(+D119/D122),"",+D119/D122)</f>
        <v/>
      </c>
      <c r="E123" s="361" t="str">
        <f t="shared" si="55"/>
        <v/>
      </c>
      <c r="F123" s="361" t="str">
        <f t="shared" si="55"/>
        <v/>
      </c>
      <c r="G123" s="361" t="str">
        <f t="shared" si="55"/>
        <v/>
      </c>
      <c r="H123" s="361" t="str">
        <f t="shared" si="55"/>
        <v/>
      </c>
      <c r="I123" s="361" t="str">
        <f t="shared" si="55"/>
        <v/>
      </c>
      <c r="J123" s="361" t="str">
        <f t="shared" si="55"/>
        <v/>
      </c>
      <c r="K123" s="361" t="str">
        <f t="shared" si="55"/>
        <v/>
      </c>
      <c r="L123" s="361" t="str">
        <f t="shared" si="55"/>
        <v/>
      </c>
      <c r="M123" s="362" t="str">
        <f t="shared" si="55"/>
        <v/>
      </c>
    </row>
    <row r="124" spans="1:13" s="13" customFormat="1">
      <c r="A124" s="346" t="s">
        <v>144</v>
      </c>
      <c r="B124" s="345"/>
      <c r="C124" s="570">
        <f>SUM(D124:M124)</f>
        <v>0</v>
      </c>
      <c r="D124" s="567"/>
      <c r="E124" s="567"/>
      <c r="F124" s="567"/>
      <c r="G124" s="567"/>
      <c r="H124" s="567"/>
      <c r="I124" s="567"/>
      <c r="J124" s="567"/>
      <c r="K124" s="567"/>
      <c r="L124" s="567"/>
      <c r="M124" s="568"/>
    </row>
    <row r="125" spans="1:13" s="13" customFormat="1">
      <c r="A125" s="346" t="s">
        <v>161</v>
      </c>
      <c r="B125" s="345"/>
      <c r="C125" s="358"/>
      <c r="D125" s="361" t="str">
        <f t="shared" ref="D125:M125" si="56">IF(ISERROR(+D119/D124),"",+D119/D124)</f>
        <v/>
      </c>
      <c r="E125" s="361" t="str">
        <f t="shared" si="56"/>
        <v/>
      </c>
      <c r="F125" s="361" t="str">
        <f t="shared" si="56"/>
        <v/>
      </c>
      <c r="G125" s="361" t="str">
        <f t="shared" si="56"/>
        <v/>
      </c>
      <c r="H125" s="361" t="str">
        <f t="shared" si="56"/>
        <v/>
      </c>
      <c r="I125" s="361" t="str">
        <f t="shared" si="56"/>
        <v/>
      </c>
      <c r="J125" s="361" t="str">
        <f t="shared" si="56"/>
        <v/>
      </c>
      <c r="K125" s="361" t="str">
        <f t="shared" si="56"/>
        <v/>
      </c>
      <c r="L125" s="361" t="str">
        <f t="shared" si="56"/>
        <v/>
      </c>
      <c r="M125" s="362" t="str">
        <f t="shared" si="56"/>
        <v/>
      </c>
    </row>
    <row r="126" spans="1:13" s="13" customFormat="1">
      <c r="A126" s="346"/>
      <c r="B126" s="345"/>
      <c r="C126" s="358"/>
      <c r="D126" s="176"/>
      <c r="E126" s="176"/>
      <c r="F126" s="176"/>
      <c r="G126" s="176"/>
      <c r="H126" s="176"/>
      <c r="I126" s="176"/>
      <c r="J126" s="176"/>
      <c r="K126" s="176"/>
      <c r="L126" s="176"/>
      <c r="M126" s="177"/>
    </row>
    <row r="127" spans="1:13" s="13" customFormat="1">
      <c r="A127" s="346" t="s">
        <v>373</v>
      </c>
      <c r="B127" s="345"/>
      <c r="C127" s="570">
        <f>SUM(D127:M127)</f>
        <v>0</v>
      </c>
      <c r="D127" s="567"/>
      <c r="E127" s="567"/>
      <c r="F127" s="567"/>
      <c r="G127" s="567"/>
      <c r="H127" s="567"/>
      <c r="I127" s="567"/>
      <c r="J127" s="567"/>
      <c r="K127" s="567"/>
      <c r="L127" s="567"/>
      <c r="M127" s="568"/>
    </row>
    <row r="128" spans="1:13" s="13" customFormat="1">
      <c r="A128" s="346" t="s">
        <v>374</v>
      </c>
      <c r="B128" s="345"/>
      <c r="C128" s="570">
        <f>SUM(D128:M128)</f>
        <v>0</v>
      </c>
      <c r="D128" s="567"/>
      <c r="E128" s="567"/>
      <c r="F128" s="567"/>
      <c r="G128" s="567"/>
      <c r="H128" s="567"/>
      <c r="I128" s="567"/>
      <c r="J128" s="567"/>
      <c r="K128" s="567"/>
      <c r="L128" s="567"/>
      <c r="M128" s="568"/>
    </row>
    <row r="129" spans="1:13" s="13" customFormat="1">
      <c r="A129" s="346" t="s">
        <v>422</v>
      </c>
      <c r="B129" s="345"/>
      <c r="C129" s="570">
        <f>SUM(D129:M129)</f>
        <v>0</v>
      </c>
      <c r="D129" s="567"/>
      <c r="E129" s="567"/>
      <c r="F129" s="567"/>
      <c r="G129" s="567"/>
      <c r="H129" s="567"/>
      <c r="I129" s="567"/>
      <c r="J129" s="567"/>
      <c r="K129" s="567"/>
      <c r="L129" s="567"/>
      <c r="M129" s="568"/>
    </row>
    <row r="130" spans="1:13" s="13" customFormat="1">
      <c r="A130" s="346" t="s">
        <v>171</v>
      </c>
      <c r="B130" s="345"/>
      <c r="C130" s="570">
        <f t="shared" ref="C130:M130" si="57">SUM(C127:C129)</f>
        <v>0</v>
      </c>
      <c r="D130" s="811">
        <f t="shared" si="57"/>
        <v>0</v>
      </c>
      <c r="E130" s="811">
        <f t="shared" si="57"/>
        <v>0</v>
      </c>
      <c r="F130" s="811">
        <f t="shared" si="57"/>
        <v>0</v>
      </c>
      <c r="G130" s="811">
        <f t="shared" si="57"/>
        <v>0</v>
      </c>
      <c r="H130" s="811">
        <f t="shared" si="57"/>
        <v>0</v>
      </c>
      <c r="I130" s="811">
        <f t="shared" si="57"/>
        <v>0</v>
      </c>
      <c r="J130" s="811">
        <f t="shared" si="57"/>
        <v>0</v>
      </c>
      <c r="K130" s="811">
        <f t="shared" si="57"/>
        <v>0</v>
      </c>
      <c r="L130" s="812">
        <f t="shared" si="57"/>
        <v>0</v>
      </c>
      <c r="M130" s="813">
        <f t="shared" si="57"/>
        <v>0</v>
      </c>
    </row>
    <row r="131" spans="1:13" s="13" customFormat="1">
      <c r="A131" s="346" t="s">
        <v>172</v>
      </c>
      <c r="B131" s="345"/>
      <c r="C131" s="349" t="str">
        <f>IF(ISERROR(+C130/C124),"", +C130/C124)</f>
        <v/>
      </c>
      <c r="D131" s="363" t="str">
        <f t="shared" ref="D131:M131" si="58">IF(ISERROR(+D130/D124),"", +D130/D124)</f>
        <v/>
      </c>
      <c r="E131" s="363" t="str">
        <f t="shared" si="58"/>
        <v/>
      </c>
      <c r="F131" s="363" t="str">
        <f t="shared" si="58"/>
        <v/>
      </c>
      <c r="G131" s="363" t="str">
        <f t="shared" si="58"/>
        <v/>
      </c>
      <c r="H131" s="363" t="str">
        <f t="shared" si="58"/>
        <v/>
      </c>
      <c r="I131" s="363" t="str">
        <f t="shared" si="58"/>
        <v/>
      </c>
      <c r="J131" s="363" t="str">
        <f t="shared" si="58"/>
        <v/>
      </c>
      <c r="K131" s="363" t="str">
        <f t="shared" si="58"/>
        <v/>
      </c>
      <c r="L131" s="363" t="str">
        <f t="shared" si="58"/>
        <v/>
      </c>
      <c r="M131" s="364" t="str">
        <f t="shared" si="58"/>
        <v/>
      </c>
    </row>
    <row r="132" spans="1:13" s="13" customFormat="1">
      <c r="A132" s="346" t="s">
        <v>375</v>
      </c>
      <c r="B132" s="345"/>
      <c r="C132" s="350">
        <f>SUM(D132:M132)</f>
        <v>0</v>
      </c>
      <c r="D132" s="361" t="str">
        <f t="shared" ref="D132:M132" si="59">IF(ISERROR(+D127*D125*0.5),"",ROUND((+D127*D125*0.5),2))</f>
        <v/>
      </c>
      <c r="E132" s="361" t="str">
        <f t="shared" si="59"/>
        <v/>
      </c>
      <c r="F132" s="361" t="str">
        <f t="shared" si="59"/>
        <v/>
      </c>
      <c r="G132" s="361" t="str">
        <f t="shared" si="59"/>
        <v/>
      </c>
      <c r="H132" s="361" t="str">
        <f t="shared" si="59"/>
        <v/>
      </c>
      <c r="I132" s="361" t="str">
        <f t="shared" si="59"/>
        <v/>
      </c>
      <c r="J132" s="361" t="str">
        <f t="shared" si="59"/>
        <v/>
      </c>
      <c r="K132" s="361" t="str">
        <f t="shared" si="59"/>
        <v/>
      </c>
      <c r="L132" s="361" t="str">
        <f t="shared" si="59"/>
        <v/>
      </c>
      <c r="M132" s="362" t="str">
        <f t="shared" si="59"/>
        <v/>
      </c>
    </row>
    <row r="133" spans="1:13" s="13" customFormat="1">
      <c r="A133" s="346" t="s">
        <v>376</v>
      </c>
      <c r="B133" s="345"/>
      <c r="C133" s="350">
        <f>SUM(D133:M133)</f>
        <v>0</v>
      </c>
      <c r="D133" s="361" t="str">
        <f>IF(ISERROR(+D128*D125*0.65),"",ROUND((+D128*D125*0.65),2))</f>
        <v/>
      </c>
      <c r="E133" s="361" t="str">
        <f t="shared" ref="E133:M133" si="60">IF(ISERROR(+E128*E125*0.65),"",ROUND((+E128*E125*0.65),2))</f>
        <v/>
      </c>
      <c r="F133" s="361" t="str">
        <f t="shared" si="60"/>
        <v/>
      </c>
      <c r="G133" s="361" t="str">
        <f t="shared" si="60"/>
        <v/>
      </c>
      <c r="H133" s="361" t="str">
        <f t="shared" si="60"/>
        <v/>
      </c>
      <c r="I133" s="361" t="str">
        <f t="shared" si="60"/>
        <v/>
      </c>
      <c r="J133" s="361" t="str">
        <f t="shared" si="60"/>
        <v/>
      </c>
      <c r="K133" s="361" t="str">
        <f t="shared" si="60"/>
        <v/>
      </c>
      <c r="L133" s="361" t="str">
        <f t="shared" si="60"/>
        <v/>
      </c>
      <c r="M133" s="362" t="str">
        <f t="shared" si="60"/>
        <v/>
      </c>
    </row>
    <row r="134" spans="1:13" s="13" customFormat="1">
      <c r="A134" s="346" t="s">
        <v>421</v>
      </c>
      <c r="B134" s="351"/>
      <c r="C134" s="810">
        <f>SUM(D134:M134)</f>
        <v>0</v>
      </c>
      <c r="D134" s="815" t="str">
        <f>IF(ISERROR(+D129*D125*0.93),"",ROUND((+D129*D125*0.93),2))</f>
        <v/>
      </c>
      <c r="E134" s="815" t="str">
        <f t="shared" ref="E134:M134" si="61">IF(ISERROR(+E129*E125*0.93),"",ROUND((+E129*E125*0.93),2))</f>
        <v/>
      </c>
      <c r="F134" s="815" t="str">
        <f t="shared" si="61"/>
        <v/>
      </c>
      <c r="G134" s="815" t="str">
        <f t="shared" si="61"/>
        <v/>
      </c>
      <c r="H134" s="815" t="str">
        <f t="shared" si="61"/>
        <v/>
      </c>
      <c r="I134" s="815" t="str">
        <f t="shared" si="61"/>
        <v/>
      </c>
      <c r="J134" s="815" t="str">
        <f t="shared" si="61"/>
        <v/>
      </c>
      <c r="K134" s="815" t="str">
        <f t="shared" si="61"/>
        <v/>
      </c>
      <c r="L134" s="815" t="str">
        <f t="shared" si="61"/>
        <v/>
      </c>
      <c r="M134" s="815" t="str">
        <f t="shared" si="61"/>
        <v/>
      </c>
    </row>
    <row r="135" spans="1:13" s="15" customFormat="1" ht="14.25" thickBot="1">
      <c r="A135" s="352" t="s">
        <v>126</v>
      </c>
      <c r="B135" s="353"/>
      <c r="C135" s="816">
        <f>SUM(C132:C134)</f>
        <v>0</v>
      </c>
      <c r="D135" s="818">
        <f t="shared" ref="D135:M135" si="62">SUM(D132:D134)</f>
        <v>0</v>
      </c>
      <c r="E135" s="818">
        <f t="shared" si="62"/>
        <v>0</v>
      </c>
      <c r="F135" s="818">
        <f t="shared" si="62"/>
        <v>0</v>
      </c>
      <c r="G135" s="818">
        <f t="shared" si="62"/>
        <v>0</v>
      </c>
      <c r="H135" s="818">
        <f t="shared" si="62"/>
        <v>0</v>
      </c>
      <c r="I135" s="818">
        <f t="shared" si="62"/>
        <v>0</v>
      </c>
      <c r="J135" s="818">
        <f t="shared" si="62"/>
        <v>0</v>
      </c>
      <c r="K135" s="818">
        <f t="shared" si="62"/>
        <v>0</v>
      </c>
      <c r="L135" s="818">
        <f t="shared" si="62"/>
        <v>0</v>
      </c>
      <c r="M135" s="819">
        <f t="shared" si="62"/>
        <v>0</v>
      </c>
    </row>
    <row r="136" spans="1:13" s="15" customFormat="1" ht="14.25" thickTop="1">
      <c r="A136" s="334" t="s">
        <v>141</v>
      </c>
      <c r="B136" s="753" t="str">
        <f>'Sch I S&amp;B FINAL'!B626</f>
        <v xml:space="preserve">PROGRAM NAME </v>
      </c>
      <c r="C136" s="354"/>
      <c r="D136" s="321"/>
      <c r="E136" s="336" t="s">
        <v>159</v>
      </c>
      <c r="F136" s="337"/>
      <c r="G136" s="754" t="str">
        <f>'Sch I S&amp;B FINAL'!H626</f>
        <v>FUNDING SOURCE 8</v>
      </c>
      <c r="H136" s="321"/>
      <c r="I136" s="321"/>
      <c r="J136" s="321"/>
      <c r="K136" s="321"/>
      <c r="L136" s="321"/>
      <c r="M136" s="324"/>
    </row>
    <row r="137" spans="1:13" s="15" customFormat="1" ht="13.5">
      <c r="A137" s="339" t="s">
        <v>146</v>
      </c>
      <c r="B137" s="340"/>
      <c r="C137" s="355">
        <f>SUM(D137:M137)</f>
        <v>0</v>
      </c>
      <c r="D137" s="325"/>
      <c r="E137" s="108"/>
      <c r="F137" s="108"/>
      <c r="G137" s="108"/>
      <c r="H137" s="108"/>
      <c r="I137" s="108"/>
      <c r="J137" s="108"/>
      <c r="K137" s="108"/>
      <c r="L137" s="108"/>
      <c r="M137" s="109"/>
    </row>
    <row r="138" spans="1:13" s="15" customFormat="1" ht="13.5">
      <c r="A138" s="339" t="s">
        <v>147</v>
      </c>
      <c r="B138" s="340"/>
      <c r="C138" s="356">
        <f>SUM(D138:M138)</f>
        <v>0</v>
      </c>
      <c r="D138" s="326"/>
      <c r="E138" s="106"/>
      <c r="F138" s="106"/>
      <c r="G138" s="106"/>
      <c r="H138" s="106"/>
      <c r="I138" s="106"/>
      <c r="J138" s="106"/>
      <c r="K138" s="106"/>
      <c r="L138" s="106"/>
      <c r="M138" s="107"/>
    </row>
    <row r="139" spans="1:13" s="15" customFormat="1" ht="13.5">
      <c r="A139" s="339" t="s">
        <v>148</v>
      </c>
      <c r="B139" s="340"/>
      <c r="C139" s="357">
        <f>+C137-C138</f>
        <v>0</v>
      </c>
      <c r="D139" s="359">
        <f t="shared" ref="D139:M139" si="63">+D137-D138</f>
        <v>0</v>
      </c>
      <c r="E139" s="359">
        <f t="shared" si="63"/>
        <v>0</v>
      </c>
      <c r="F139" s="359">
        <f t="shared" si="63"/>
        <v>0</v>
      </c>
      <c r="G139" s="359">
        <f t="shared" si="63"/>
        <v>0</v>
      </c>
      <c r="H139" s="359">
        <f t="shared" si="63"/>
        <v>0</v>
      </c>
      <c r="I139" s="359">
        <f t="shared" si="63"/>
        <v>0</v>
      </c>
      <c r="J139" s="359">
        <f t="shared" si="63"/>
        <v>0</v>
      </c>
      <c r="K139" s="359">
        <f t="shared" si="63"/>
        <v>0</v>
      </c>
      <c r="L139" s="359">
        <f t="shared" si="63"/>
        <v>0</v>
      </c>
      <c r="M139" s="360">
        <f t="shared" si="63"/>
        <v>0</v>
      </c>
    </row>
    <row r="140" spans="1:13" s="13" customFormat="1">
      <c r="A140" s="344" t="s">
        <v>69</v>
      </c>
      <c r="B140" s="345"/>
      <c r="C140" s="570">
        <f>SUM(D140:M140)</f>
        <v>0</v>
      </c>
      <c r="D140" s="567"/>
      <c r="E140" s="567"/>
      <c r="F140" s="567"/>
      <c r="G140" s="567"/>
      <c r="H140" s="567"/>
      <c r="I140" s="567"/>
      <c r="J140" s="567"/>
      <c r="K140" s="567"/>
      <c r="L140" s="567"/>
      <c r="M140" s="568"/>
    </row>
    <row r="141" spans="1:13" s="13" customFormat="1">
      <c r="A141" s="346" t="s">
        <v>160</v>
      </c>
      <c r="B141" s="345"/>
      <c r="C141" s="358"/>
      <c r="D141" s="361" t="str">
        <f t="shared" ref="D141:M141" si="64">IF(ISERROR(+D137/D140),"",+D137/D140)</f>
        <v/>
      </c>
      <c r="E141" s="361" t="str">
        <f t="shared" si="64"/>
        <v/>
      </c>
      <c r="F141" s="361" t="str">
        <f t="shared" si="64"/>
        <v/>
      </c>
      <c r="G141" s="361" t="str">
        <f t="shared" si="64"/>
        <v/>
      </c>
      <c r="H141" s="361" t="str">
        <f t="shared" si="64"/>
        <v/>
      </c>
      <c r="I141" s="361" t="str">
        <f t="shared" si="64"/>
        <v/>
      </c>
      <c r="J141" s="361" t="str">
        <f t="shared" si="64"/>
        <v/>
      </c>
      <c r="K141" s="361" t="str">
        <f t="shared" si="64"/>
        <v/>
      </c>
      <c r="L141" s="361" t="str">
        <f t="shared" si="64"/>
        <v/>
      </c>
      <c r="M141" s="362" t="str">
        <f t="shared" si="64"/>
        <v/>
      </c>
    </row>
    <row r="142" spans="1:13" s="13" customFormat="1">
      <c r="A142" s="346" t="s">
        <v>144</v>
      </c>
      <c r="B142" s="345"/>
      <c r="C142" s="570">
        <f>SUM(D142:M142)</f>
        <v>0</v>
      </c>
      <c r="D142" s="567"/>
      <c r="E142" s="567"/>
      <c r="F142" s="567"/>
      <c r="G142" s="567"/>
      <c r="H142" s="567"/>
      <c r="I142" s="567"/>
      <c r="J142" s="567"/>
      <c r="K142" s="567"/>
      <c r="L142" s="567"/>
      <c r="M142" s="568"/>
    </row>
    <row r="143" spans="1:13" s="13" customFormat="1">
      <c r="A143" s="346" t="s">
        <v>161</v>
      </c>
      <c r="B143" s="345"/>
      <c r="C143" s="358"/>
      <c r="D143" s="361" t="str">
        <f t="shared" ref="D143:M143" si="65">IF(ISERROR(+D137/D142),"",+D137/D142)</f>
        <v/>
      </c>
      <c r="E143" s="361" t="str">
        <f t="shared" si="65"/>
        <v/>
      </c>
      <c r="F143" s="361" t="str">
        <f t="shared" si="65"/>
        <v/>
      </c>
      <c r="G143" s="361" t="str">
        <f t="shared" si="65"/>
        <v/>
      </c>
      <c r="H143" s="361" t="str">
        <f t="shared" si="65"/>
        <v/>
      </c>
      <c r="I143" s="361" t="str">
        <f t="shared" si="65"/>
        <v/>
      </c>
      <c r="J143" s="361" t="str">
        <f t="shared" si="65"/>
        <v/>
      </c>
      <c r="K143" s="361" t="str">
        <f t="shared" si="65"/>
        <v/>
      </c>
      <c r="L143" s="361" t="str">
        <f t="shared" si="65"/>
        <v/>
      </c>
      <c r="M143" s="362" t="str">
        <f t="shared" si="65"/>
        <v/>
      </c>
    </row>
    <row r="144" spans="1:13" s="13" customFormat="1">
      <c r="A144" s="346"/>
      <c r="B144" s="345"/>
      <c r="C144" s="358"/>
      <c r="D144" s="176"/>
      <c r="E144" s="176"/>
      <c r="F144" s="176"/>
      <c r="G144" s="176"/>
      <c r="H144" s="176"/>
      <c r="I144" s="176"/>
      <c r="J144" s="176"/>
      <c r="K144" s="176"/>
      <c r="L144" s="176"/>
      <c r="M144" s="177"/>
    </row>
    <row r="145" spans="1:13" s="13" customFormat="1">
      <c r="A145" s="346" t="s">
        <v>373</v>
      </c>
      <c r="B145" s="345"/>
      <c r="C145" s="570">
        <f>SUM(D145:M145)</f>
        <v>0</v>
      </c>
      <c r="D145" s="567"/>
      <c r="E145" s="567"/>
      <c r="F145" s="567"/>
      <c r="G145" s="567"/>
      <c r="H145" s="567"/>
      <c r="I145" s="567"/>
      <c r="J145" s="567"/>
      <c r="K145" s="567"/>
      <c r="L145" s="567"/>
      <c r="M145" s="568"/>
    </row>
    <row r="146" spans="1:13" s="13" customFormat="1">
      <c r="A146" s="346" t="s">
        <v>374</v>
      </c>
      <c r="B146" s="345"/>
      <c r="C146" s="570">
        <f>SUM(D146:M146)</f>
        <v>0</v>
      </c>
      <c r="D146" s="567"/>
      <c r="E146" s="567"/>
      <c r="F146" s="567"/>
      <c r="G146" s="567"/>
      <c r="H146" s="567"/>
      <c r="I146" s="567"/>
      <c r="J146" s="567"/>
      <c r="K146" s="567"/>
      <c r="L146" s="567"/>
      <c r="M146" s="568"/>
    </row>
    <row r="147" spans="1:13" s="13" customFormat="1">
      <c r="A147" s="346" t="s">
        <v>422</v>
      </c>
      <c r="B147" s="345"/>
      <c r="C147" s="570">
        <f>SUM(D147:M147)</f>
        <v>0</v>
      </c>
      <c r="D147" s="567"/>
      <c r="E147" s="567"/>
      <c r="F147" s="567"/>
      <c r="G147" s="567"/>
      <c r="H147" s="567"/>
      <c r="I147" s="567"/>
      <c r="J147" s="567"/>
      <c r="K147" s="567"/>
      <c r="L147" s="567"/>
      <c r="M147" s="568"/>
    </row>
    <row r="148" spans="1:13" s="13" customFormat="1">
      <c r="A148" s="346" t="s">
        <v>171</v>
      </c>
      <c r="B148" s="345"/>
      <c r="C148" s="570">
        <f t="shared" ref="C148:M148" si="66">SUM(C145:C147)</f>
        <v>0</v>
      </c>
      <c r="D148" s="811">
        <f t="shared" si="66"/>
        <v>0</v>
      </c>
      <c r="E148" s="811">
        <f t="shared" si="66"/>
        <v>0</v>
      </c>
      <c r="F148" s="811">
        <f t="shared" si="66"/>
        <v>0</v>
      </c>
      <c r="G148" s="811">
        <f t="shared" si="66"/>
        <v>0</v>
      </c>
      <c r="H148" s="811">
        <f t="shared" si="66"/>
        <v>0</v>
      </c>
      <c r="I148" s="811">
        <f t="shared" si="66"/>
        <v>0</v>
      </c>
      <c r="J148" s="811">
        <f t="shared" si="66"/>
        <v>0</v>
      </c>
      <c r="K148" s="811">
        <f t="shared" si="66"/>
        <v>0</v>
      </c>
      <c r="L148" s="812">
        <f t="shared" si="66"/>
        <v>0</v>
      </c>
      <c r="M148" s="813">
        <f t="shared" si="66"/>
        <v>0</v>
      </c>
    </row>
    <row r="149" spans="1:13" s="13" customFormat="1">
      <c r="A149" s="346" t="s">
        <v>172</v>
      </c>
      <c r="B149" s="345"/>
      <c r="C149" s="349" t="str">
        <f>IF(ISERROR(+C148/C142),"", +C148/C142)</f>
        <v/>
      </c>
      <c r="D149" s="363" t="str">
        <f t="shared" ref="D149:M149" si="67">IF(ISERROR(+D148/D142),"", +D148/D142)</f>
        <v/>
      </c>
      <c r="E149" s="363" t="str">
        <f t="shared" si="67"/>
        <v/>
      </c>
      <c r="F149" s="363" t="str">
        <f t="shared" si="67"/>
        <v/>
      </c>
      <c r="G149" s="363" t="str">
        <f t="shared" si="67"/>
        <v/>
      </c>
      <c r="H149" s="363" t="str">
        <f t="shared" si="67"/>
        <v/>
      </c>
      <c r="I149" s="363" t="str">
        <f t="shared" si="67"/>
        <v/>
      </c>
      <c r="J149" s="363" t="str">
        <f t="shared" si="67"/>
        <v/>
      </c>
      <c r="K149" s="363" t="str">
        <f t="shared" si="67"/>
        <v/>
      </c>
      <c r="L149" s="363" t="str">
        <f t="shared" si="67"/>
        <v/>
      </c>
      <c r="M149" s="364" t="str">
        <f t="shared" si="67"/>
        <v/>
      </c>
    </row>
    <row r="150" spans="1:13" s="13" customFormat="1">
      <c r="A150" s="346" t="s">
        <v>375</v>
      </c>
      <c r="B150" s="345"/>
      <c r="C150" s="350">
        <f>SUM(D150:M150)</f>
        <v>0</v>
      </c>
      <c r="D150" s="361" t="str">
        <f t="shared" ref="D150:M150" si="68">IF(ISERROR(+D145*D143*0.5),"",ROUND((+D145*D143*0.5),2))</f>
        <v/>
      </c>
      <c r="E150" s="361" t="str">
        <f t="shared" si="68"/>
        <v/>
      </c>
      <c r="F150" s="361" t="str">
        <f t="shared" si="68"/>
        <v/>
      </c>
      <c r="G150" s="361" t="str">
        <f t="shared" si="68"/>
        <v/>
      </c>
      <c r="H150" s="361" t="str">
        <f t="shared" si="68"/>
        <v/>
      </c>
      <c r="I150" s="361" t="str">
        <f t="shared" si="68"/>
        <v/>
      </c>
      <c r="J150" s="361" t="str">
        <f t="shared" si="68"/>
        <v/>
      </c>
      <c r="K150" s="361" t="str">
        <f t="shared" si="68"/>
        <v/>
      </c>
      <c r="L150" s="361" t="str">
        <f t="shared" si="68"/>
        <v/>
      </c>
      <c r="M150" s="362" t="str">
        <f t="shared" si="68"/>
        <v/>
      </c>
    </row>
    <row r="151" spans="1:13" s="13" customFormat="1">
      <c r="A151" s="346" t="s">
        <v>376</v>
      </c>
      <c r="B151" s="345"/>
      <c r="C151" s="350">
        <f>SUM(D151:M151)</f>
        <v>0</v>
      </c>
      <c r="D151" s="361" t="str">
        <f>IF(ISERROR(+D146*D143*0.65),"",ROUND((+D146*D143*0.65),2))</f>
        <v/>
      </c>
      <c r="E151" s="361" t="str">
        <f t="shared" ref="E151:M151" si="69">IF(ISERROR(+E146*E143*0.65),"",ROUND((+E146*E143*0.65),2))</f>
        <v/>
      </c>
      <c r="F151" s="361" t="str">
        <f t="shared" si="69"/>
        <v/>
      </c>
      <c r="G151" s="361" t="str">
        <f t="shared" si="69"/>
        <v/>
      </c>
      <c r="H151" s="361" t="str">
        <f t="shared" si="69"/>
        <v/>
      </c>
      <c r="I151" s="361" t="str">
        <f t="shared" si="69"/>
        <v/>
      </c>
      <c r="J151" s="361" t="str">
        <f t="shared" si="69"/>
        <v/>
      </c>
      <c r="K151" s="361" t="str">
        <f t="shared" si="69"/>
        <v/>
      </c>
      <c r="L151" s="361" t="str">
        <f t="shared" si="69"/>
        <v/>
      </c>
      <c r="M151" s="362" t="str">
        <f t="shared" si="69"/>
        <v/>
      </c>
    </row>
    <row r="152" spans="1:13" s="13" customFormat="1">
      <c r="A152" s="346" t="s">
        <v>421</v>
      </c>
      <c r="B152" s="351"/>
      <c r="C152" s="810">
        <f>SUM(D152:M152)</f>
        <v>0</v>
      </c>
      <c r="D152" s="815" t="str">
        <f>IF(ISERROR(+D147*D143*0.93),"",ROUND((+D147*D143*0.93),2))</f>
        <v/>
      </c>
      <c r="E152" s="815" t="str">
        <f t="shared" ref="E152:M152" si="70">IF(ISERROR(+E147*E143*0.93),"",ROUND((+E147*E143*0.93),2))</f>
        <v/>
      </c>
      <c r="F152" s="815" t="str">
        <f t="shared" si="70"/>
        <v/>
      </c>
      <c r="G152" s="815" t="str">
        <f t="shared" si="70"/>
        <v/>
      </c>
      <c r="H152" s="815" t="str">
        <f t="shared" si="70"/>
        <v/>
      </c>
      <c r="I152" s="815" t="str">
        <f t="shared" si="70"/>
        <v/>
      </c>
      <c r="J152" s="815" t="str">
        <f t="shared" si="70"/>
        <v/>
      </c>
      <c r="K152" s="815" t="str">
        <f t="shared" si="70"/>
        <v/>
      </c>
      <c r="L152" s="815" t="str">
        <f t="shared" si="70"/>
        <v/>
      </c>
      <c r="M152" s="815" t="str">
        <f t="shared" si="70"/>
        <v/>
      </c>
    </row>
    <row r="153" spans="1:13" s="15" customFormat="1" ht="14.25" thickBot="1">
      <c r="A153" s="352" t="s">
        <v>126</v>
      </c>
      <c r="B153" s="353"/>
      <c r="C153" s="816">
        <f>SUM(C150:C152)</f>
        <v>0</v>
      </c>
      <c r="D153" s="818">
        <f t="shared" ref="D153:M153" si="71">SUM(D150:D152)</f>
        <v>0</v>
      </c>
      <c r="E153" s="818">
        <f t="shared" si="71"/>
        <v>0</v>
      </c>
      <c r="F153" s="818">
        <f t="shared" si="71"/>
        <v>0</v>
      </c>
      <c r="G153" s="818">
        <f t="shared" si="71"/>
        <v>0</v>
      </c>
      <c r="H153" s="818">
        <f t="shared" si="71"/>
        <v>0</v>
      </c>
      <c r="I153" s="818">
        <f t="shared" si="71"/>
        <v>0</v>
      </c>
      <c r="J153" s="818">
        <f t="shared" si="71"/>
        <v>0</v>
      </c>
      <c r="K153" s="818">
        <f t="shared" si="71"/>
        <v>0</v>
      </c>
      <c r="L153" s="818">
        <f t="shared" si="71"/>
        <v>0</v>
      </c>
      <c r="M153" s="819">
        <f t="shared" si="71"/>
        <v>0</v>
      </c>
    </row>
    <row r="154" spans="1:13" s="15" customFormat="1" ht="14.25" thickTop="1">
      <c r="A154" s="334" t="s">
        <v>141</v>
      </c>
      <c r="B154" s="753" t="str">
        <f>'Sch I S&amp;B FINAL'!B689</f>
        <v xml:space="preserve">PROGRAM NAME </v>
      </c>
      <c r="C154" s="354"/>
      <c r="D154" s="321"/>
      <c r="E154" s="322" t="s">
        <v>159</v>
      </c>
      <c r="F154" s="323"/>
      <c r="G154" s="755" t="str">
        <f>'Sch I S&amp;B FINAL'!H689</f>
        <v>FUNDING SOURCE 9</v>
      </c>
      <c r="H154" s="321"/>
      <c r="I154" s="321"/>
      <c r="J154" s="321"/>
      <c r="K154" s="321"/>
      <c r="L154" s="321"/>
      <c r="M154" s="324"/>
    </row>
    <row r="155" spans="1:13" s="15" customFormat="1" ht="13.5" customHeight="1">
      <c r="A155" s="339" t="s">
        <v>146</v>
      </c>
      <c r="B155" s="340"/>
      <c r="C155" s="355">
        <f>SUM(D155:M155)</f>
        <v>0</v>
      </c>
      <c r="D155" s="325"/>
      <c r="E155" s="108"/>
      <c r="F155" s="108"/>
      <c r="G155" s="108"/>
      <c r="H155" s="108"/>
      <c r="I155" s="108"/>
      <c r="J155" s="108"/>
      <c r="K155" s="108"/>
      <c r="L155" s="108"/>
      <c r="M155" s="109"/>
    </row>
    <row r="156" spans="1:13" s="15" customFormat="1" ht="13.5">
      <c r="A156" s="339" t="s">
        <v>147</v>
      </c>
      <c r="B156" s="340"/>
      <c r="C156" s="356">
        <f>SUM(D156:M156)</f>
        <v>0</v>
      </c>
      <c r="D156" s="326"/>
      <c r="E156" s="106"/>
      <c r="F156" s="106"/>
      <c r="G156" s="106"/>
      <c r="H156" s="106"/>
      <c r="I156" s="106"/>
      <c r="J156" s="106"/>
      <c r="K156" s="106"/>
      <c r="L156" s="106"/>
      <c r="M156" s="107"/>
    </row>
    <row r="157" spans="1:13" s="15" customFormat="1" ht="13.5">
      <c r="A157" s="339" t="s">
        <v>148</v>
      </c>
      <c r="B157" s="340"/>
      <c r="C157" s="357">
        <f>+C155-C156</f>
        <v>0</v>
      </c>
      <c r="D157" s="359">
        <f t="shared" ref="D157:M157" si="72">+D155-D156</f>
        <v>0</v>
      </c>
      <c r="E157" s="359">
        <f t="shared" si="72"/>
        <v>0</v>
      </c>
      <c r="F157" s="359">
        <f t="shared" si="72"/>
        <v>0</v>
      </c>
      <c r="G157" s="359">
        <f t="shared" si="72"/>
        <v>0</v>
      </c>
      <c r="H157" s="359">
        <f t="shared" si="72"/>
        <v>0</v>
      </c>
      <c r="I157" s="359">
        <f t="shared" si="72"/>
        <v>0</v>
      </c>
      <c r="J157" s="359">
        <f t="shared" si="72"/>
        <v>0</v>
      </c>
      <c r="K157" s="359">
        <f t="shared" si="72"/>
        <v>0</v>
      </c>
      <c r="L157" s="359">
        <f t="shared" si="72"/>
        <v>0</v>
      </c>
      <c r="M157" s="360">
        <f t="shared" si="72"/>
        <v>0</v>
      </c>
    </row>
    <row r="158" spans="1:13" s="13" customFormat="1">
      <c r="A158" s="344" t="s">
        <v>69</v>
      </c>
      <c r="B158" s="345"/>
      <c r="C158" s="570">
        <f>SUM(D158:M158)</f>
        <v>0</v>
      </c>
      <c r="D158" s="567"/>
      <c r="E158" s="567"/>
      <c r="F158" s="567"/>
      <c r="G158" s="567"/>
      <c r="H158" s="567"/>
      <c r="I158" s="567"/>
      <c r="J158" s="567"/>
      <c r="K158" s="567"/>
      <c r="L158" s="567"/>
      <c r="M158" s="568"/>
    </row>
    <row r="159" spans="1:13" s="13" customFormat="1">
      <c r="A159" s="346" t="s">
        <v>160</v>
      </c>
      <c r="B159" s="345"/>
      <c r="C159" s="358"/>
      <c r="D159" s="361" t="str">
        <f t="shared" ref="D159:M159" si="73">IF(ISERROR(+D155/D158),"",+D155/D158)</f>
        <v/>
      </c>
      <c r="E159" s="361" t="str">
        <f t="shared" si="73"/>
        <v/>
      </c>
      <c r="F159" s="361" t="str">
        <f t="shared" si="73"/>
        <v/>
      </c>
      <c r="G159" s="361" t="str">
        <f t="shared" si="73"/>
        <v/>
      </c>
      <c r="H159" s="361" t="str">
        <f t="shared" si="73"/>
        <v/>
      </c>
      <c r="I159" s="361" t="str">
        <f t="shared" si="73"/>
        <v/>
      </c>
      <c r="J159" s="361" t="str">
        <f t="shared" si="73"/>
        <v/>
      </c>
      <c r="K159" s="361" t="str">
        <f t="shared" si="73"/>
        <v/>
      </c>
      <c r="L159" s="361" t="str">
        <f t="shared" si="73"/>
        <v/>
      </c>
      <c r="M159" s="362" t="str">
        <f t="shared" si="73"/>
        <v/>
      </c>
    </row>
    <row r="160" spans="1:13" s="13" customFormat="1">
      <c r="A160" s="346" t="s">
        <v>144</v>
      </c>
      <c r="B160" s="345"/>
      <c r="C160" s="570">
        <f>SUM(D160:M160)</f>
        <v>0</v>
      </c>
      <c r="D160" s="567"/>
      <c r="E160" s="567"/>
      <c r="F160" s="567"/>
      <c r="G160" s="567"/>
      <c r="H160" s="567"/>
      <c r="I160" s="567"/>
      <c r="J160" s="567"/>
      <c r="K160" s="567"/>
      <c r="L160" s="567"/>
      <c r="M160" s="568"/>
    </row>
    <row r="161" spans="1:13" s="13" customFormat="1">
      <c r="A161" s="346" t="s">
        <v>161</v>
      </c>
      <c r="B161" s="345"/>
      <c r="C161" s="358"/>
      <c r="D161" s="361" t="str">
        <f t="shared" ref="D161:M161" si="74">IF(ISERROR(+D155/D160),"",+D155/D160)</f>
        <v/>
      </c>
      <c r="E161" s="361" t="str">
        <f t="shared" si="74"/>
        <v/>
      </c>
      <c r="F161" s="361" t="str">
        <f t="shared" si="74"/>
        <v/>
      </c>
      <c r="G161" s="361" t="str">
        <f t="shared" si="74"/>
        <v/>
      </c>
      <c r="H161" s="361" t="str">
        <f t="shared" si="74"/>
        <v/>
      </c>
      <c r="I161" s="361" t="str">
        <f t="shared" si="74"/>
        <v/>
      </c>
      <c r="J161" s="361" t="str">
        <f t="shared" si="74"/>
        <v/>
      </c>
      <c r="K161" s="361" t="str">
        <f t="shared" si="74"/>
        <v/>
      </c>
      <c r="L161" s="361" t="str">
        <f t="shared" si="74"/>
        <v/>
      </c>
      <c r="M161" s="362" t="str">
        <f t="shared" si="74"/>
        <v/>
      </c>
    </row>
    <row r="162" spans="1:13" s="13" customFormat="1">
      <c r="A162" s="346"/>
      <c r="B162" s="345"/>
      <c r="C162" s="358"/>
      <c r="D162" s="176"/>
      <c r="E162" s="176"/>
      <c r="F162" s="176"/>
      <c r="G162" s="176"/>
      <c r="H162" s="176"/>
      <c r="I162" s="176"/>
      <c r="J162" s="176"/>
      <c r="K162" s="176"/>
      <c r="L162" s="176"/>
      <c r="M162" s="177"/>
    </row>
    <row r="163" spans="1:13" s="13" customFormat="1">
      <c r="A163" s="346" t="s">
        <v>373</v>
      </c>
      <c r="B163" s="345"/>
      <c r="C163" s="570">
        <f>SUM(D163:M163)</f>
        <v>0</v>
      </c>
      <c r="D163" s="567"/>
      <c r="E163" s="567"/>
      <c r="F163" s="567"/>
      <c r="G163" s="567"/>
      <c r="H163" s="567"/>
      <c r="I163" s="567"/>
      <c r="J163" s="567"/>
      <c r="K163" s="567"/>
      <c r="L163" s="567"/>
      <c r="M163" s="568"/>
    </row>
    <row r="164" spans="1:13" s="13" customFormat="1">
      <c r="A164" s="346" t="s">
        <v>374</v>
      </c>
      <c r="B164" s="345"/>
      <c r="C164" s="570">
        <f>SUM(D164:M164)</f>
        <v>0</v>
      </c>
      <c r="D164" s="567"/>
      <c r="E164" s="567"/>
      <c r="F164" s="567"/>
      <c r="G164" s="567"/>
      <c r="H164" s="567"/>
      <c r="I164" s="567"/>
      <c r="J164" s="567"/>
      <c r="K164" s="567"/>
      <c r="L164" s="567"/>
      <c r="M164" s="568"/>
    </row>
    <row r="165" spans="1:13" s="13" customFormat="1">
      <c r="A165" s="346" t="s">
        <v>422</v>
      </c>
      <c r="B165" s="345"/>
      <c r="C165" s="570">
        <f>SUM(D165:M165)</f>
        <v>0</v>
      </c>
      <c r="D165" s="567"/>
      <c r="E165" s="567"/>
      <c r="F165" s="567"/>
      <c r="G165" s="567"/>
      <c r="H165" s="567"/>
      <c r="I165" s="567"/>
      <c r="J165" s="567"/>
      <c r="K165" s="567"/>
      <c r="L165" s="567"/>
      <c r="M165" s="568"/>
    </row>
    <row r="166" spans="1:13" s="13" customFormat="1">
      <c r="A166" s="346" t="s">
        <v>171</v>
      </c>
      <c r="B166" s="345"/>
      <c r="C166" s="570">
        <f t="shared" ref="C166:M166" si="75">SUM(C163:C165)</f>
        <v>0</v>
      </c>
      <c r="D166" s="811">
        <f t="shared" si="75"/>
        <v>0</v>
      </c>
      <c r="E166" s="811">
        <f t="shared" si="75"/>
        <v>0</v>
      </c>
      <c r="F166" s="811">
        <f t="shared" si="75"/>
        <v>0</v>
      </c>
      <c r="G166" s="811">
        <f t="shared" si="75"/>
        <v>0</v>
      </c>
      <c r="H166" s="811">
        <f t="shared" si="75"/>
        <v>0</v>
      </c>
      <c r="I166" s="811">
        <f t="shared" si="75"/>
        <v>0</v>
      </c>
      <c r="J166" s="811">
        <f t="shared" si="75"/>
        <v>0</v>
      </c>
      <c r="K166" s="811">
        <f t="shared" si="75"/>
        <v>0</v>
      </c>
      <c r="L166" s="812">
        <f t="shared" si="75"/>
        <v>0</v>
      </c>
      <c r="M166" s="813">
        <f t="shared" si="75"/>
        <v>0</v>
      </c>
    </row>
    <row r="167" spans="1:13" s="13" customFormat="1">
      <c r="A167" s="346" t="s">
        <v>172</v>
      </c>
      <c r="B167" s="345"/>
      <c r="C167" s="349" t="str">
        <f>IF(ISERROR(+C166/C160),"", +C166/C160)</f>
        <v/>
      </c>
      <c r="D167" s="363" t="str">
        <f t="shared" ref="D167:M167" si="76">IF(ISERROR(+D166/D160),"", +D166/D160)</f>
        <v/>
      </c>
      <c r="E167" s="363" t="str">
        <f t="shared" si="76"/>
        <v/>
      </c>
      <c r="F167" s="363" t="str">
        <f t="shared" si="76"/>
        <v/>
      </c>
      <c r="G167" s="363" t="str">
        <f t="shared" si="76"/>
        <v/>
      </c>
      <c r="H167" s="363" t="str">
        <f t="shared" si="76"/>
        <v/>
      </c>
      <c r="I167" s="363" t="str">
        <f t="shared" si="76"/>
        <v/>
      </c>
      <c r="J167" s="363" t="str">
        <f t="shared" si="76"/>
        <v/>
      </c>
      <c r="K167" s="363" t="str">
        <f t="shared" si="76"/>
        <v/>
      </c>
      <c r="L167" s="363" t="str">
        <f t="shared" si="76"/>
        <v/>
      </c>
      <c r="M167" s="364" t="str">
        <f t="shared" si="76"/>
        <v/>
      </c>
    </row>
    <row r="168" spans="1:13" s="13" customFormat="1">
      <c r="A168" s="346" t="s">
        <v>375</v>
      </c>
      <c r="B168" s="345"/>
      <c r="C168" s="350">
        <f>SUM(D168:M168)</f>
        <v>0</v>
      </c>
      <c r="D168" s="361" t="str">
        <f t="shared" ref="D168:M168" si="77">IF(ISERROR(+D163*D161*0.5),"",ROUND((+D163*D161*0.5),2))</f>
        <v/>
      </c>
      <c r="E168" s="361" t="str">
        <f t="shared" si="77"/>
        <v/>
      </c>
      <c r="F168" s="361" t="str">
        <f t="shared" si="77"/>
        <v/>
      </c>
      <c r="G168" s="361" t="str">
        <f t="shared" si="77"/>
        <v/>
      </c>
      <c r="H168" s="361" t="str">
        <f t="shared" si="77"/>
        <v/>
      </c>
      <c r="I168" s="361" t="str">
        <f t="shared" si="77"/>
        <v/>
      </c>
      <c r="J168" s="361" t="str">
        <f t="shared" si="77"/>
        <v/>
      </c>
      <c r="K168" s="361" t="str">
        <f t="shared" si="77"/>
        <v/>
      </c>
      <c r="L168" s="361" t="str">
        <f t="shared" si="77"/>
        <v/>
      </c>
      <c r="M168" s="362" t="str">
        <f t="shared" si="77"/>
        <v/>
      </c>
    </row>
    <row r="169" spans="1:13" s="13" customFormat="1">
      <c r="A169" s="346" t="s">
        <v>376</v>
      </c>
      <c r="B169" s="345"/>
      <c r="C169" s="350">
        <f>SUM(D169:M169)</f>
        <v>0</v>
      </c>
      <c r="D169" s="361" t="str">
        <f>IF(ISERROR(+D164*D161*0.65),"",ROUND((+D164*D161*0.65),2))</f>
        <v/>
      </c>
      <c r="E169" s="361" t="str">
        <f t="shared" ref="E169:M169" si="78">IF(ISERROR(+E164*E161*0.65),"",ROUND((+E164*E161*0.65),2))</f>
        <v/>
      </c>
      <c r="F169" s="361" t="str">
        <f t="shared" si="78"/>
        <v/>
      </c>
      <c r="G169" s="361" t="str">
        <f t="shared" si="78"/>
        <v/>
      </c>
      <c r="H169" s="361" t="str">
        <f t="shared" si="78"/>
        <v/>
      </c>
      <c r="I169" s="361" t="str">
        <f t="shared" si="78"/>
        <v/>
      </c>
      <c r="J169" s="361" t="str">
        <f t="shared" si="78"/>
        <v/>
      </c>
      <c r="K169" s="361" t="str">
        <f t="shared" si="78"/>
        <v/>
      </c>
      <c r="L169" s="361" t="str">
        <f t="shared" si="78"/>
        <v/>
      </c>
      <c r="M169" s="362" t="str">
        <f t="shared" si="78"/>
        <v/>
      </c>
    </row>
    <row r="170" spans="1:13" s="13" customFormat="1">
      <c r="A170" s="346" t="s">
        <v>421</v>
      </c>
      <c r="B170" s="351"/>
      <c r="C170" s="810">
        <f>SUM(D170:M170)</f>
        <v>0</v>
      </c>
      <c r="D170" s="815" t="str">
        <f>IF(ISERROR(+D165*D161*0.93),"",ROUND((+D165*D161*0.93),2))</f>
        <v/>
      </c>
      <c r="E170" s="815" t="str">
        <f t="shared" ref="E170:M170" si="79">IF(ISERROR(+E165*E161*0.93),"",ROUND((+E165*E161*0.93),2))</f>
        <v/>
      </c>
      <c r="F170" s="815" t="str">
        <f t="shared" si="79"/>
        <v/>
      </c>
      <c r="G170" s="815" t="str">
        <f t="shared" si="79"/>
        <v/>
      </c>
      <c r="H170" s="815" t="str">
        <f t="shared" si="79"/>
        <v/>
      </c>
      <c r="I170" s="815" t="str">
        <f t="shared" si="79"/>
        <v/>
      </c>
      <c r="J170" s="815" t="str">
        <f t="shared" si="79"/>
        <v/>
      </c>
      <c r="K170" s="815" t="str">
        <f t="shared" si="79"/>
        <v/>
      </c>
      <c r="L170" s="815" t="str">
        <f t="shared" si="79"/>
        <v/>
      </c>
      <c r="M170" s="815" t="str">
        <f t="shared" si="79"/>
        <v/>
      </c>
    </row>
    <row r="171" spans="1:13" s="15" customFormat="1" ht="14.25" thickBot="1">
      <c r="A171" s="352" t="s">
        <v>126</v>
      </c>
      <c r="B171" s="353"/>
      <c r="C171" s="816">
        <f>SUM(C168:C170)</f>
        <v>0</v>
      </c>
      <c r="D171" s="818">
        <f t="shared" ref="D171:M171" si="80">SUM(D168:D170)</f>
        <v>0</v>
      </c>
      <c r="E171" s="818">
        <f t="shared" si="80"/>
        <v>0</v>
      </c>
      <c r="F171" s="818">
        <f t="shared" si="80"/>
        <v>0</v>
      </c>
      <c r="G171" s="818">
        <f t="shared" si="80"/>
        <v>0</v>
      </c>
      <c r="H171" s="818">
        <f t="shared" si="80"/>
        <v>0</v>
      </c>
      <c r="I171" s="818">
        <f t="shared" si="80"/>
        <v>0</v>
      </c>
      <c r="J171" s="818">
        <f t="shared" si="80"/>
        <v>0</v>
      </c>
      <c r="K171" s="818">
        <f t="shared" si="80"/>
        <v>0</v>
      </c>
      <c r="L171" s="818">
        <f t="shared" si="80"/>
        <v>0</v>
      </c>
      <c r="M171" s="819">
        <f t="shared" si="80"/>
        <v>0</v>
      </c>
    </row>
    <row r="172" spans="1:13" s="15" customFormat="1" ht="14.25" thickTop="1">
      <c r="A172" s="334" t="s">
        <v>141</v>
      </c>
      <c r="B172" s="753" t="str">
        <f>'Sch I S&amp;B FINAL'!B752</f>
        <v xml:space="preserve">PROGRAM NAME </v>
      </c>
      <c r="C172" s="354"/>
      <c r="D172" s="321"/>
      <c r="E172" s="336" t="s">
        <v>159</v>
      </c>
      <c r="F172" s="337"/>
      <c r="G172" s="754" t="str">
        <f>'Sch I S&amp;B FINAL'!H752</f>
        <v>FUNDING SOURCE 10</v>
      </c>
      <c r="H172" s="321"/>
      <c r="I172" s="321"/>
      <c r="J172" s="321"/>
      <c r="K172" s="321"/>
      <c r="L172" s="321"/>
      <c r="M172" s="324"/>
    </row>
    <row r="173" spans="1:13" s="15" customFormat="1" ht="13.5" customHeight="1">
      <c r="A173" s="339" t="s">
        <v>146</v>
      </c>
      <c r="B173" s="340"/>
      <c r="C173" s="355">
        <f>SUM(D173:M173)</f>
        <v>0</v>
      </c>
      <c r="D173" s="325"/>
      <c r="E173" s="108"/>
      <c r="F173" s="108"/>
      <c r="G173" s="108"/>
      <c r="H173" s="108"/>
      <c r="I173" s="108"/>
      <c r="J173" s="108"/>
      <c r="K173" s="108"/>
      <c r="L173" s="108"/>
      <c r="M173" s="109"/>
    </row>
    <row r="174" spans="1:13" s="15" customFormat="1" ht="13.5">
      <c r="A174" s="339" t="s">
        <v>147</v>
      </c>
      <c r="B174" s="340"/>
      <c r="C174" s="356">
        <f>SUM(D174:M174)</f>
        <v>0</v>
      </c>
      <c r="D174" s="326"/>
      <c r="E174" s="106"/>
      <c r="F174" s="106"/>
      <c r="G174" s="106"/>
      <c r="H174" s="106"/>
      <c r="I174" s="106"/>
      <c r="J174" s="106"/>
      <c r="K174" s="106"/>
      <c r="L174" s="106"/>
      <c r="M174" s="107"/>
    </row>
    <row r="175" spans="1:13" s="15" customFormat="1" ht="13.5">
      <c r="A175" s="339" t="s">
        <v>148</v>
      </c>
      <c r="B175" s="340"/>
      <c r="C175" s="357">
        <f>+C173-C174</f>
        <v>0</v>
      </c>
      <c r="D175" s="359">
        <f t="shared" ref="D175:M175" si="81">+D173-D174</f>
        <v>0</v>
      </c>
      <c r="E175" s="359">
        <f t="shared" si="81"/>
        <v>0</v>
      </c>
      <c r="F175" s="359">
        <f t="shared" si="81"/>
        <v>0</v>
      </c>
      <c r="G175" s="359">
        <f t="shared" si="81"/>
        <v>0</v>
      </c>
      <c r="H175" s="359">
        <f t="shared" si="81"/>
        <v>0</v>
      </c>
      <c r="I175" s="359">
        <f t="shared" si="81"/>
        <v>0</v>
      </c>
      <c r="J175" s="359">
        <f t="shared" si="81"/>
        <v>0</v>
      </c>
      <c r="K175" s="359">
        <f t="shared" si="81"/>
        <v>0</v>
      </c>
      <c r="L175" s="359">
        <f t="shared" si="81"/>
        <v>0</v>
      </c>
      <c r="M175" s="360">
        <f t="shared" si="81"/>
        <v>0</v>
      </c>
    </row>
    <row r="176" spans="1:13" s="13" customFormat="1">
      <c r="A176" s="344" t="s">
        <v>69</v>
      </c>
      <c r="B176" s="345"/>
      <c r="C176" s="570">
        <f>SUM(D176:M176)</f>
        <v>0</v>
      </c>
      <c r="D176" s="567"/>
      <c r="E176" s="567"/>
      <c r="F176" s="567"/>
      <c r="G176" s="567"/>
      <c r="H176" s="567"/>
      <c r="I176" s="567"/>
      <c r="J176" s="567"/>
      <c r="K176" s="567"/>
      <c r="L176" s="567"/>
      <c r="M176" s="568"/>
    </row>
    <row r="177" spans="1:13" s="13" customFormat="1">
      <c r="A177" s="346" t="s">
        <v>160</v>
      </c>
      <c r="B177" s="345"/>
      <c r="C177" s="358"/>
      <c r="D177" s="361" t="str">
        <f t="shared" ref="D177:M177" si="82">IF(ISERROR(+D173/D176),"",+D173/D176)</f>
        <v/>
      </c>
      <c r="E177" s="361" t="str">
        <f t="shared" si="82"/>
        <v/>
      </c>
      <c r="F177" s="361" t="str">
        <f t="shared" si="82"/>
        <v/>
      </c>
      <c r="G177" s="361" t="str">
        <f t="shared" si="82"/>
        <v/>
      </c>
      <c r="H177" s="361" t="str">
        <f t="shared" si="82"/>
        <v/>
      </c>
      <c r="I177" s="361" t="str">
        <f t="shared" si="82"/>
        <v/>
      </c>
      <c r="J177" s="361" t="str">
        <f t="shared" si="82"/>
        <v/>
      </c>
      <c r="K177" s="361" t="str">
        <f t="shared" si="82"/>
        <v/>
      </c>
      <c r="L177" s="361" t="str">
        <f t="shared" si="82"/>
        <v/>
      </c>
      <c r="M177" s="362" t="str">
        <f t="shared" si="82"/>
        <v/>
      </c>
    </row>
    <row r="178" spans="1:13" s="13" customFormat="1">
      <c r="A178" s="346" t="s">
        <v>144</v>
      </c>
      <c r="B178" s="345"/>
      <c r="C178" s="570">
        <f>SUM(D178:M178)</f>
        <v>0</v>
      </c>
      <c r="D178" s="567"/>
      <c r="E178" s="567"/>
      <c r="F178" s="567"/>
      <c r="G178" s="567"/>
      <c r="H178" s="567"/>
      <c r="I178" s="567"/>
      <c r="J178" s="567"/>
      <c r="K178" s="567"/>
      <c r="L178" s="567"/>
      <c r="M178" s="568"/>
    </row>
    <row r="179" spans="1:13" s="13" customFormat="1">
      <c r="A179" s="346" t="s">
        <v>161</v>
      </c>
      <c r="B179" s="345"/>
      <c r="C179" s="358"/>
      <c r="D179" s="361" t="str">
        <f t="shared" ref="D179:M179" si="83">IF(ISERROR(+D173/D178),"",+D173/D178)</f>
        <v/>
      </c>
      <c r="E179" s="361" t="str">
        <f t="shared" si="83"/>
        <v/>
      </c>
      <c r="F179" s="361" t="str">
        <f t="shared" si="83"/>
        <v/>
      </c>
      <c r="G179" s="361" t="str">
        <f t="shared" si="83"/>
        <v/>
      </c>
      <c r="H179" s="361" t="str">
        <f t="shared" si="83"/>
        <v/>
      </c>
      <c r="I179" s="361" t="str">
        <f t="shared" si="83"/>
        <v/>
      </c>
      <c r="J179" s="361" t="str">
        <f t="shared" si="83"/>
        <v/>
      </c>
      <c r="K179" s="361" t="str">
        <f t="shared" si="83"/>
        <v/>
      </c>
      <c r="L179" s="361" t="str">
        <f t="shared" si="83"/>
        <v/>
      </c>
      <c r="M179" s="362" t="str">
        <f t="shared" si="83"/>
        <v/>
      </c>
    </row>
    <row r="180" spans="1:13" s="13" customFormat="1">
      <c r="A180" s="346"/>
      <c r="B180" s="345"/>
      <c r="C180" s="358"/>
      <c r="D180" s="176"/>
      <c r="E180" s="176"/>
      <c r="F180" s="176"/>
      <c r="G180" s="176"/>
      <c r="H180" s="176"/>
      <c r="I180" s="176"/>
      <c r="J180" s="176"/>
      <c r="K180" s="176"/>
      <c r="L180" s="176"/>
      <c r="M180" s="177"/>
    </row>
    <row r="181" spans="1:13" s="13" customFormat="1">
      <c r="A181" s="346" t="s">
        <v>373</v>
      </c>
      <c r="B181" s="345"/>
      <c r="C181" s="570">
        <f>SUM(D181:M181)</f>
        <v>0</v>
      </c>
      <c r="D181" s="567"/>
      <c r="E181" s="567"/>
      <c r="F181" s="567"/>
      <c r="G181" s="567"/>
      <c r="H181" s="567"/>
      <c r="I181" s="567"/>
      <c r="J181" s="567"/>
      <c r="K181" s="567"/>
      <c r="L181" s="567"/>
      <c r="M181" s="568"/>
    </row>
    <row r="182" spans="1:13" s="13" customFormat="1">
      <c r="A182" s="346" t="s">
        <v>374</v>
      </c>
      <c r="B182" s="345"/>
      <c r="C182" s="570">
        <f>SUM(D182:M182)</f>
        <v>0</v>
      </c>
      <c r="D182" s="567"/>
      <c r="E182" s="567"/>
      <c r="F182" s="567"/>
      <c r="G182" s="567"/>
      <c r="H182" s="567"/>
      <c r="I182" s="567"/>
      <c r="J182" s="567"/>
      <c r="K182" s="567"/>
      <c r="L182" s="567"/>
      <c r="M182" s="568"/>
    </row>
    <row r="183" spans="1:13" s="13" customFormat="1">
      <c r="A183" s="346" t="s">
        <v>422</v>
      </c>
      <c r="B183" s="345"/>
      <c r="C183" s="570">
        <f>SUM(D183:M183)</f>
        <v>0</v>
      </c>
      <c r="D183" s="567"/>
      <c r="E183" s="567"/>
      <c r="F183" s="567"/>
      <c r="G183" s="567"/>
      <c r="H183" s="567"/>
      <c r="I183" s="567"/>
      <c r="J183" s="567"/>
      <c r="K183" s="567"/>
      <c r="L183" s="567"/>
      <c r="M183" s="568"/>
    </row>
    <row r="184" spans="1:13" s="13" customFormat="1">
      <c r="A184" s="346" t="s">
        <v>171</v>
      </c>
      <c r="B184" s="345"/>
      <c r="C184" s="570">
        <f t="shared" ref="C184:M184" si="84">SUM(C181:C183)</f>
        <v>0</v>
      </c>
      <c r="D184" s="811">
        <f t="shared" si="84"/>
        <v>0</v>
      </c>
      <c r="E184" s="811">
        <f t="shared" si="84"/>
        <v>0</v>
      </c>
      <c r="F184" s="811">
        <f t="shared" si="84"/>
        <v>0</v>
      </c>
      <c r="G184" s="811">
        <f t="shared" si="84"/>
        <v>0</v>
      </c>
      <c r="H184" s="811">
        <f t="shared" si="84"/>
        <v>0</v>
      </c>
      <c r="I184" s="811">
        <f t="shared" si="84"/>
        <v>0</v>
      </c>
      <c r="J184" s="811">
        <f t="shared" si="84"/>
        <v>0</v>
      </c>
      <c r="K184" s="811">
        <f t="shared" si="84"/>
        <v>0</v>
      </c>
      <c r="L184" s="812">
        <f t="shared" si="84"/>
        <v>0</v>
      </c>
      <c r="M184" s="813">
        <f t="shared" si="84"/>
        <v>0</v>
      </c>
    </row>
    <row r="185" spans="1:13" s="13" customFormat="1">
      <c r="A185" s="346" t="s">
        <v>172</v>
      </c>
      <c r="B185" s="345"/>
      <c r="C185" s="349" t="str">
        <f>IF(ISERROR(+C184/C178),"", +C184/C178)</f>
        <v/>
      </c>
      <c r="D185" s="363" t="str">
        <f t="shared" ref="D185:M185" si="85">IF(ISERROR(+D184/D178),"", +D184/D178)</f>
        <v/>
      </c>
      <c r="E185" s="363" t="str">
        <f t="shared" si="85"/>
        <v/>
      </c>
      <c r="F185" s="363" t="str">
        <f t="shared" si="85"/>
        <v/>
      </c>
      <c r="G185" s="363" t="str">
        <f t="shared" si="85"/>
        <v/>
      </c>
      <c r="H185" s="363" t="str">
        <f t="shared" si="85"/>
        <v/>
      </c>
      <c r="I185" s="363" t="str">
        <f t="shared" si="85"/>
        <v/>
      </c>
      <c r="J185" s="363" t="str">
        <f t="shared" si="85"/>
        <v/>
      </c>
      <c r="K185" s="363" t="str">
        <f t="shared" si="85"/>
        <v/>
      </c>
      <c r="L185" s="363" t="str">
        <f t="shared" si="85"/>
        <v/>
      </c>
      <c r="M185" s="364" t="str">
        <f t="shared" si="85"/>
        <v/>
      </c>
    </row>
    <row r="186" spans="1:13" s="13" customFormat="1">
      <c r="A186" s="346" t="s">
        <v>375</v>
      </c>
      <c r="B186" s="345"/>
      <c r="C186" s="350">
        <f>SUM(D186:M186)</f>
        <v>0</v>
      </c>
      <c r="D186" s="361" t="str">
        <f t="shared" ref="D186:M186" si="86">IF(ISERROR(+D181*D179*0.5),"",ROUND((+D181*D179*0.5),2))</f>
        <v/>
      </c>
      <c r="E186" s="361" t="str">
        <f t="shared" si="86"/>
        <v/>
      </c>
      <c r="F186" s="361" t="str">
        <f t="shared" si="86"/>
        <v/>
      </c>
      <c r="G186" s="361" t="str">
        <f t="shared" si="86"/>
        <v/>
      </c>
      <c r="H186" s="361" t="str">
        <f t="shared" si="86"/>
        <v/>
      </c>
      <c r="I186" s="361" t="str">
        <f t="shared" si="86"/>
        <v/>
      </c>
      <c r="J186" s="361" t="str">
        <f t="shared" si="86"/>
        <v/>
      </c>
      <c r="K186" s="361" t="str">
        <f t="shared" si="86"/>
        <v/>
      </c>
      <c r="L186" s="361" t="str">
        <f t="shared" si="86"/>
        <v/>
      </c>
      <c r="M186" s="362" t="str">
        <f t="shared" si="86"/>
        <v/>
      </c>
    </row>
    <row r="187" spans="1:13" s="13" customFormat="1">
      <c r="A187" s="346" t="s">
        <v>376</v>
      </c>
      <c r="B187" s="345"/>
      <c r="C187" s="350">
        <f>SUM(D187:M187)</f>
        <v>0</v>
      </c>
      <c r="D187" s="361" t="str">
        <f>IF(ISERROR(+D182*D179*0.65),"",ROUND((+D182*D179*0.65),2))</f>
        <v/>
      </c>
      <c r="E187" s="361" t="str">
        <f t="shared" ref="E187:M187" si="87">IF(ISERROR(+E182*E179*0.65),"",ROUND((+E182*E179*0.65),2))</f>
        <v/>
      </c>
      <c r="F187" s="361" t="str">
        <f t="shared" si="87"/>
        <v/>
      </c>
      <c r="G187" s="361" t="str">
        <f t="shared" si="87"/>
        <v/>
      </c>
      <c r="H187" s="361" t="str">
        <f t="shared" si="87"/>
        <v/>
      </c>
      <c r="I187" s="361" t="str">
        <f t="shared" si="87"/>
        <v/>
      </c>
      <c r="J187" s="361" t="str">
        <f t="shared" si="87"/>
        <v/>
      </c>
      <c r="K187" s="361" t="str">
        <f t="shared" si="87"/>
        <v/>
      </c>
      <c r="L187" s="361" t="str">
        <f t="shared" si="87"/>
        <v/>
      </c>
      <c r="M187" s="362" t="str">
        <f t="shared" si="87"/>
        <v/>
      </c>
    </row>
    <row r="188" spans="1:13" s="13" customFormat="1">
      <c r="A188" s="346" t="s">
        <v>421</v>
      </c>
      <c r="B188" s="351"/>
      <c r="C188" s="810">
        <f>SUM(D188:M188)</f>
        <v>0</v>
      </c>
      <c r="D188" s="815" t="str">
        <f>IF(ISERROR(+D183*D179*0.93),"",ROUND((+D183*D179*0.93),2))</f>
        <v/>
      </c>
      <c r="E188" s="815" t="str">
        <f t="shared" ref="E188:M188" si="88">IF(ISERROR(+E183*E179*0.93),"",ROUND((+E183*E179*0.93),2))</f>
        <v/>
      </c>
      <c r="F188" s="815" t="str">
        <f t="shared" si="88"/>
        <v/>
      </c>
      <c r="G188" s="815" t="str">
        <f t="shared" si="88"/>
        <v/>
      </c>
      <c r="H188" s="815" t="str">
        <f t="shared" si="88"/>
        <v/>
      </c>
      <c r="I188" s="815" t="str">
        <f t="shared" si="88"/>
        <v/>
      </c>
      <c r="J188" s="815" t="str">
        <f t="shared" si="88"/>
        <v/>
      </c>
      <c r="K188" s="815" t="str">
        <f t="shared" si="88"/>
        <v/>
      </c>
      <c r="L188" s="815" t="str">
        <f t="shared" si="88"/>
        <v/>
      </c>
      <c r="M188" s="815" t="str">
        <f t="shared" si="88"/>
        <v/>
      </c>
    </row>
    <row r="189" spans="1:13" s="15" customFormat="1" ht="14.25" thickBot="1">
      <c r="A189" s="352" t="s">
        <v>126</v>
      </c>
      <c r="B189" s="353"/>
      <c r="C189" s="816">
        <f>SUM(C186:C188)</f>
        <v>0</v>
      </c>
      <c r="D189" s="818">
        <f t="shared" ref="D189:M189" si="89">SUM(D186:D188)</f>
        <v>0</v>
      </c>
      <c r="E189" s="818">
        <f t="shared" si="89"/>
        <v>0</v>
      </c>
      <c r="F189" s="818">
        <f t="shared" si="89"/>
        <v>0</v>
      </c>
      <c r="G189" s="818">
        <f t="shared" si="89"/>
        <v>0</v>
      </c>
      <c r="H189" s="818">
        <f t="shared" si="89"/>
        <v>0</v>
      </c>
      <c r="I189" s="818">
        <f t="shared" si="89"/>
        <v>0</v>
      </c>
      <c r="J189" s="818">
        <f t="shared" si="89"/>
        <v>0</v>
      </c>
      <c r="K189" s="818">
        <f t="shared" si="89"/>
        <v>0</v>
      </c>
      <c r="L189" s="818">
        <f t="shared" si="89"/>
        <v>0</v>
      </c>
      <c r="M189" s="819">
        <f t="shared" si="89"/>
        <v>0</v>
      </c>
    </row>
    <row r="190" spans="1:13" s="15" customFormat="1" ht="14.25" thickTop="1">
      <c r="A190" s="334" t="s">
        <v>141</v>
      </c>
      <c r="B190" s="753" t="str">
        <f>'Sch I S&amp;B FINAL'!B815</f>
        <v xml:space="preserve">PROGRAM NAME </v>
      </c>
      <c r="C190" s="354"/>
      <c r="D190" s="321"/>
      <c r="E190" s="336" t="s">
        <v>159</v>
      </c>
      <c r="F190" s="337"/>
      <c r="G190" s="754" t="str">
        <f>'Sch I S&amp;B FINAL'!H815</f>
        <v>FUNDING SOURCE 11</v>
      </c>
      <c r="H190" s="321"/>
      <c r="I190" s="321"/>
      <c r="J190" s="321"/>
      <c r="K190" s="321"/>
      <c r="L190" s="321"/>
      <c r="M190" s="324"/>
    </row>
    <row r="191" spans="1:13" s="15" customFormat="1" ht="13.5" customHeight="1">
      <c r="A191" s="339" t="s">
        <v>146</v>
      </c>
      <c r="B191" s="340"/>
      <c r="C191" s="355">
        <f>SUM(D191:M191)</f>
        <v>0</v>
      </c>
      <c r="D191" s="325"/>
      <c r="E191" s="108"/>
      <c r="F191" s="108"/>
      <c r="G191" s="108"/>
      <c r="H191" s="108"/>
      <c r="I191" s="108"/>
      <c r="J191" s="108"/>
      <c r="K191" s="108"/>
      <c r="L191" s="108"/>
      <c r="M191" s="109"/>
    </row>
    <row r="192" spans="1:13" s="15" customFormat="1" ht="13.5">
      <c r="A192" s="339" t="s">
        <v>147</v>
      </c>
      <c r="B192" s="340"/>
      <c r="C192" s="356">
        <f>SUM(D192:M192)</f>
        <v>0</v>
      </c>
      <c r="D192" s="326"/>
      <c r="E192" s="106"/>
      <c r="F192" s="106"/>
      <c r="G192" s="106"/>
      <c r="H192" s="106"/>
      <c r="I192" s="106"/>
      <c r="J192" s="106"/>
      <c r="K192" s="106"/>
      <c r="L192" s="106"/>
      <c r="M192" s="107"/>
    </row>
    <row r="193" spans="1:13" s="15" customFormat="1" ht="13.5">
      <c r="A193" s="339" t="s">
        <v>148</v>
      </c>
      <c r="B193" s="340"/>
      <c r="C193" s="357">
        <f>+C191-C192</f>
        <v>0</v>
      </c>
      <c r="D193" s="359">
        <f t="shared" ref="D193:M193" si="90">+D191-D192</f>
        <v>0</v>
      </c>
      <c r="E193" s="359">
        <f t="shared" si="90"/>
        <v>0</v>
      </c>
      <c r="F193" s="359">
        <f t="shared" si="90"/>
        <v>0</v>
      </c>
      <c r="G193" s="359">
        <f t="shared" si="90"/>
        <v>0</v>
      </c>
      <c r="H193" s="359">
        <f t="shared" si="90"/>
        <v>0</v>
      </c>
      <c r="I193" s="359">
        <f t="shared" si="90"/>
        <v>0</v>
      </c>
      <c r="J193" s="359">
        <f t="shared" si="90"/>
        <v>0</v>
      </c>
      <c r="K193" s="359">
        <f t="shared" si="90"/>
        <v>0</v>
      </c>
      <c r="L193" s="359">
        <f t="shared" si="90"/>
        <v>0</v>
      </c>
      <c r="M193" s="360">
        <f t="shared" si="90"/>
        <v>0</v>
      </c>
    </row>
    <row r="194" spans="1:13" s="13" customFormat="1">
      <c r="A194" s="344" t="s">
        <v>69</v>
      </c>
      <c r="B194" s="345"/>
      <c r="C194" s="570">
        <f>SUM(D194:M194)</f>
        <v>0</v>
      </c>
      <c r="D194" s="567"/>
      <c r="E194" s="567"/>
      <c r="F194" s="567"/>
      <c r="G194" s="567"/>
      <c r="H194" s="567"/>
      <c r="I194" s="567"/>
      <c r="J194" s="567"/>
      <c r="K194" s="567"/>
      <c r="L194" s="567"/>
      <c r="M194" s="568"/>
    </row>
    <row r="195" spans="1:13" s="13" customFormat="1">
      <c r="A195" s="346" t="s">
        <v>160</v>
      </c>
      <c r="B195" s="345"/>
      <c r="C195" s="358"/>
      <c r="D195" s="361" t="str">
        <f t="shared" ref="D195:M195" si="91">IF(ISERROR(+D191/D194),"",+D191/D194)</f>
        <v/>
      </c>
      <c r="E195" s="361" t="str">
        <f t="shared" si="91"/>
        <v/>
      </c>
      <c r="F195" s="361" t="str">
        <f t="shared" si="91"/>
        <v/>
      </c>
      <c r="G195" s="361" t="str">
        <f t="shared" si="91"/>
        <v/>
      </c>
      <c r="H195" s="361" t="str">
        <f t="shared" si="91"/>
        <v/>
      </c>
      <c r="I195" s="361" t="str">
        <f t="shared" si="91"/>
        <v/>
      </c>
      <c r="J195" s="361" t="str">
        <f t="shared" si="91"/>
        <v/>
      </c>
      <c r="K195" s="361" t="str">
        <f t="shared" si="91"/>
        <v/>
      </c>
      <c r="L195" s="361" t="str">
        <f t="shared" si="91"/>
        <v/>
      </c>
      <c r="M195" s="362" t="str">
        <f t="shared" si="91"/>
        <v/>
      </c>
    </row>
    <row r="196" spans="1:13" s="13" customFormat="1">
      <c r="A196" s="346" t="s">
        <v>144</v>
      </c>
      <c r="B196" s="345"/>
      <c r="C196" s="570">
        <f>SUM(D196:M196)</f>
        <v>0</v>
      </c>
      <c r="D196" s="567"/>
      <c r="E196" s="567"/>
      <c r="F196" s="567"/>
      <c r="G196" s="567"/>
      <c r="H196" s="567"/>
      <c r="I196" s="567"/>
      <c r="J196" s="567"/>
      <c r="K196" s="567"/>
      <c r="L196" s="567"/>
      <c r="M196" s="568"/>
    </row>
    <row r="197" spans="1:13" s="13" customFormat="1">
      <c r="A197" s="346" t="s">
        <v>161</v>
      </c>
      <c r="B197" s="345"/>
      <c r="C197" s="358"/>
      <c r="D197" s="361" t="str">
        <f t="shared" ref="D197:M197" si="92">IF(ISERROR(+D191/D196),"",+D191/D196)</f>
        <v/>
      </c>
      <c r="E197" s="361" t="str">
        <f t="shared" si="92"/>
        <v/>
      </c>
      <c r="F197" s="361" t="str">
        <f t="shared" si="92"/>
        <v/>
      </c>
      <c r="G197" s="361" t="str">
        <f t="shared" si="92"/>
        <v/>
      </c>
      <c r="H197" s="361" t="str">
        <f t="shared" si="92"/>
        <v/>
      </c>
      <c r="I197" s="361" t="str">
        <f t="shared" si="92"/>
        <v/>
      </c>
      <c r="J197" s="361" t="str">
        <f t="shared" si="92"/>
        <v/>
      </c>
      <c r="K197" s="361" t="str">
        <f t="shared" si="92"/>
        <v/>
      </c>
      <c r="L197" s="361" t="str">
        <f t="shared" si="92"/>
        <v/>
      </c>
      <c r="M197" s="362" t="str">
        <f t="shared" si="92"/>
        <v/>
      </c>
    </row>
    <row r="198" spans="1:13" s="13" customFormat="1">
      <c r="A198" s="346"/>
      <c r="B198" s="345"/>
      <c r="C198" s="358"/>
      <c r="D198" s="176"/>
      <c r="E198" s="176"/>
      <c r="F198" s="176"/>
      <c r="G198" s="176"/>
      <c r="H198" s="176"/>
      <c r="I198" s="176"/>
      <c r="J198" s="176"/>
      <c r="K198" s="176"/>
      <c r="L198" s="176"/>
      <c r="M198" s="177"/>
    </row>
    <row r="199" spans="1:13" s="13" customFormat="1">
      <c r="A199" s="346" t="s">
        <v>373</v>
      </c>
      <c r="B199" s="345"/>
      <c r="C199" s="570">
        <f>SUM(D199:M199)</f>
        <v>0</v>
      </c>
      <c r="D199" s="567"/>
      <c r="E199" s="567"/>
      <c r="F199" s="567"/>
      <c r="G199" s="567"/>
      <c r="H199" s="567"/>
      <c r="I199" s="567"/>
      <c r="J199" s="567"/>
      <c r="K199" s="567"/>
      <c r="L199" s="567"/>
      <c r="M199" s="568"/>
    </row>
    <row r="200" spans="1:13" s="13" customFormat="1">
      <c r="A200" s="346" t="s">
        <v>374</v>
      </c>
      <c r="B200" s="345"/>
      <c r="C200" s="570">
        <f>SUM(D200:M200)</f>
        <v>0</v>
      </c>
      <c r="D200" s="567"/>
      <c r="E200" s="567"/>
      <c r="F200" s="567"/>
      <c r="G200" s="567"/>
      <c r="H200" s="567"/>
      <c r="I200" s="567"/>
      <c r="J200" s="567"/>
      <c r="K200" s="567"/>
      <c r="L200" s="567"/>
      <c r="M200" s="568"/>
    </row>
    <row r="201" spans="1:13" s="13" customFormat="1">
      <c r="A201" s="346" t="s">
        <v>422</v>
      </c>
      <c r="B201" s="345"/>
      <c r="C201" s="570">
        <f>SUM(D201:M201)</f>
        <v>0</v>
      </c>
      <c r="D201" s="567"/>
      <c r="E201" s="567"/>
      <c r="F201" s="567"/>
      <c r="G201" s="567"/>
      <c r="H201" s="567"/>
      <c r="I201" s="567"/>
      <c r="J201" s="567"/>
      <c r="K201" s="567"/>
      <c r="L201" s="567"/>
      <c r="M201" s="568"/>
    </row>
    <row r="202" spans="1:13" s="13" customFormat="1">
      <c r="A202" s="346" t="s">
        <v>171</v>
      </c>
      <c r="B202" s="345"/>
      <c r="C202" s="570">
        <f t="shared" ref="C202:M202" si="93">SUM(C199:C201)</f>
        <v>0</v>
      </c>
      <c r="D202" s="811">
        <f t="shared" si="93"/>
        <v>0</v>
      </c>
      <c r="E202" s="811">
        <f t="shared" si="93"/>
        <v>0</v>
      </c>
      <c r="F202" s="811">
        <f t="shared" si="93"/>
        <v>0</v>
      </c>
      <c r="G202" s="811">
        <f t="shared" si="93"/>
        <v>0</v>
      </c>
      <c r="H202" s="811">
        <f t="shared" si="93"/>
        <v>0</v>
      </c>
      <c r="I202" s="811">
        <f t="shared" si="93"/>
        <v>0</v>
      </c>
      <c r="J202" s="811">
        <f t="shared" si="93"/>
        <v>0</v>
      </c>
      <c r="K202" s="811">
        <f t="shared" si="93"/>
        <v>0</v>
      </c>
      <c r="L202" s="812">
        <f t="shared" si="93"/>
        <v>0</v>
      </c>
      <c r="M202" s="813">
        <f t="shared" si="93"/>
        <v>0</v>
      </c>
    </row>
    <row r="203" spans="1:13" s="13" customFormat="1">
      <c r="A203" s="346" t="s">
        <v>172</v>
      </c>
      <c r="B203" s="345"/>
      <c r="C203" s="349" t="str">
        <f>IF(ISERROR(+C202/C196),"", +C202/C196)</f>
        <v/>
      </c>
      <c r="D203" s="363" t="str">
        <f t="shared" ref="D203:M203" si="94">IF(ISERROR(+D202/D196),"", +D202/D196)</f>
        <v/>
      </c>
      <c r="E203" s="363" t="str">
        <f t="shared" si="94"/>
        <v/>
      </c>
      <c r="F203" s="363" t="str">
        <f t="shared" si="94"/>
        <v/>
      </c>
      <c r="G203" s="363" t="str">
        <f t="shared" si="94"/>
        <v/>
      </c>
      <c r="H203" s="363" t="str">
        <f t="shared" si="94"/>
        <v/>
      </c>
      <c r="I203" s="363" t="str">
        <f t="shared" si="94"/>
        <v/>
      </c>
      <c r="J203" s="363" t="str">
        <f t="shared" si="94"/>
        <v/>
      </c>
      <c r="K203" s="363" t="str">
        <f t="shared" si="94"/>
        <v/>
      </c>
      <c r="L203" s="363" t="str">
        <f t="shared" si="94"/>
        <v/>
      </c>
      <c r="M203" s="364" t="str">
        <f t="shared" si="94"/>
        <v/>
      </c>
    </row>
    <row r="204" spans="1:13" s="13" customFormat="1">
      <c r="A204" s="346" t="s">
        <v>375</v>
      </c>
      <c r="B204" s="345"/>
      <c r="C204" s="350">
        <f>SUM(D204:M204)</f>
        <v>0</v>
      </c>
      <c r="D204" s="361" t="str">
        <f t="shared" ref="D204:M204" si="95">IF(ISERROR(+D199*D197*0.5),"",ROUND((+D199*D197*0.5),2))</f>
        <v/>
      </c>
      <c r="E204" s="361" t="str">
        <f t="shared" si="95"/>
        <v/>
      </c>
      <c r="F204" s="361" t="str">
        <f t="shared" si="95"/>
        <v/>
      </c>
      <c r="G204" s="361" t="str">
        <f t="shared" si="95"/>
        <v/>
      </c>
      <c r="H204" s="361" t="str">
        <f t="shared" si="95"/>
        <v/>
      </c>
      <c r="I204" s="361" t="str">
        <f t="shared" si="95"/>
        <v/>
      </c>
      <c r="J204" s="361" t="str">
        <f t="shared" si="95"/>
        <v/>
      </c>
      <c r="K204" s="361" t="str">
        <f t="shared" si="95"/>
        <v/>
      </c>
      <c r="L204" s="361" t="str">
        <f t="shared" si="95"/>
        <v/>
      </c>
      <c r="M204" s="362" t="str">
        <f t="shared" si="95"/>
        <v/>
      </c>
    </row>
    <row r="205" spans="1:13" s="13" customFormat="1">
      <c r="A205" s="346" t="s">
        <v>376</v>
      </c>
      <c r="B205" s="345"/>
      <c r="C205" s="350">
        <f>SUM(D205:M205)</f>
        <v>0</v>
      </c>
      <c r="D205" s="361" t="str">
        <f>IF(ISERROR(+D200*D197*0.65),"",ROUND((+D200*D197*0.65),2))</f>
        <v/>
      </c>
      <c r="E205" s="361" t="str">
        <f t="shared" ref="E205:M205" si="96">IF(ISERROR(+E200*E197*0.65),"",ROUND((+E200*E197*0.65),2))</f>
        <v/>
      </c>
      <c r="F205" s="361" t="str">
        <f t="shared" si="96"/>
        <v/>
      </c>
      <c r="G205" s="361" t="str">
        <f t="shared" si="96"/>
        <v/>
      </c>
      <c r="H205" s="361" t="str">
        <f t="shared" si="96"/>
        <v/>
      </c>
      <c r="I205" s="361" t="str">
        <f t="shared" si="96"/>
        <v/>
      </c>
      <c r="J205" s="361" t="str">
        <f t="shared" si="96"/>
        <v/>
      </c>
      <c r="K205" s="361" t="str">
        <f t="shared" si="96"/>
        <v/>
      </c>
      <c r="L205" s="361" t="str">
        <f t="shared" si="96"/>
        <v/>
      </c>
      <c r="M205" s="362" t="str">
        <f t="shared" si="96"/>
        <v/>
      </c>
    </row>
    <row r="206" spans="1:13" s="13" customFormat="1">
      <c r="A206" s="346" t="s">
        <v>421</v>
      </c>
      <c r="B206" s="351"/>
      <c r="C206" s="810">
        <f>SUM(D206:M206)</f>
        <v>0</v>
      </c>
      <c r="D206" s="815" t="str">
        <f>IF(ISERROR(+D201*D197*0.93),"",ROUND((+D201*D197*0.93),2))</f>
        <v/>
      </c>
      <c r="E206" s="815" t="str">
        <f t="shared" ref="E206:M206" si="97">IF(ISERROR(+E201*E197*0.93),"",ROUND((+E201*E197*0.93),2))</f>
        <v/>
      </c>
      <c r="F206" s="815" t="str">
        <f t="shared" si="97"/>
        <v/>
      </c>
      <c r="G206" s="815" t="str">
        <f t="shared" si="97"/>
        <v/>
      </c>
      <c r="H206" s="815" t="str">
        <f t="shared" si="97"/>
        <v/>
      </c>
      <c r="I206" s="815" t="str">
        <f t="shared" si="97"/>
        <v/>
      </c>
      <c r="J206" s="815" t="str">
        <f t="shared" si="97"/>
        <v/>
      </c>
      <c r="K206" s="815" t="str">
        <f t="shared" si="97"/>
        <v/>
      </c>
      <c r="L206" s="815" t="str">
        <f t="shared" si="97"/>
        <v/>
      </c>
      <c r="M206" s="815" t="str">
        <f t="shared" si="97"/>
        <v/>
      </c>
    </row>
    <row r="207" spans="1:13" s="15" customFormat="1" ht="14.25" thickBot="1">
      <c r="A207" s="352" t="s">
        <v>126</v>
      </c>
      <c r="B207" s="353"/>
      <c r="C207" s="816">
        <f>SUM(C204:C206)</f>
        <v>0</v>
      </c>
      <c r="D207" s="818">
        <f t="shared" ref="D207:M207" si="98">SUM(D204:D206)</f>
        <v>0</v>
      </c>
      <c r="E207" s="818">
        <f t="shared" si="98"/>
        <v>0</v>
      </c>
      <c r="F207" s="818">
        <f t="shared" si="98"/>
        <v>0</v>
      </c>
      <c r="G207" s="818">
        <f t="shared" si="98"/>
        <v>0</v>
      </c>
      <c r="H207" s="818">
        <f t="shared" si="98"/>
        <v>0</v>
      </c>
      <c r="I207" s="818">
        <f t="shared" si="98"/>
        <v>0</v>
      </c>
      <c r="J207" s="818">
        <f t="shared" si="98"/>
        <v>0</v>
      </c>
      <c r="K207" s="818">
        <f t="shared" si="98"/>
        <v>0</v>
      </c>
      <c r="L207" s="818">
        <f t="shared" si="98"/>
        <v>0</v>
      </c>
      <c r="M207" s="819">
        <f t="shared" si="98"/>
        <v>0</v>
      </c>
    </row>
    <row r="208" spans="1:13" ht="14.25" thickTop="1">
      <c r="A208" s="334" t="s">
        <v>141</v>
      </c>
      <c r="B208" s="753" t="str">
        <f>'Sch I S&amp;B FINAL'!B878</f>
        <v xml:space="preserve">PROGRAM NAME </v>
      </c>
      <c r="C208" s="354"/>
      <c r="D208" s="321"/>
      <c r="E208" s="336" t="s">
        <v>159</v>
      </c>
      <c r="F208" s="337"/>
      <c r="G208" s="754" t="str">
        <f>'Sch I S&amp;B FINAL'!H878</f>
        <v>FUNDING SOURCE 12</v>
      </c>
      <c r="H208" s="321"/>
      <c r="I208" s="321"/>
      <c r="J208" s="321"/>
      <c r="K208" s="321"/>
      <c r="L208" s="321"/>
      <c r="M208" s="324"/>
    </row>
    <row r="209" spans="1:13" s="15" customFormat="1" ht="13.5" customHeight="1">
      <c r="A209" s="339" t="s">
        <v>146</v>
      </c>
      <c r="B209" s="340"/>
      <c r="C209" s="355">
        <f>SUM(D209:M209)</f>
        <v>0</v>
      </c>
      <c r="D209" s="325"/>
      <c r="E209" s="108"/>
      <c r="F209" s="108"/>
      <c r="G209" s="108"/>
      <c r="H209" s="108"/>
      <c r="I209" s="108"/>
      <c r="J209" s="108"/>
      <c r="K209" s="108"/>
      <c r="L209" s="108"/>
      <c r="M209" s="109"/>
    </row>
    <row r="210" spans="1:13" s="15" customFormat="1" ht="13.5">
      <c r="A210" s="339" t="s">
        <v>147</v>
      </c>
      <c r="B210" s="340"/>
      <c r="C210" s="356">
        <f>SUM(D210:M210)</f>
        <v>0</v>
      </c>
      <c r="D210" s="326"/>
      <c r="E210" s="106"/>
      <c r="F210" s="106"/>
      <c r="G210" s="106"/>
      <c r="H210" s="106"/>
      <c r="I210" s="106"/>
      <c r="J210" s="106"/>
      <c r="K210" s="106"/>
      <c r="L210" s="106"/>
      <c r="M210" s="107"/>
    </row>
    <row r="211" spans="1:13" s="15" customFormat="1" ht="13.5">
      <c r="A211" s="339" t="s">
        <v>148</v>
      </c>
      <c r="B211" s="340"/>
      <c r="C211" s="357">
        <f>+C209-C210</f>
        <v>0</v>
      </c>
      <c r="D211" s="359">
        <f t="shared" ref="D211:M211" si="99">+D209-D210</f>
        <v>0</v>
      </c>
      <c r="E211" s="359">
        <f t="shared" si="99"/>
        <v>0</v>
      </c>
      <c r="F211" s="359">
        <f t="shared" si="99"/>
        <v>0</v>
      </c>
      <c r="G211" s="359">
        <f t="shared" si="99"/>
        <v>0</v>
      </c>
      <c r="H211" s="359">
        <f t="shared" si="99"/>
        <v>0</v>
      </c>
      <c r="I211" s="359">
        <f t="shared" si="99"/>
        <v>0</v>
      </c>
      <c r="J211" s="359">
        <f t="shared" si="99"/>
        <v>0</v>
      </c>
      <c r="K211" s="359">
        <f t="shared" si="99"/>
        <v>0</v>
      </c>
      <c r="L211" s="359">
        <f t="shared" si="99"/>
        <v>0</v>
      </c>
      <c r="M211" s="360">
        <f t="shared" si="99"/>
        <v>0</v>
      </c>
    </row>
    <row r="212" spans="1:13" s="13" customFormat="1">
      <c r="A212" s="344" t="s">
        <v>69</v>
      </c>
      <c r="B212" s="345"/>
      <c r="C212" s="570">
        <f>SUM(D212:M212)</f>
        <v>0</v>
      </c>
      <c r="D212" s="567"/>
      <c r="E212" s="567"/>
      <c r="F212" s="567"/>
      <c r="G212" s="567"/>
      <c r="H212" s="567"/>
      <c r="I212" s="567"/>
      <c r="J212" s="567"/>
      <c r="K212" s="567"/>
      <c r="L212" s="567"/>
      <c r="M212" s="568"/>
    </row>
    <row r="213" spans="1:13" s="13" customFormat="1">
      <c r="A213" s="346" t="s">
        <v>160</v>
      </c>
      <c r="B213" s="345"/>
      <c r="C213" s="358"/>
      <c r="D213" s="361" t="str">
        <f t="shared" ref="D213:M213" si="100">IF(ISERROR(+D209/D212),"",+D209/D212)</f>
        <v/>
      </c>
      <c r="E213" s="361" t="str">
        <f t="shared" si="100"/>
        <v/>
      </c>
      <c r="F213" s="361" t="str">
        <f t="shared" si="100"/>
        <v/>
      </c>
      <c r="G213" s="361" t="str">
        <f t="shared" si="100"/>
        <v/>
      </c>
      <c r="H213" s="361" t="str">
        <f t="shared" si="100"/>
        <v/>
      </c>
      <c r="I213" s="361" t="str">
        <f t="shared" si="100"/>
        <v/>
      </c>
      <c r="J213" s="361" t="str">
        <f t="shared" si="100"/>
        <v/>
      </c>
      <c r="K213" s="361" t="str">
        <f t="shared" si="100"/>
        <v/>
      </c>
      <c r="L213" s="361" t="str">
        <f t="shared" si="100"/>
        <v/>
      </c>
      <c r="M213" s="362" t="str">
        <f t="shared" si="100"/>
        <v/>
      </c>
    </row>
    <row r="214" spans="1:13" s="13" customFormat="1">
      <c r="A214" s="346" t="s">
        <v>144</v>
      </c>
      <c r="B214" s="345"/>
      <c r="C214" s="570">
        <f>SUM(D214:M214)</f>
        <v>0</v>
      </c>
      <c r="D214" s="567"/>
      <c r="E214" s="567"/>
      <c r="F214" s="567"/>
      <c r="G214" s="567"/>
      <c r="H214" s="567"/>
      <c r="I214" s="567"/>
      <c r="J214" s="567"/>
      <c r="K214" s="567"/>
      <c r="L214" s="567"/>
      <c r="M214" s="568"/>
    </row>
    <row r="215" spans="1:13" s="13" customFormat="1">
      <c r="A215" s="346" t="s">
        <v>161</v>
      </c>
      <c r="B215" s="345"/>
      <c r="C215" s="358"/>
      <c r="D215" s="361" t="str">
        <f t="shared" ref="D215:M215" si="101">IF(ISERROR(+D209/D214),"",+D209/D214)</f>
        <v/>
      </c>
      <c r="E215" s="361" t="str">
        <f t="shared" si="101"/>
        <v/>
      </c>
      <c r="F215" s="361" t="str">
        <f t="shared" si="101"/>
        <v/>
      </c>
      <c r="G215" s="361" t="str">
        <f t="shared" si="101"/>
        <v/>
      </c>
      <c r="H215" s="361" t="str">
        <f t="shared" si="101"/>
        <v/>
      </c>
      <c r="I215" s="361" t="str">
        <f t="shared" si="101"/>
        <v/>
      </c>
      <c r="J215" s="361" t="str">
        <f t="shared" si="101"/>
        <v/>
      </c>
      <c r="K215" s="361" t="str">
        <f t="shared" si="101"/>
        <v/>
      </c>
      <c r="L215" s="361" t="str">
        <f t="shared" si="101"/>
        <v/>
      </c>
      <c r="M215" s="362" t="str">
        <f t="shared" si="101"/>
        <v/>
      </c>
    </row>
    <row r="216" spans="1:13" s="13" customFormat="1">
      <c r="A216" s="346" t="s">
        <v>88</v>
      </c>
      <c r="B216" s="345"/>
      <c r="C216" s="358"/>
      <c r="D216" s="176"/>
      <c r="E216" s="176"/>
      <c r="F216" s="176"/>
      <c r="G216" s="176"/>
      <c r="H216" s="176"/>
      <c r="I216" s="176"/>
      <c r="J216" s="176"/>
      <c r="K216" s="176"/>
      <c r="L216" s="176"/>
      <c r="M216" s="177"/>
    </row>
    <row r="217" spans="1:13" s="13" customFormat="1">
      <c r="A217" s="346" t="s">
        <v>373</v>
      </c>
      <c r="B217" s="345"/>
      <c r="C217" s="570">
        <f>SUM(D217:M217)</f>
        <v>0</v>
      </c>
      <c r="D217" s="567"/>
      <c r="E217" s="567"/>
      <c r="F217" s="567"/>
      <c r="G217" s="567"/>
      <c r="H217" s="567"/>
      <c r="I217" s="567"/>
      <c r="J217" s="567"/>
      <c r="K217" s="567"/>
      <c r="L217" s="567"/>
      <c r="M217" s="568"/>
    </row>
    <row r="218" spans="1:13" s="13" customFormat="1">
      <c r="A218" s="346" t="s">
        <v>374</v>
      </c>
      <c r="B218" s="345"/>
      <c r="C218" s="570">
        <f>SUM(D218:M218)</f>
        <v>0</v>
      </c>
      <c r="D218" s="567"/>
      <c r="E218" s="567"/>
      <c r="F218" s="567"/>
      <c r="G218" s="567"/>
      <c r="H218" s="567"/>
      <c r="I218" s="567"/>
      <c r="J218" s="567"/>
      <c r="K218" s="567"/>
      <c r="L218" s="567"/>
      <c r="M218" s="568"/>
    </row>
    <row r="219" spans="1:13" s="13" customFormat="1">
      <c r="A219" s="346" t="s">
        <v>422</v>
      </c>
      <c r="B219" s="345"/>
      <c r="C219" s="570">
        <f>SUM(D219:M219)</f>
        <v>0</v>
      </c>
      <c r="D219" s="567"/>
      <c r="E219" s="567"/>
      <c r="F219" s="567"/>
      <c r="G219" s="567"/>
      <c r="H219" s="567"/>
      <c r="I219" s="567"/>
      <c r="J219" s="567"/>
      <c r="K219" s="567"/>
      <c r="L219" s="567"/>
      <c r="M219" s="568"/>
    </row>
    <row r="220" spans="1:13" s="13" customFormat="1">
      <c r="A220" s="346" t="s">
        <v>171</v>
      </c>
      <c r="B220" s="345"/>
      <c r="C220" s="570">
        <f t="shared" ref="C220:M220" si="102">SUM(C217:C219)</f>
        <v>0</v>
      </c>
      <c r="D220" s="811">
        <f t="shared" si="102"/>
        <v>0</v>
      </c>
      <c r="E220" s="811">
        <f t="shared" si="102"/>
        <v>0</v>
      </c>
      <c r="F220" s="811">
        <f t="shared" si="102"/>
        <v>0</v>
      </c>
      <c r="G220" s="811">
        <f t="shared" si="102"/>
        <v>0</v>
      </c>
      <c r="H220" s="811">
        <f t="shared" si="102"/>
        <v>0</v>
      </c>
      <c r="I220" s="811">
        <f t="shared" si="102"/>
        <v>0</v>
      </c>
      <c r="J220" s="811">
        <f t="shared" si="102"/>
        <v>0</v>
      </c>
      <c r="K220" s="811">
        <f t="shared" si="102"/>
        <v>0</v>
      </c>
      <c r="L220" s="812">
        <f t="shared" si="102"/>
        <v>0</v>
      </c>
      <c r="M220" s="813">
        <f t="shared" si="102"/>
        <v>0</v>
      </c>
    </row>
    <row r="221" spans="1:13" s="13" customFormat="1">
      <c r="A221" s="346" t="s">
        <v>172</v>
      </c>
      <c r="B221" s="345"/>
      <c r="C221" s="349" t="str">
        <f>IF(ISERROR(+C220/C214),"", +C220/C214)</f>
        <v/>
      </c>
      <c r="D221" s="363" t="str">
        <f t="shared" ref="D221:M221" si="103">IF(ISERROR(+D220/D214),"", +D220/D214)</f>
        <v/>
      </c>
      <c r="E221" s="363" t="str">
        <f t="shared" si="103"/>
        <v/>
      </c>
      <c r="F221" s="363" t="str">
        <f t="shared" si="103"/>
        <v/>
      </c>
      <c r="G221" s="363" t="str">
        <f t="shared" si="103"/>
        <v/>
      </c>
      <c r="H221" s="363" t="str">
        <f t="shared" si="103"/>
        <v/>
      </c>
      <c r="I221" s="363" t="str">
        <f t="shared" si="103"/>
        <v/>
      </c>
      <c r="J221" s="363" t="str">
        <f t="shared" si="103"/>
        <v/>
      </c>
      <c r="K221" s="363" t="str">
        <f t="shared" si="103"/>
        <v/>
      </c>
      <c r="L221" s="363" t="str">
        <f t="shared" si="103"/>
        <v/>
      </c>
      <c r="M221" s="364" t="str">
        <f t="shared" si="103"/>
        <v/>
      </c>
    </row>
    <row r="222" spans="1:13" s="13" customFormat="1">
      <c r="A222" s="346" t="s">
        <v>375</v>
      </c>
      <c r="B222" s="345"/>
      <c r="C222" s="350">
        <f>SUM(D222:M222)</f>
        <v>0</v>
      </c>
      <c r="D222" s="361" t="str">
        <f t="shared" ref="D222:M222" si="104">IF(ISERROR(+D217*D215*0.5),"",ROUND((+D217*D215*0.5),2))</f>
        <v/>
      </c>
      <c r="E222" s="361" t="str">
        <f t="shared" si="104"/>
        <v/>
      </c>
      <c r="F222" s="361" t="str">
        <f t="shared" si="104"/>
        <v/>
      </c>
      <c r="G222" s="361" t="str">
        <f t="shared" si="104"/>
        <v/>
      </c>
      <c r="H222" s="361" t="str">
        <f t="shared" si="104"/>
        <v/>
      </c>
      <c r="I222" s="361" t="str">
        <f t="shared" si="104"/>
        <v/>
      </c>
      <c r="J222" s="361" t="str">
        <f t="shared" si="104"/>
        <v/>
      </c>
      <c r="K222" s="361" t="str">
        <f t="shared" si="104"/>
        <v/>
      </c>
      <c r="L222" s="361" t="str">
        <f t="shared" si="104"/>
        <v/>
      </c>
      <c r="M222" s="362" t="str">
        <f t="shared" si="104"/>
        <v/>
      </c>
    </row>
    <row r="223" spans="1:13" s="13" customFormat="1">
      <c r="A223" s="346" t="s">
        <v>376</v>
      </c>
      <c r="B223" s="345"/>
      <c r="C223" s="350">
        <f>SUM(D223:M223)</f>
        <v>0</v>
      </c>
      <c r="D223" s="361" t="str">
        <f>IF(ISERROR(+D218*D215*0.65),"",ROUND((+D218*D215*0.65),2))</f>
        <v/>
      </c>
      <c r="E223" s="361" t="str">
        <f t="shared" ref="E223:M223" si="105">IF(ISERROR(+E218*E215*0.65),"",ROUND((+E218*E215*0.65),2))</f>
        <v/>
      </c>
      <c r="F223" s="361" t="str">
        <f t="shared" si="105"/>
        <v/>
      </c>
      <c r="G223" s="361" t="str">
        <f t="shared" si="105"/>
        <v/>
      </c>
      <c r="H223" s="361" t="str">
        <f t="shared" si="105"/>
        <v/>
      </c>
      <c r="I223" s="361" t="str">
        <f t="shared" si="105"/>
        <v/>
      </c>
      <c r="J223" s="361" t="str">
        <f t="shared" si="105"/>
        <v/>
      </c>
      <c r="K223" s="361" t="str">
        <f t="shared" si="105"/>
        <v/>
      </c>
      <c r="L223" s="361" t="str">
        <f t="shared" si="105"/>
        <v/>
      </c>
      <c r="M223" s="362" t="str">
        <f t="shared" si="105"/>
        <v/>
      </c>
    </row>
    <row r="224" spans="1:13" s="13" customFormat="1">
      <c r="A224" s="346" t="s">
        <v>421</v>
      </c>
      <c r="B224" s="351"/>
      <c r="C224" s="810">
        <f>SUM(D224:M224)</f>
        <v>0</v>
      </c>
      <c r="D224" s="815" t="str">
        <f>IF(ISERROR(+D219*D215*0.93),"",ROUND((+D219*D215*0.93),2))</f>
        <v/>
      </c>
      <c r="E224" s="815" t="str">
        <f t="shared" ref="E224:M224" si="106">IF(ISERROR(+E219*E215*0.93),"",ROUND((+E219*E215*0.93),2))</f>
        <v/>
      </c>
      <c r="F224" s="815" t="str">
        <f t="shared" si="106"/>
        <v/>
      </c>
      <c r="G224" s="815" t="str">
        <f t="shared" si="106"/>
        <v/>
      </c>
      <c r="H224" s="815" t="str">
        <f t="shared" si="106"/>
        <v/>
      </c>
      <c r="I224" s="815" t="str">
        <f t="shared" si="106"/>
        <v/>
      </c>
      <c r="J224" s="815" t="str">
        <f t="shared" si="106"/>
        <v/>
      </c>
      <c r="K224" s="815" t="str">
        <f t="shared" si="106"/>
        <v/>
      </c>
      <c r="L224" s="815" t="str">
        <f t="shared" si="106"/>
        <v/>
      </c>
      <c r="M224" s="815" t="str">
        <f t="shared" si="106"/>
        <v/>
      </c>
    </row>
    <row r="225" spans="1:13" s="15" customFormat="1" ht="14.25" thickBot="1">
      <c r="A225" s="352" t="s">
        <v>126</v>
      </c>
      <c r="B225" s="353"/>
      <c r="C225" s="816">
        <f>SUM(C222:C224)</f>
        <v>0</v>
      </c>
      <c r="D225" s="818">
        <f t="shared" ref="D225:M225" si="107">SUM(D222:D224)</f>
        <v>0</v>
      </c>
      <c r="E225" s="818">
        <f t="shared" si="107"/>
        <v>0</v>
      </c>
      <c r="F225" s="818">
        <f t="shared" si="107"/>
        <v>0</v>
      </c>
      <c r="G225" s="818">
        <f t="shared" si="107"/>
        <v>0</v>
      </c>
      <c r="H225" s="818">
        <f t="shared" si="107"/>
        <v>0</v>
      </c>
      <c r="I225" s="818">
        <f t="shared" si="107"/>
        <v>0</v>
      </c>
      <c r="J225" s="818">
        <f t="shared" si="107"/>
        <v>0</v>
      </c>
      <c r="K225" s="818">
        <f t="shared" si="107"/>
        <v>0</v>
      </c>
      <c r="L225" s="818">
        <f t="shared" si="107"/>
        <v>0</v>
      </c>
      <c r="M225" s="819">
        <f t="shared" si="107"/>
        <v>0</v>
      </c>
    </row>
    <row r="226" spans="1:13" ht="13.5" thickTop="1"/>
  </sheetData>
  <sheetProtection algorithmName="SHA-512" hashValue="NvZboeAgDIPQanS+Fx7ZNXO+jKFe3pqvMvdzgoHTD5AP3HgjYoJQ+VAzyTY+uay+FWxRwMe7g5RfCTetci2+lg==" saltValue="VDhroCkf+PUWK5Ut7LnrTg==" spinCount="100000" sheet="1" formatCells="0" formatColumns="0" formatRows="0" insertColumns="0" insertRows="0"/>
  <mergeCells count="1">
    <mergeCell ref="A3:M3"/>
  </mergeCells>
  <pageMargins left="0" right="0" top="0" bottom="0" header="0" footer="0"/>
  <pageSetup scale="84" orientation="landscape" blackAndWhite="1" cellComments="atEnd" r:id="rId1"/>
  <rowBreaks count="5" manualBreakCount="5">
    <brk id="48" max="16383" man="1"/>
    <brk id="81" max="16383" man="1"/>
    <brk id="117" max="16383" man="1"/>
    <brk id="153" max="16383" man="1"/>
    <brk id="189" max="16383" man="1"/>
  </rowBreaks>
  <ignoredErrors>
    <ignoredError sqref="C1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5ED6B-1115-45CA-8BAE-0B247D879C3E}">
  <sheetPr>
    <tabColor theme="8" tint="0.59999389629810485"/>
    <pageSetUpPr fitToPage="1"/>
  </sheetPr>
  <dimension ref="A1:T223"/>
  <sheetViews>
    <sheetView showGridLines="0" tabSelected="1" zoomScale="110" zoomScaleNormal="110" workbookViewId="0">
      <pane ySplit="8" topLeftCell="A12" activePane="bottomLeft" state="frozen"/>
      <selection pane="bottomLeft" activeCell="G14" sqref="G14"/>
    </sheetView>
  </sheetViews>
  <sheetFormatPr defaultRowHeight="12.75"/>
  <cols>
    <col min="1" max="1" width="5.28515625" customWidth="1"/>
    <col min="2" max="2" width="13.7109375" customWidth="1"/>
    <col min="3" max="3" width="12.28515625" customWidth="1"/>
    <col min="4" max="4" width="30" customWidth="1"/>
    <col min="5" max="5" width="11" customWidth="1"/>
    <col min="6" max="6" width="9.28515625" customWidth="1"/>
    <col min="7" max="7" width="10.5703125" customWidth="1"/>
    <col min="8" max="9" width="10.140625" customWidth="1"/>
    <col min="22" max="22" width="7.5703125" customWidth="1"/>
    <col min="23" max="23" width="7" customWidth="1"/>
    <col min="24" max="24" width="3.85546875" customWidth="1"/>
    <col min="25" max="25" width="45.5703125" customWidth="1"/>
  </cols>
  <sheetData>
    <row r="1" spans="1:20">
      <c r="A1" s="980" t="s">
        <v>37</v>
      </c>
      <c r="B1" s="980"/>
      <c r="C1" s="980"/>
      <c r="D1" s="980"/>
      <c r="E1" s="980"/>
      <c r="F1" s="980"/>
      <c r="G1" s="159"/>
      <c r="H1" s="465"/>
      <c r="I1" s="180"/>
      <c r="J1" s="180"/>
      <c r="K1" s="180"/>
      <c r="L1" s="470"/>
    </row>
    <row r="2" spans="1:20" ht="13.5" thickBot="1">
      <c r="A2" s="980" t="s">
        <v>399</v>
      </c>
      <c r="B2" s="980"/>
      <c r="C2" s="980"/>
      <c r="D2" s="980"/>
      <c r="E2" s="980"/>
      <c r="F2" s="980"/>
      <c r="G2" s="899"/>
      <c r="H2" s="283"/>
      <c r="I2" s="63"/>
      <c r="J2" s="63"/>
      <c r="K2" s="63"/>
      <c r="L2" s="470"/>
    </row>
    <row r="3" spans="1:20" ht="13.5" thickBot="1">
      <c r="A3" s="977" t="s">
        <v>406</v>
      </c>
      <c r="B3" s="978"/>
      <c r="C3" s="978"/>
      <c r="D3" s="978"/>
      <c r="E3" s="978"/>
      <c r="F3" s="978"/>
      <c r="G3" s="978"/>
      <c r="H3" s="978"/>
      <c r="I3" s="978"/>
      <c r="J3" s="978"/>
      <c r="K3" s="978"/>
      <c r="L3" s="979"/>
    </row>
    <row r="4" spans="1:20">
      <c r="A4" s="860"/>
      <c r="B4" s="314"/>
      <c r="C4" s="314"/>
      <c r="D4" s="314"/>
      <c r="E4" s="314"/>
      <c r="F4" s="314"/>
      <c r="G4" s="314"/>
      <c r="H4" s="283"/>
      <c r="I4" s="283"/>
      <c r="J4" s="283"/>
      <c r="K4" s="283"/>
      <c r="L4" s="887"/>
      <c r="M4" s="833"/>
      <c r="N4" s="833"/>
      <c r="O4" s="833"/>
      <c r="P4" s="833"/>
      <c r="Q4" s="833"/>
      <c r="R4" s="833"/>
      <c r="S4" s="833"/>
      <c r="T4" s="833"/>
    </row>
    <row r="5" spans="1:20" ht="13.5">
      <c r="A5" s="747"/>
      <c r="B5" s="833"/>
      <c r="C5" s="611" t="s">
        <v>423</v>
      </c>
      <c r="D5" s="911" t="str">
        <f>'Budget Summ Amt'!D6</f>
        <v>Contractor Name</v>
      </c>
      <c r="E5" s="833"/>
      <c r="F5" s="611" t="s">
        <v>424</v>
      </c>
      <c r="G5" s="913" t="str">
        <f>'Budget Summ Amt'!L6</f>
        <v>Contract Number</v>
      </c>
      <c r="H5" s="833"/>
      <c r="I5" s="833"/>
      <c r="J5" s="611" t="s">
        <v>324</v>
      </c>
      <c r="K5" s="915">
        <f>'Budget Summ Amt'!O6</f>
        <v>0</v>
      </c>
      <c r="L5" s="833"/>
      <c r="M5" s="833"/>
      <c r="N5" s="833"/>
      <c r="O5" s="833"/>
      <c r="P5" s="833"/>
      <c r="Q5" s="833"/>
      <c r="R5" s="833"/>
      <c r="S5" s="833"/>
      <c r="T5" s="833"/>
    </row>
    <row r="6" spans="1:20" ht="13.5">
      <c r="A6" s="747"/>
      <c r="B6" s="833"/>
      <c r="C6" s="611" t="s">
        <v>425</v>
      </c>
      <c r="D6" s="912">
        <f>'Budget Summ Amt'!I6</f>
        <v>0</v>
      </c>
      <c r="E6" s="833"/>
      <c r="F6" s="611" t="s">
        <v>426</v>
      </c>
      <c r="G6" s="914"/>
      <c r="H6" s="833"/>
      <c r="I6" s="833"/>
      <c r="J6" s="611" t="s">
        <v>29</v>
      </c>
      <c r="K6" s="911"/>
      <c r="L6" s="833"/>
      <c r="M6" s="833"/>
      <c r="N6" s="833"/>
      <c r="O6" s="833"/>
      <c r="P6" s="833"/>
      <c r="Q6" s="833"/>
      <c r="R6" s="833"/>
      <c r="S6" s="833"/>
      <c r="T6" s="833"/>
    </row>
    <row r="7" spans="1:20">
      <c r="A7" s="833"/>
      <c r="B7" s="833"/>
      <c r="C7" s="833"/>
      <c r="D7" s="833"/>
      <c r="E7" s="833"/>
      <c r="F7" s="833"/>
      <c r="G7" s="833"/>
      <c r="H7" s="833"/>
      <c r="I7" s="833"/>
      <c r="J7" s="833"/>
      <c r="K7" s="833"/>
      <c r="L7" s="833"/>
      <c r="M7" s="833"/>
      <c r="N7" s="833"/>
      <c r="O7" s="833"/>
      <c r="P7" s="833"/>
      <c r="Q7" s="833"/>
      <c r="R7" s="833"/>
      <c r="S7" s="833"/>
      <c r="T7" s="833"/>
    </row>
    <row r="8" spans="1:20" ht="63.75">
      <c r="A8" s="900" t="s">
        <v>427</v>
      </c>
      <c r="B8" s="900" t="s">
        <v>405</v>
      </c>
      <c r="C8" s="900" t="s">
        <v>428</v>
      </c>
      <c r="D8" s="900" t="s">
        <v>429</v>
      </c>
      <c r="E8" s="900" t="s">
        <v>430</v>
      </c>
      <c r="F8" s="901" t="s">
        <v>431</v>
      </c>
      <c r="G8" s="901" t="s">
        <v>432</v>
      </c>
      <c r="H8" s="901" t="s">
        <v>433</v>
      </c>
      <c r="I8" s="900" t="s">
        <v>434</v>
      </c>
      <c r="J8" s="900" t="s">
        <v>435</v>
      </c>
      <c r="K8" s="900" t="s">
        <v>436</v>
      </c>
      <c r="L8" s="900" t="s">
        <v>437</v>
      </c>
      <c r="M8" s="900" t="s">
        <v>438</v>
      </c>
      <c r="N8" s="900" t="s">
        <v>439</v>
      </c>
      <c r="O8" s="900" t="s">
        <v>440</v>
      </c>
      <c r="P8" s="900" t="s">
        <v>441</v>
      </c>
      <c r="Q8" s="900" t="s">
        <v>442</v>
      </c>
      <c r="R8" s="900" t="s">
        <v>443</v>
      </c>
      <c r="S8" s="900" t="s">
        <v>444</v>
      </c>
      <c r="T8" s="900" t="s">
        <v>445</v>
      </c>
    </row>
    <row r="9" spans="1:20">
      <c r="A9" s="902">
        <v>1</v>
      </c>
      <c r="B9" s="903"/>
      <c r="C9" s="903"/>
      <c r="D9" s="903"/>
      <c r="E9" s="904"/>
      <c r="F9" s="904"/>
      <c r="G9" s="905">
        <f>IFERROR(SUD_UOS2[[#This Row],[Gross Cost $]]-SUD_UOS2[[#This Row],[Other Revenues $]],0)</f>
        <v>0</v>
      </c>
      <c r="H9" s="906"/>
      <c r="I9" s="906"/>
      <c r="J9" s="888" t="str">
        <f>IFERROR(SUD_UOS2[[#This Row],[Proposed: DMC Units]]/SUD_UOS2[[#This Row],[Proposed: Total Units of Service]],"")</f>
        <v/>
      </c>
      <c r="K9" s="907"/>
      <c r="L9" s="905">
        <f>IFERROR(SUD_UOS2[[#This Row],[Gross Cost $]]/SUD_UOS2[[#This Row],[Proposed: Total Units of Service]],0)</f>
        <v>0</v>
      </c>
      <c r="M9" s="905">
        <f>IFERROR(SUD_UOS2[[#This Row],[Net Cost $]]/SUD_UOS2[[#This Row],[Proposed: Total Units of Service]],0)</f>
        <v>0</v>
      </c>
      <c r="N9" s="905">
        <f>IFERROR(MIN(SUD_UOS2[[#This Row],[Interim Rate (Rate Cap) $]:[Net Cost per Unit $]])*SUD_UOS2[[#This Row],[Proposed: DMC Units]],0)</f>
        <v>0</v>
      </c>
      <c r="O9" s="905">
        <f>IFERROR(MIN(SUD_UOS2[[#This Row],[Interim Rate (Rate Cap) $]:[Net Cost per Unit $]])*(SUD_UOS2[[#This Row],[Proposed: Total Units of Service]]-SUD_UOS2[[#This Row],[Proposed: DMC Units]]),0)</f>
        <v>0</v>
      </c>
      <c r="P9" s="906"/>
      <c r="Q9" s="906"/>
      <c r="R9" s="888" t="str">
        <f>IFERROR(SUD_UOS2[[#This Row],[Prior Approved: DMC Units]]/SUD_UOS2[[#This Row],[Prior Approved: Total Units of Service]],"")</f>
        <v/>
      </c>
      <c r="S9" s="908">
        <f>IFERROR(SUD_UOS2[[#This Row],[Proposed: Total Units of Service]]-SUD_UOS2[[#This Row],[Prior Approved: Total Units of Service]],0)</f>
        <v>0</v>
      </c>
      <c r="T9" s="908">
        <f>IFERROR(SUD_UOS2[[#This Row],[Proposed: DMC Units]]-SUD_UOS2[[#This Row],[Prior Approved: DMC Units]],0)</f>
        <v>0</v>
      </c>
    </row>
    <row r="10" spans="1:20">
      <c r="A10" s="902">
        <v>2</v>
      </c>
      <c r="B10" s="903"/>
      <c r="C10" s="903"/>
      <c r="D10" s="903"/>
      <c r="E10" s="904"/>
      <c r="F10" s="904"/>
      <c r="G10" s="905">
        <f>IFERROR(SUD_UOS2[[#This Row],[Gross Cost $]]-SUD_UOS2[[#This Row],[Other Revenues $]],0)</f>
        <v>0</v>
      </c>
      <c r="H10" s="906"/>
      <c r="I10" s="906"/>
      <c r="J10" s="888" t="str">
        <f>IFERROR(SUD_UOS2[[#This Row],[Proposed: DMC Units]]/SUD_UOS2[[#This Row],[Proposed: Total Units of Service]],"")</f>
        <v/>
      </c>
      <c r="K10" s="889"/>
      <c r="L10" s="905">
        <f>IFERROR(SUD_UOS2[[#This Row],[Gross Cost $]]/SUD_UOS2[[#This Row],[Proposed: Total Units of Service]],0)</f>
        <v>0</v>
      </c>
      <c r="M10" s="905">
        <f>IFERROR(SUD_UOS2[[#This Row],[Net Cost $]]/SUD_UOS2[[#This Row],[Proposed: Total Units of Service]],0)</f>
        <v>0</v>
      </c>
      <c r="N10" s="905">
        <f>IFERROR(MIN(SUD_UOS2[[#This Row],[Interim Rate (Rate Cap) $]:[Net Cost per Unit $]])*SUD_UOS2[[#This Row],[Proposed: DMC Units]],0)</f>
        <v>0</v>
      </c>
      <c r="O10" s="905">
        <f>IFERROR(MIN(SUD_UOS2[[#This Row],[Interim Rate (Rate Cap) $]:[Net Cost per Unit $]])*(SUD_UOS2[[#This Row],[Proposed: Total Units of Service]]-SUD_UOS2[[#This Row],[Proposed: DMC Units]]),0)</f>
        <v>0</v>
      </c>
      <c r="P10" s="906"/>
      <c r="Q10" s="906"/>
      <c r="R10" s="888" t="str">
        <f>IFERROR(SUD_UOS2[[#This Row],[Prior Approved: DMC Units]]/SUD_UOS2[[#This Row],[Prior Approved: Total Units of Service]],"")</f>
        <v/>
      </c>
      <c r="S10" s="908">
        <f>IFERROR(SUD_UOS2[[#This Row],[Proposed: Total Units of Service]]-SUD_UOS2[[#This Row],[Prior Approved: Total Units of Service]],0)</f>
        <v>0</v>
      </c>
      <c r="T10" s="908">
        <f>IFERROR(SUD_UOS2[[#This Row],[Proposed: DMC Units]]-SUD_UOS2[[#This Row],[Prior Approved: DMC Units]],0)</f>
        <v>0</v>
      </c>
    </row>
    <row r="11" spans="1:20">
      <c r="A11" s="902">
        <v>3</v>
      </c>
      <c r="B11" s="903"/>
      <c r="C11" s="903"/>
      <c r="D11" s="903"/>
      <c r="E11" s="904"/>
      <c r="F11" s="904"/>
      <c r="G11" s="905">
        <f>IFERROR(SUD_UOS2[[#This Row],[Gross Cost $]]-SUD_UOS2[[#This Row],[Other Revenues $]],0)</f>
        <v>0</v>
      </c>
      <c r="H11" s="906"/>
      <c r="I11" s="906"/>
      <c r="J11" s="888" t="str">
        <f>IFERROR(SUD_UOS2[[#This Row],[Proposed: DMC Units]]/SUD_UOS2[[#This Row],[Proposed: Total Units of Service]],"")</f>
        <v/>
      </c>
      <c r="K11" s="889"/>
      <c r="L11" s="905">
        <f>IFERROR(SUD_UOS2[[#This Row],[Gross Cost $]]/SUD_UOS2[[#This Row],[Proposed: Total Units of Service]],0)</f>
        <v>0</v>
      </c>
      <c r="M11" s="905">
        <f>IFERROR(SUD_UOS2[[#This Row],[Net Cost $]]/SUD_UOS2[[#This Row],[Proposed: Total Units of Service]],0)</f>
        <v>0</v>
      </c>
      <c r="N11" s="905">
        <f>IFERROR(MIN(SUD_UOS2[[#This Row],[Interim Rate (Rate Cap) $]:[Net Cost per Unit $]])*SUD_UOS2[[#This Row],[Proposed: DMC Units]],0)</f>
        <v>0</v>
      </c>
      <c r="O11" s="905">
        <f>IFERROR(MIN(SUD_UOS2[[#This Row],[Interim Rate (Rate Cap) $]:[Net Cost per Unit $]])*(SUD_UOS2[[#This Row],[Proposed: Total Units of Service]]-SUD_UOS2[[#This Row],[Proposed: DMC Units]]),0)</f>
        <v>0</v>
      </c>
      <c r="P11" s="906"/>
      <c r="Q11" s="906"/>
      <c r="R11" s="888" t="str">
        <f>IFERROR(SUD_UOS2[[#This Row],[Prior Approved: DMC Units]]/SUD_UOS2[[#This Row],[Prior Approved: Total Units of Service]],"")</f>
        <v/>
      </c>
      <c r="S11" s="908">
        <f>IFERROR(SUD_UOS2[[#This Row],[Proposed: Total Units of Service]]-SUD_UOS2[[#This Row],[Prior Approved: Total Units of Service]],0)</f>
        <v>0</v>
      </c>
      <c r="T11" s="908">
        <f>IFERROR(SUD_UOS2[[#This Row],[Proposed: DMC Units]]-SUD_UOS2[[#This Row],[Prior Approved: DMC Units]],0)</f>
        <v>0</v>
      </c>
    </row>
    <row r="12" spans="1:20">
      <c r="A12" s="902">
        <v>4</v>
      </c>
      <c r="B12" s="903"/>
      <c r="C12" s="903"/>
      <c r="D12" s="903"/>
      <c r="E12" s="904"/>
      <c r="F12" s="904"/>
      <c r="G12" s="905">
        <f>IFERROR(SUD_UOS2[[#This Row],[Gross Cost $]]-SUD_UOS2[[#This Row],[Other Revenues $]],0)</f>
        <v>0</v>
      </c>
      <c r="H12" s="906"/>
      <c r="I12" s="906"/>
      <c r="J12" s="888" t="str">
        <f>IFERROR(SUD_UOS2[[#This Row],[Proposed: DMC Units]]/SUD_UOS2[[#This Row],[Proposed: Total Units of Service]],"")</f>
        <v/>
      </c>
      <c r="K12" s="889"/>
      <c r="L12" s="905">
        <f>IFERROR(SUD_UOS2[[#This Row],[Gross Cost $]]/SUD_UOS2[[#This Row],[Proposed: Total Units of Service]],0)</f>
        <v>0</v>
      </c>
      <c r="M12" s="905">
        <f>IFERROR(SUD_UOS2[[#This Row],[Net Cost $]]/SUD_UOS2[[#This Row],[Proposed: Total Units of Service]],0)</f>
        <v>0</v>
      </c>
      <c r="N12" s="905">
        <f>IFERROR(MIN(SUD_UOS2[[#This Row],[Interim Rate (Rate Cap) $]:[Net Cost per Unit $]])*SUD_UOS2[[#This Row],[Proposed: DMC Units]],0)</f>
        <v>0</v>
      </c>
      <c r="O12" s="905">
        <f>IFERROR(MIN(SUD_UOS2[[#This Row],[Interim Rate (Rate Cap) $]:[Net Cost per Unit $]])*(SUD_UOS2[[#This Row],[Proposed: Total Units of Service]]-SUD_UOS2[[#This Row],[Proposed: DMC Units]]),0)</f>
        <v>0</v>
      </c>
      <c r="P12" s="906"/>
      <c r="Q12" s="906"/>
      <c r="R12" s="888" t="str">
        <f>IFERROR(SUD_UOS2[[#This Row],[Prior Approved: DMC Units]]/SUD_UOS2[[#This Row],[Prior Approved: Total Units of Service]],"")</f>
        <v/>
      </c>
      <c r="S12" s="908">
        <f>IFERROR(SUD_UOS2[[#This Row],[Proposed: Total Units of Service]]-SUD_UOS2[[#This Row],[Prior Approved: Total Units of Service]],0)</f>
        <v>0</v>
      </c>
      <c r="T12" s="908">
        <f>IFERROR(SUD_UOS2[[#This Row],[Proposed: DMC Units]]-SUD_UOS2[[#This Row],[Prior Approved: DMC Units]],0)</f>
        <v>0</v>
      </c>
    </row>
    <row r="13" spans="1:20">
      <c r="A13" s="902">
        <v>5</v>
      </c>
      <c r="B13" s="903"/>
      <c r="C13" s="903"/>
      <c r="D13" s="903"/>
      <c r="E13" s="904"/>
      <c r="F13" s="904"/>
      <c r="G13" s="905">
        <f>IFERROR(SUD_UOS2[[#This Row],[Gross Cost $]]-SUD_UOS2[[#This Row],[Other Revenues $]],0)</f>
        <v>0</v>
      </c>
      <c r="H13" s="906"/>
      <c r="I13" s="906"/>
      <c r="J13" s="888" t="str">
        <f>IFERROR(SUD_UOS2[[#This Row],[Proposed: DMC Units]]/SUD_UOS2[[#This Row],[Proposed: Total Units of Service]],"")</f>
        <v/>
      </c>
      <c r="K13" s="889"/>
      <c r="L13" s="905">
        <f>IFERROR(SUD_UOS2[[#This Row],[Gross Cost $]]/SUD_UOS2[[#This Row],[Proposed: Total Units of Service]],0)</f>
        <v>0</v>
      </c>
      <c r="M13" s="905">
        <f>IFERROR(SUD_UOS2[[#This Row],[Net Cost $]]/SUD_UOS2[[#This Row],[Proposed: Total Units of Service]],0)</f>
        <v>0</v>
      </c>
      <c r="N13" s="905">
        <f>IFERROR(MIN(SUD_UOS2[[#This Row],[Interim Rate (Rate Cap) $]:[Net Cost per Unit $]])*SUD_UOS2[[#This Row],[Proposed: DMC Units]],0)</f>
        <v>0</v>
      </c>
      <c r="O13" s="905">
        <f>IFERROR(MIN(SUD_UOS2[[#This Row],[Interim Rate (Rate Cap) $]:[Net Cost per Unit $]])*(SUD_UOS2[[#This Row],[Proposed: Total Units of Service]]-SUD_UOS2[[#This Row],[Proposed: DMC Units]]),0)</f>
        <v>0</v>
      </c>
      <c r="P13" s="906"/>
      <c r="Q13" s="906"/>
      <c r="R13" s="888" t="str">
        <f>IFERROR(SUD_UOS2[[#This Row],[Prior Approved: DMC Units]]/SUD_UOS2[[#This Row],[Prior Approved: Total Units of Service]],"")</f>
        <v/>
      </c>
      <c r="S13" s="908">
        <f>IFERROR(SUD_UOS2[[#This Row],[Proposed: Total Units of Service]]-SUD_UOS2[[#This Row],[Prior Approved: Total Units of Service]],0)</f>
        <v>0</v>
      </c>
      <c r="T13" s="908">
        <f>IFERROR(SUD_UOS2[[#This Row],[Proposed: DMC Units]]-SUD_UOS2[[#This Row],[Prior Approved: DMC Units]],0)</f>
        <v>0</v>
      </c>
    </row>
    <row r="14" spans="1:20">
      <c r="A14" s="902">
        <v>6</v>
      </c>
      <c r="B14" s="903"/>
      <c r="C14" s="903"/>
      <c r="D14" s="903"/>
      <c r="E14" s="904"/>
      <c r="F14" s="904"/>
      <c r="G14" s="905">
        <f>IFERROR(SUD_UOS2[[#This Row],[Gross Cost $]]-SUD_UOS2[[#This Row],[Other Revenues $]],0)</f>
        <v>0</v>
      </c>
      <c r="H14" s="906"/>
      <c r="I14" s="906"/>
      <c r="J14" s="888" t="str">
        <f>IFERROR(SUD_UOS2[[#This Row],[Proposed: DMC Units]]/SUD_UOS2[[#This Row],[Proposed: Total Units of Service]],"")</f>
        <v/>
      </c>
      <c r="K14" s="889"/>
      <c r="L14" s="905">
        <f>IFERROR(SUD_UOS2[[#This Row],[Gross Cost $]]/SUD_UOS2[[#This Row],[Proposed: Total Units of Service]],0)</f>
        <v>0</v>
      </c>
      <c r="M14" s="905">
        <f>IFERROR(SUD_UOS2[[#This Row],[Net Cost $]]/SUD_UOS2[[#This Row],[Proposed: Total Units of Service]],0)</f>
        <v>0</v>
      </c>
      <c r="N14" s="905">
        <f>IFERROR(MIN(SUD_UOS2[[#This Row],[Interim Rate (Rate Cap) $]:[Net Cost per Unit $]])*SUD_UOS2[[#This Row],[Proposed: DMC Units]],0)</f>
        <v>0</v>
      </c>
      <c r="O14" s="905">
        <f>IFERROR(MIN(SUD_UOS2[[#This Row],[Interim Rate (Rate Cap) $]:[Net Cost per Unit $]])*(SUD_UOS2[[#This Row],[Proposed: Total Units of Service]]-SUD_UOS2[[#This Row],[Proposed: DMC Units]]),0)</f>
        <v>0</v>
      </c>
      <c r="P14" s="906"/>
      <c r="Q14" s="906"/>
      <c r="R14" s="888" t="str">
        <f>IFERROR(SUD_UOS2[[#This Row],[Prior Approved: DMC Units]]/SUD_UOS2[[#This Row],[Prior Approved: Total Units of Service]],"")</f>
        <v/>
      </c>
      <c r="S14" s="908">
        <f>IFERROR(SUD_UOS2[[#This Row],[Proposed: Total Units of Service]]-SUD_UOS2[[#This Row],[Prior Approved: Total Units of Service]],0)</f>
        <v>0</v>
      </c>
      <c r="T14" s="908">
        <f>IFERROR(SUD_UOS2[[#This Row],[Proposed: DMC Units]]-SUD_UOS2[[#This Row],[Prior Approved: DMC Units]],0)</f>
        <v>0</v>
      </c>
    </row>
    <row r="15" spans="1:20">
      <c r="A15" s="902">
        <v>7</v>
      </c>
      <c r="B15" s="903"/>
      <c r="C15" s="903"/>
      <c r="D15" s="903"/>
      <c r="E15" s="904"/>
      <c r="F15" s="904"/>
      <c r="G15" s="905">
        <f>IFERROR(SUD_UOS2[[#This Row],[Gross Cost $]]-SUD_UOS2[[#This Row],[Other Revenues $]],0)</f>
        <v>0</v>
      </c>
      <c r="H15" s="906"/>
      <c r="I15" s="906"/>
      <c r="J15" s="888" t="str">
        <f>IFERROR(SUD_UOS2[[#This Row],[Proposed: DMC Units]]/SUD_UOS2[[#This Row],[Proposed: Total Units of Service]],"")</f>
        <v/>
      </c>
      <c r="K15" s="889"/>
      <c r="L15" s="905">
        <f>IFERROR(SUD_UOS2[[#This Row],[Gross Cost $]]/SUD_UOS2[[#This Row],[Proposed: Total Units of Service]],0)</f>
        <v>0</v>
      </c>
      <c r="M15" s="905">
        <f>IFERROR(SUD_UOS2[[#This Row],[Net Cost $]]/SUD_UOS2[[#This Row],[Proposed: Total Units of Service]],0)</f>
        <v>0</v>
      </c>
      <c r="N15" s="905">
        <f>IFERROR(MIN(SUD_UOS2[[#This Row],[Interim Rate (Rate Cap) $]:[Net Cost per Unit $]])*SUD_UOS2[[#This Row],[Proposed: DMC Units]],0)</f>
        <v>0</v>
      </c>
      <c r="O15" s="905">
        <f>IFERROR(MIN(SUD_UOS2[[#This Row],[Interim Rate (Rate Cap) $]:[Net Cost per Unit $]])*(SUD_UOS2[[#This Row],[Proposed: Total Units of Service]]-SUD_UOS2[[#This Row],[Proposed: DMC Units]]),0)</f>
        <v>0</v>
      </c>
      <c r="P15" s="906"/>
      <c r="Q15" s="906"/>
      <c r="R15" s="888" t="str">
        <f>IFERROR(SUD_UOS2[[#This Row],[Prior Approved: DMC Units]]/SUD_UOS2[[#This Row],[Prior Approved: Total Units of Service]],"")</f>
        <v/>
      </c>
      <c r="S15" s="908">
        <f>IFERROR(SUD_UOS2[[#This Row],[Proposed: Total Units of Service]]-SUD_UOS2[[#This Row],[Prior Approved: Total Units of Service]],0)</f>
        <v>0</v>
      </c>
      <c r="T15" s="908">
        <f>IFERROR(SUD_UOS2[[#This Row],[Proposed: DMC Units]]-SUD_UOS2[[#This Row],[Prior Approved: DMC Units]],0)</f>
        <v>0</v>
      </c>
    </row>
    <row r="16" spans="1:20">
      <c r="A16" s="902">
        <v>8</v>
      </c>
      <c r="B16" s="903"/>
      <c r="C16" s="903"/>
      <c r="D16" s="903"/>
      <c r="E16" s="904"/>
      <c r="F16" s="904"/>
      <c r="G16" s="905">
        <f>IFERROR(SUD_UOS2[[#This Row],[Gross Cost $]]-SUD_UOS2[[#This Row],[Other Revenues $]],0)</f>
        <v>0</v>
      </c>
      <c r="H16" s="906"/>
      <c r="I16" s="906"/>
      <c r="J16" s="888" t="str">
        <f>IFERROR(SUD_UOS2[[#This Row],[Proposed: DMC Units]]/SUD_UOS2[[#This Row],[Proposed: Total Units of Service]],"")</f>
        <v/>
      </c>
      <c r="K16" s="889"/>
      <c r="L16" s="905">
        <f>IFERROR(SUD_UOS2[[#This Row],[Gross Cost $]]/SUD_UOS2[[#This Row],[Proposed: Total Units of Service]],0)</f>
        <v>0</v>
      </c>
      <c r="M16" s="905">
        <f>IFERROR(SUD_UOS2[[#This Row],[Net Cost $]]/SUD_UOS2[[#This Row],[Proposed: Total Units of Service]],0)</f>
        <v>0</v>
      </c>
      <c r="N16" s="905">
        <f>IFERROR(MIN(SUD_UOS2[[#This Row],[Interim Rate (Rate Cap) $]:[Net Cost per Unit $]])*SUD_UOS2[[#This Row],[Proposed: DMC Units]],0)</f>
        <v>0</v>
      </c>
      <c r="O16" s="905">
        <f>IFERROR(MIN(SUD_UOS2[[#This Row],[Interim Rate (Rate Cap) $]:[Net Cost per Unit $]])*(SUD_UOS2[[#This Row],[Proposed: Total Units of Service]]-SUD_UOS2[[#This Row],[Proposed: DMC Units]]),0)</f>
        <v>0</v>
      </c>
      <c r="P16" s="906"/>
      <c r="Q16" s="906"/>
      <c r="R16" s="888" t="str">
        <f>IFERROR(SUD_UOS2[[#This Row],[Prior Approved: DMC Units]]/SUD_UOS2[[#This Row],[Prior Approved: Total Units of Service]],"")</f>
        <v/>
      </c>
      <c r="S16" s="908">
        <f>IFERROR(SUD_UOS2[[#This Row],[Proposed: Total Units of Service]]-SUD_UOS2[[#This Row],[Prior Approved: Total Units of Service]],0)</f>
        <v>0</v>
      </c>
      <c r="T16" s="908">
        <f>IFERROR(SUD_UOS2[[#This Row],[Proposed: DMC Units]]-SUD_UOS2[[#This Row],[Prior Approved: DMC Units]],0)</f>
        <v>0</v>
      </c>
    </row>
    <row r="17" spans="1:20">
      <c r="A17" s="902">
        <v>9</v>
      </c>
      <c r="B17" s="903"/>
      <c r="C17" s="903"/>
      <c r="D17" s="903"/>
      <c r="E17" s="904"/>
      <c r="F17" s="904"/>
      <c r="G17" s="905">
        <f>IFERROR(SUD_UOS2[[#This Row],[Gross Cost $]]-SUD_UOS2[[#This Row],[Other Revenues $]],0)</f>
        <v>0</v>
      </c>
      <c r="H17" s="906"/>
      <c r="I17" s="906"/>
      <c r="J17" s="888" t="str">
        <f>IFERROR(SUD_UOS2[[#This Row],[Proposed: DMC Units]]/SUD_UOS2[[#This Row],[Proposed: Total Units of Service]],"")</f>
        <v/>
      </c>
      <c r="K17" s="889"/>
      <c r="L17" s="905">
        <f>IFERROR(SUD_UOS2[[#This Row],[Gross Cost $]]/SUD_UOS2[[#This Row],[Proposed: Total Units of Service]],0)</f>
        <v>0</v>
      </c>
      <c r="M17" s="905">
        <f>IFERROR(SUD_UOS2[[#This Row],[Net Cost $]]/SUD_UOS2[[#This Row],[Proposed: Total Units of Service]],0)</f>
        <v>0</v>
      </c>
      <c r="N17" s="905">
        <f>IFERROR(MIN(SUD_UOS2[[#This Row],[Interim Rate (Rate Cap) $]:[Net Cost per Unit $]])*SUD_UOS2[[#This Row],[Proposed: DMC Units]],0)</f>
        <v>0</v>
      </c>
      <c r="O17" s="905">
        <f>IFERROR(MIN(SUD_UOS2[[#This Row],[Interim Rate (Rate Cap) $]:[Net Cost per Unit $]])*(SUD_UOS2[[#This Row],[Proposed: Total Units of Service]]-SUD_UOS2[[#This Row],[Proposed: DMC Units]]),0)</f>
        <v>0</v>
      </c>
      <c r="P17" s="906"/>
      <c r="Q17" s="906"/>
      <c r="R17" s="888" t="str">
        <f>IFERROR(SUD_UOS2[[#This Row],[Prior Approved: DMC Units]]/SUD_UOS2[[#This Row],[Prior Approved: Total Units of Service]],"")</f>
        <v/>
      </c>
      <c r="S17" s="908">
        <f>IFERROR(SUD_UOS2[[#This Row],[Proposed: Total Units of Service]]-SUD_UOS2[[#This Row],[Prior Approved: Total Units of Service]],0)</f>
        <v>0</v>
      </c>
      <c r="T17" s="908">
        <f>IFERROR(SUD_UOS2[[#This Row],[Proposed: DMC Units]]-SUD_UOS2[[#This Row],[Prior Approved: DMC Units]],0)</f>
        <v>0</v>
      </c>
    </row>
    <row r="18" spans="1:20">
      <c r="A18" s="902">
        <v>10</v>
      </c>
      <c r="B18" s="903"/>
      <c r="C18" s="903"/>
      <c r="D18" s="903"/>
      <c r="E18" s="904"/>
      <c r="F18" s="904"/>
      <c r="G18" s="905">
        <f>IFERROR(SUD_UOS2[[#This Row],[Gross Cost $]]-SUD_UOS2[[#This Row],[Other Revenues $]],0)</f>
        <v>0</v>
      </c>
      <c r="H18" s="906"/>
      <c r="I18" s="906"/>
      <c r="J18" s="888" t="str">
        <f>IFERROR(SUD_UOS2[[#This Row],[Proposed: DMC Units]]/SUD_UOS2[[#This Row],[Proposed: Total Units of Service]],"")</f>
        <v/>
      </c>
      <c r="K18" s="889"/>
      <c r="L18" s="905">
        <f>IFERROR(SUD_UOS2[[#This Row],[Gross Cost $]]/SUD_UOS2[[#This Row],[Proposed: Total Units of Service]],0)</f>
        <v>0</v>
      </c>
      <c r="M18" s="905">
        <f>IFERROR(SUD_UOS2[[#This Row],[Net Cost $]]/SUD_UOS2[[#This Row],[Proposed: Total Units of Service]],0)</f>
        <v>0</v>
      </c>
      <c r="N18" s="905">
        <f>IFERROR(MIN(SUD_UOS2[[#This Row],[Interim Rate (Rate Cap) $]:[Net Cost per Unit $]])*SUD_UOS2[[#This Row],[Proposed: DMC Units]],0)</f>
        <v>0</v>
      </c>
      <c r="O18" s="905">
        <f>IFERROR(MIN(SUD_UOS2[[#This Row],[Interim Rate (Rate Cap) $]:[Net Cost per Unit $]])*(SUD_UOS2[[#This Row],[Proposed: Total Units of Service]]-SUD_UOS2[[#This Row],[Proposed: DMC Units]]),0)</f>
        <v>0</v>
      </c>
      <c r="P18" s="906"/>
      <c r="Q18" s="906"/>
      <c r="R18" s="888" t="str">
        <f>IFERROR(SUD_UOS2[[#This Row],[Prior Approved: DMC Units]]/SUD_UOS2[[#This Row],[Prior Approved: Total Units of Service]],"")</f>
        <v/>
      </c>
      <c r="S18" s="908">
        <f>IFERROR(SUD_UOS2[[#This Row],[Proposed: Total Units of Service]]-SUD_UOS2[[#This Row],[Prior Approved: Total Units of Service]],0)</f>
        <v>0</v>
      </c>
      <c r="T18" s="908">
        <f>IFERROR(SUD_UOS2[[#This Row],[Proposed: DMC Units]]-SUD_UOS2[[#This Row],[Prior Approved: DMC Units]],0)</f>
        <v>0</v>
      </c>
    </row>
    <row r="19" spans="1:20">
      <c r="A19" s="902">
        <v>11</v>
      </c>
      <c r="B19" s="903"/>
      <c r="C19" s="903"/>
      <c r="D19" s="903"/>
      <c r="E19" s="904"/>
      <c r="F19" s="904"/>
      <c r="G19" s="905">
        <f>IFERROR(SUD_UOS2[[#This Row],[Gross Cost $]]-SUD_UOS2[[#This Row],[Other Revenues $]],0)</f>
        <v>0</v>
      </c>
      <c r="H19" s="906"/>
      <c r="I19" s="906"/>
      <c r="J19" s="888" t="str">
        <f>IFERROR(SUD_UOS2[[#This Row],[Proposed: DMC Units]]/SUD_UOS2[[#This Row],[Proposed: Total Units of Service]],"")</f>
        <v/>
      </c>
      <c r="K19" s="889"/>
      <c r="L19" s="905">
        <f>IFERROR(SUD_UOS2[[#This Row],[Gross Cost $]]/SUD_UOS2[[#This Row],[Proposed: Total Units of Service]],0)</f>
        <v>0</v>
      </c>
      <c r="M19" s="905">
        <f>IFERROR(SUD_UOS2[[#This Row],[Net Cost $]]/SUD_UOS2[[#This Row],[Proposed: Total Units of Service]],0)</f>
        <v>0</v>
      </c>
      <c r="N19" s="905">
        <f>IFERROR(MIN(SUD_UOS2[[#This Row],[Interim Rate (Rate Cap) $]:[Net Cost per Unit $]])*SUD_UOS2[[#This Row],[Proposed: DMC Units]],0)</f>
        <v>0</v>
      </c>
      <c r="O19" s="905">
        <f>IFERROR(MIN(SUD_UOS2[[#This Row],[Interim Rate (Rate Cap) $]:[Net Cost per Unit $]])*(SUD_UOS2[[#This Row],[Proposed: Total Units of Service]]-SUD_UOS2[[#This Row],[Proposed: DMC Units]]),0)</f>
        <v>0</v>
      </c>
      <c r="P19" s="906"/>
      <c r="Q19" s="906"/>
      <c r="R19" s="888" t="str">
        <f>IFERROR(SUD_UOS2[[#This Row],[Prior Approved: DMC Units]]/SUD_UOS2[[#This Row],[Prior Approved: Total Units of Service]],"")</f>
        <v/>
      </c>
      <c r="S19" s="908">
        <f>IFERROR(SUD_UOS2[[#This Row],[Proposed: Total Units of Service]]-SUD_UOS2[[#This Row],[Prior Approved: Total Units of Service]],0)</f>
        <v>0</v>
      </c>
      <c r="T19" s="908">
        <f>IFERROR(SUD_UOS2[[#This Row],[Proposed: DMC Units]]-SUD_UOS2[[#This Row],[Prior Approved: DMC Units]],0)</f>
        <v>0</v>
      </c>
    </row>
    <row r="20" spans="1:20">
      <c r="A20" s="902">
        <v>12</v>
      </c>
      <c r="B20" s="903"/>
      <c r="C20" s="903"/>
      <c r="D20" s="903"/>
      <c r="E20" s="904"/>
      <c r="F20" s="904"/>
      <c r="G20" s="905">
        <f>IFERROR(SUD_UOS2[[#This Row],[Gross Cost $]]-SUD_UOS2[[#This Row],[Other Revenues $]],0)</f>
        <v>0</v>
      </c>
      <c r="H20" s="906"/>
      <c r="I20" s="906"/>
      <c r="J20" s="888" t="str">
        <f>IFERROR(SUD_UOS2[[#This Row],[Proposed: DMC Units]]/SUD_UOS2[[#This Row],[Proposed: Total Units of Service]],"")</f>
        <v/>
      </c>
      <c r="K20" s="889"/>
      <c r="L20" s="905">
        <f>IFERROR(SUD_UOS2[[#This Row],[Gross Cost $]]/SUD_UOS2[[#This Row],[Proposed: Total Units of Service]],0)</f>
        <v>0</v>
      </c>
      <c r="M20" s="905">
        <f>IFERROR(SUD_UOS2[[#This Row],[Net Cost $]]/SUD_UOS2[[#This Row],[Proposed: Total Units of Service]],0)</f>
        <v>0</v>
      </c>
      <c r="N20" s="905">
        <f>IFERROR(MIN(SUD_UOS2[[#This Row],[Interim Rate (Rate Cap) $]:[Net Cost per Unit $]])*SUD_UOS2[[#This Row],[Proposed: DMC Units]],0)</f>
        <v>0</v>
      </c>
      <c r="O20" s="905">
        <f>IFERROR(MIN(SUD_UOS2[[#This Row],[Interim Rate (Rate Cap) $]:[Net Cost per Unit $]])*(SUD_UOS2[[#This Row],[Proposed: Total Units of Service]]-SUD_UOS2[[#This Row],[Proposed: DMC Units]]),0)</f>
        <v>0</v>
      </c>
      <c r="P20" s="906"/>
      <c r="Q20" s="906"/>
      <c r="R20" s="888" t="str">
        <f>IFERROR(SUD_UOS2[[#This Row],[Prior Approved: DMC Units]]/SUD_UOS2[[#This Row],[Prior Approved: Total Units of Service]],"")</f>
        <v/>
      </c>
      <c r="S20" s="908">
        <f>IFERROR(SUD_UOS2[[#This Row],[Proposed: Total Units of Service]]-SUD_UOS2[[#This Row],[Prior Approved: Total Units of Service]],0)</f>
        <v>0</v>
      </c>
      <c r="T20" s="908">
        <f>IFERROR(SUD_UOS2[[#This Row],[Proposed: DMC Units]]-SUD_UOS2[[#This Row],[Prior Approved: DMC Units]],0)</f>
        <v>0</v>
      </c>
    </row>
    <row r="21" spans="1:20">
      <c r="A21" s="902">
        <v>13</v>
      </c>
      <c r="B21" s="903"/>
      <c r="C21" s="903"/>
      <c r="D21" s="903"/>
      <c r="E21" s="904"/>
      <c r="F21" s="904"/>
      <c r="G21" s="905">
        <f>IFERROR(SUD_UOS2[[#This Row],[Gross Cost $]]-SUD_UOS2[[#This Row],[Other Revenues $]],0)</f>
        <v>0</v>
      </c>
      <c r="H21" s="906"/>
      <c r="I21" s="906"/>
      <c r="J21" s="888" t="str">
        <f>IFERROR(SUD_UOS2[[#This Row],[Proposed: DMC Units]]/SUD_UOS2[[#This Row],[Proposed: Total Units of Service]],"")</f>
        <v/>
      </c>
      <c r="K21" s="889"/>
      <c r="L21" s="905">
        <f>IFERROR(SUD_UOS2[[#This Row],[Gross Cost $]]/SUD_UOS2[[#This Row],[Proposed: Total Units of Service]],0)</f>
        <v>0</v>
      </c>
      <c r="M21" s="905">
        <f>IFERROR(SUD_UOS2[[#This Row],[Net Cost $]]/SUD_UOS2[[#This Row],[Proposed: Total Units of Service]],0)</f>
        <v>0</v>
      </c>
      <c r="N21" s="905">
        <f>IFERROR(MIN(SUD_UOS2[[#This Row],[Interim Rate (Rate Cap) $]:[Net Cost per Unit $]])*SUD_UOS2[[#This Row],[Proposed: DMC Units]],0)</f>
        <v>0</v>
      </c>
      <c r="O21" s="905">
        <f>IFERROR(MIN(SUD_UOS2[[#This Row],[Interim Rate (Rate Cap) $]:[Net Cost per Unit $]])*(SUD_UOS2[[#This Row],[Proposed: Total Units of Service]]-SUD_UOS2[[#This Row],[Proposed: DMC Units]]),0)</f>
        <v>0</v>
      </c>
      <c r="P21" s="906"/>
      <c r="Q21" s="906"/>
      <c r="R21" s="888" t="str">
        <f>IFERROR(SUD_UOS2[[#This Row],[Prior Approved: DMC Units]]/SUD_UOS2[[#This Row],[Prior Approved: Total Units of Service]],"")</f>
        <v/>
      </c>
      <c r="S21" s="908">
        <f>IFERROR(SUD_UOS2[[#This Row],[Proposed: Total Units of Service]]-SUD_UOS2[[#This Row],[Prior Approved: Total Units of Service]],0)</f>
        <v>0</v>
      </c>
      <c r="T21" s="908">
        <f>IFERROR(SUD_UOS2[[#This Row],[Proposed: DMC Units]]-SUD_UOS2[[#This Row],[Prior Approved: DMC Units]],0)</f>
        <v>0</v>
      </c>
    </row>
    <row r="22" spans="1:20">
      <c r="A22" s="902">
        <v>14</v>
      </c>
      <c r="B22" s="903"/>
      <c r="C22" s="903"/>
      <c r="D22" s="903"/>
      <c r="E22" s="904"/>
      <c r="F22" s="904"/>
      <c r="G22" s="905">
        <f>IFERROR(SUD_UOS2[[#This Row],[Gross Cost $]]-SUD_UOS2[[#This Row],[Other Revenues $]],0)</f>
        <v>0</v>
      </c>
      <c r="H22" s="906"/>
      <c r="I22" s="906"/>
      <c r="J22" s="888" t="str">
        <f>IFERROR(SUD_UOS2[[#This Row],[Proposed: DMC Units]]/SUD_UOS2[[#This Row],[Proposed: Total Units of Service]],"")</f>
        <v/>
      </c>
      <c r="K22" s="889"/>
      <c r="L22" s="905">
        <f>IFERROR(SUD_UOS2[[#This Row],[Gross Cost $]]/SUD_UOS2[[#This Row],[Proposed: Total Units of Service]],0)</f>
        <v>0</v>
      </c>
      <c r="M22" s="905">
        <f>IFERROR(SUD_UOS2[[#This Row],[Net Cost $]]/SUD_UOS2[[#This Row],[Proposed: Total Units of Service]],0)</f>
        <v>0</v>
      </c>
      <c r="N22" s="905">
        <f>IFERROR(MIN(SUD_UOS2[[#This Row],[Interim Rate (Rate Cap) $]:[Net Cost per Unit $]])*SUD_UOS2[[#This Row],[Proposed: DMC Units]],0)</f>
        <v>0</v>
      </c>
      <c r="O22" s="905">
        <f>IFERROR(MIN(SUD_UOS2[[#This Row],[Interim Rate (Rate Cap) $]:[Net Cost per Unit $]])*(SUD_UOS2[[#This Row],[Proposed: Total Units of Service]]-SUD_UOS2[[#This Row],[Proposed: DMC Units]]),0)</f>
        <v>0</v>
      </c>
      <c r="P22" s="906"/>
      <c r="Q22" s="906"/>
      <c r="R22" s="888" t="str">
        <f>IFERROR(SUD_UOS2[[#This Row],[Prior Approved: DMC Units]]/SUD_UOS2[[#This Row],[Prior Approved: Total Units of Service]],"")</f>
        <v/>
      </c>
      <c r="S22" s="908">
        <f>IFERROR(SUD_UOS2[[#This Row],[Proposed: Total Units of Service]]-SUD_UOS2[[#This Row],[Prior Approved: Total Units of Service]],0)</f>
        <v>0</v>
      </c>
      <c r="T22" s="908">
        <f>IFERROR(SUD_UOS2[[#This Row],[Proposed: DMC Units]]-SUD_UOS2[[#This Row],[Prior Approved: DMC Units]],0)</f>
        <v>0</v>
      </c>
    </row>
    <row r="23" spans="1:20">
      <c r="A23" s="902">
        <v>15</v>
      </c>
      <c r="B23" s="903"/>
      <c r="C23" s="903"/>
      <c r="D23" s="903"/>
      <c r="E23" s="904"/>
      <c r="F23" s="904"/>
      <c r="G23" s="905">
        <f>IFERROR(SUD_UOS2[[#This Row],[Gross Cost $]]-SUD_UOS2[[#This Row],[Other Revenues $]],0)</f>
        <v>0</v>
      </c>
      <c r="H23" s="906"/>
      <c r="I23" s="906"/>
      <c r="J23" s="888" t="str">
        <f>IFERROR(SUD_UOS2[[#This Row],[Proposed: DMC Units]]/SUD_UOS2[[#This Row],[Proposed: Total Units of Service]],"")</f>
        <v/>
      </c>
      <c r="K23" s="889"/>
      <c r="L23" s="905">
        <f>IFERROR(SUD_UOS2[[#This Row],[Gross Cost $]]/SUD_UOS2[[#This Row],[Proposed: Total Units of Service]],0)</f>
        <v>0</v>
      </c>
      <c r="M23" s="905">
        <f>IFERROR(SUD_UOS2[[#This Row],[Net Cost $]]/SUD_UOS2[[#This Row],[Proposed: Total Units of Service]],0)</f>
        <v>0</v>
      </c>
      <c r="N23" s="905">
        <f>IFERROR(MIN(SUD_UOS2[[#This Row],[Interim Rate (Rate Cap) $]:[Net Cost per Unit $]])*SUD_UOS2[[#This Row],[Proposed: DMC Units]],0)</f>
        <v>0</v>
      </c>
      <c r="O23" s="905">
        <f>IFERROR(MIN(SUD_UOS2[[#This Row],[Interim Rate (Rate Cap) $]:[Net Cost per Unit $]])*(SUD_UOS2[[#This Row],[Proposed: Total Units of Service]]-SUD_UOS2[[#This Row],[Proposed: DMC Units]]),0)</f>
        <v>0</v>
      </c>
      <c r="P23" s="906"/>
      <c r="Q23" s="906"/>
      <c r="R23" s="888" t="str">
        <f>IFERROR(SUD_UOS2[[#This Row],[Prior Approved: DMC Units]]/SUD_UOS2[[#This Row],[Prior Approved: Total Units of Service]],"")</f>
        <v/>
      </c>
      <c r="S23" s="908">
        <f>IFERROR(SUD_UOS2[[#This Row],[Proposed: Total Units of Service]]-SUD_UOS2[[#This Row],[Prior Approved: Total Units of Service]],0)</f>
        <v>0</v>
      </c>
      <c r="T23" s="908">
        <f>IFERROR(SUD_UOS2[[#This Row],[Proposed: DMC Units]]-SUD_UOS2[[#This Row],[Prior Approved: DMC Units]],0)</f>
        <v>0</v>
      </c>
    </row>
    <row r="24" spans="1:20">
      <c r="A24" s="902">
        <v>16</v>
      </c>
      <c r="B24" s="903"/>
      <c r="C24" s="903"/>
      <c r="D24" s="903"/>
      <c r="E24" s="904"/>
      <c r="F24" s="904"/>
      <c r="G24" s="905">
        <f>IFERROR(SUD_UOS2[[#This Row],[Gross Cost $]]-SUD_UOS2[[#This Row],[Other Revenues $]],0)</f>
        <v>0</v>
      </c>
      <c r="H24" s="906"/>
      <c r="I24" s="906"/>
      <c r="J24" s="888" t="str">
        <f>IFERROR(SUD_UOS2[[#This Row],[Proposed: DMC Units]]/SUD_UOS2[[#This Row],[Proposed: Total Units of Service]],"")</f>
        <v/>
      </c>
      <c r="K24" s="889"/>
      <c r="L24" s="905">
        <f>IFERROR(SUD_UOS2[[#This Row],[Gross Cost $]]/SUD_UOS2[[#This Row],[Proposed: Total Units of Service]],0)</f>
        <v>0</v>
      </c>
      <c r="M24" s="905">
        <f>IFERROR(SUD_UOS2[[#This Row],[Net Cost $]]/SUD_UOS2[[#This Row],[Proposed: Total Units of Service]],0)</f>
        <v>0</v>
      </c>
      <c r="N24" s="905">
        <f>IFERROR(MIN(SUD_UOS2[[#This Row],[Interim Rate (Rate Cap) $]:[Net Cost per Unit $]])*SUD_UOS2[[#This Row],[Proposed: DMC Units]],0)</f>
        <v>0</v>
      </c>
      <c r="O24" s="905">
        <f>IFERROR(MIN(SUD_UOS2[[#This Row],[Interim Rate (Rate Cap) $]:[Net Cost per Unit $]])*(SUD_UOS2[[#This Row],[Proposed: Total Units of Service]]-SUD_UOS2[[#This Row],[Proposed: DMC Units]]),0)</f>
        <v>0</v>
      </c>
      <c r="P24" s="906"/>
      <c r="Q24" s="906"/>
      <c r="R24" s="888" t="str">
        <f>IFERROR(SUD_UOS2[[#This Row],[Prior Approved: DMC Units]]/SUD_UOS2[[#This Row],[Prior Approved: Total Units of Service]],"")</f>
        <v/>
      </c>
      <c r="S24" s="908">
        <f>IFERROR(SUD_UOS2[[#This Row],[Proposed: Total Units of Service]]-SUD_UOS2[[#This Row],[Prior Approved: Total Units of Service]],0)</f>
        <v>0</v>
      </c>
      <c r="T24" s="908">
        <f>IFERROR(SUD_UOS2[[#This Row],[Proposed: DMC Units]]-SUD_UOS2[[#This Row],[Prior Approved: DMC Units]],0)</f>
        <v>0</v>
      </c>
    </row>
    <row r="25" spans="1:20">
      <c r="A25" s="902">
        <v>17</v>
      </c>
      <c r="B25" s="903"/>
      <c r="C25" s="903"/>
      <c r="D25" s="903"/>
      <c r="E25" s="904"/>
      <c r="F25" s="904"/>
      <c r="G25" s="905">
        <f>IFERROR(SUD_UOS2[[#This Row],[Gross Cost $]]-SUD_UOS2[[#This Row],[Other Revenues $]],0)</f>
        <v>0</v>
      </c>
      <c r="H25" s="906"/>
      <c r="I25" s="906"/>
      <c r="J25" s="888" t="str">
        <f>IFERROR(SUD_UOS2[[#This Row],[Proposed: DMC Units]]/SUD_UOS2[[#This Row],[Proposed: Total Units of Service]],"")</f>
        <v/>
      </c>
      <c r="K25" s="889"/>
      <c r="L25" s="905">
        <f>IFERROR(SUD_UOS2[[#This Row],[Gross Cost $]]/SUD_UOS2[[#This Row],[Proposed: Total Units of Service]],0)</f>
        <v>0</v>
      </c>
      <c r="M25" s="905">
        <f>IFERROR(SUD_UOS2[[#This Row],[Net Cost $]]/SUD_UOS2[[#This Row],[Proposed: Total Units of Service]],0)</f>
        <v>0</v>
      </c>
      <c r="N25" s="905">
        <f>IFERROR(MIN(SUD_UOS2[[#This Row],[Interim Rate (Rate Cap) $]:[Net Cost per Unit $]])*SUD_UOS2[[#This Row],[Proposed: DMC Units]],0)</f>
        <v>0</v>
      </c>
      <c r="O25" s="905">
        <f>IFERROR(MIN(SUD_UOS2[[#This Row],[Interim Rate (Rate Cap) $]:[Net Cost per Unit $]])*(SUD_UOS2[[#This Row],[Proposed: Total Units of Service]]-SUD_UOS2[[#This Row],[Proposed: DMC Units]]),0)</f>
        <v>0</v>
      </c>
      <c r="P25" s="906"/>
      <c r="Q25" s="906"/>
      <c r="R25" s="888" t="str">
        <f>IFERROR(SUD_UOS2[[#This Row],[Prior Approved: DMC Units]]/SUD_UOS2[[#This Row],[Prior Approved: Total Units of Service]],"")</f>
        <v/>
      </c>
      <c r="S25" s="908">
        <f>IFERROR(SUD_UOS2[[#This Row],[Proposed: Total Units of Service]]-SUD_UOS2[[#This Row],[Prior Approved: Total Units of Service]],0)</f>
        <v>0</v>
      </c>
      <c r="T25" s="908">
        <f>IFERROR(SUD_UOS2[[#This Row],[Proposed: DMC Units]]-SUD_UOS2[[#This Row],[Prior Approved: DMC Units]],0)</f>
        <v>0</v>
      </c>
    </row>
    <row r="26" spans="1:20">
      <c r="A26" s="902">
        <v>18</v>
      </c>
      <c r="B26" s="903"/>
      <c r="C26" s="903"/>
      <c r="D26" s="903"/>
      <c r="E26" s="904"/>
      <c r="F26" s="904"/>
      <c r="G26" s="905">
        <f>IFERROR(SUD_UOS2[[#This Row],[Gross Cost $]]-SUD_UOS2[[#This Row],[Other Revenues $]],0)</f>
        <v>0</v>
      </c>
      <c r="H26" s="906"/>
      <c r="I26" s="906"/>
      <c r="J26" s="888" t="str">
        <f>IFERROR(SUD_UOS2[[#This Row],[Proposed: DMC Units]]/SUD_UOS2[[#This Row],[Proposed: Total Units of Service]],"")</f>
        <v/>
      </c>
      <c r="K26" s="889"/>
      <c r="L26" s="905">
        <f>IFERROR(SUD_UOS2[[#This Row],[Gross Cost $]]/SUD_UOS2[[#This Row],[Proposed: Total Units of Service]],0)</f>
        <v>0</v>
      </c>
      <c r="M26" s="905">
        <f>IFERROR(SUD_UOS2[[#This Row],[Net Cost $]]/SUD_UOS2[[#This Row],[Proposed: Total Units of Service]],0)</f>
        <v>0</v>
      </c>
      <c r="N26" s="905">
        <f>IFERROR(MIN(SUD_UOS2[[#This Row],[Interim Rate (Rate Cap) $]:[Net Cost per Unit $]])*SUD_UOS2[[#This Row],[Proposed: DMC Units]],0)</f>
        <v>0</v>
      </c>
      <c r="O26" s="905">
        <f>IFERROR(MIN(SUD_UOS2[[#This Row],[Interim Rate (Rate Cap) $]:[Net Cost per Unit $]])*(SUD_UOS2[[#This Row],[Proposed: Total Units of Service]]-SUD_UOS2[[#This Row],[Proposed: DMC Units]]),0)</f>
        <v>0</v>
      </c>
      <c r="P26" s="906"/>
      <c r="Q26" s="906"/>
      <c r="R26" s="888" t="str">
        <f>IFERROR(SUD_UOS2[[#This Row],[Prior Approved: DMC Units]]/SUD_UOS2[[#This Row],[Prior Approved: Total Units of Service]],"")</f>
        <v/>
      </c>
      <c r="S26" s="908">
        <f>IFERROR(SUD_UOS2[[#This Row],[Proposed: Total Units of Service]]-SUD_UOS2[[#This Row],[Prior Approved: Total Units of Service]],0)</f>
        <v>0</v>
      </c>
      <c r="T26" s="908">
        <f>IFERROR(SUD_UOS2[[#This Row],[Proposed: DMC Units]]-SUD_UOS2[[#This Row],[Prior Approved: DMC Units]],0)</f>
        <v>0</v>
      </c>
    </row>
    <row r="27" spans="1:20">
      <c r="A27" s="902">
        <v>19</v>
      </c>
      <c r="B27" s="903"/>
      <c r="C27" s="903"/>
      <c r="D27" s="903"/>
      <c r="E27" s="904"/>
      <c r="F27" s="904"/>
      <c r="G27" s="905">
        <f>IFERROR(SUD_UOS2[[#This Row],[Gross Cost $]]-SUD_UOS2[[#This Row],[Other Revenues $]],0)</f>
        <v>0</v>
      </c>
      <c r="H27" s="906"/>
      <c r="I27" s="906"/>
      <c r="J27" s="888" t="str">
        <f>IFERROR(SUD_UOS2[[#This Row],[Proposed: DMC Units]]/SUD_UOS2[[#This Row],[Proposed: Total Units of Service]],"")</f>
        <v/>
      </c>
      <c r="K27" s="889"/>
      <c r="L27" s="905">
        <f>IFERROR(SUD_UOS2[[#This Row],[Gross Cost $]]/SUD_UOS2[[#This Row],[Proposed: Total Units of Service]],0)</f>
        <v>0</v>
      </c>
      <c r="M27" s="905">
        <f>IFERROR(SUD_UOS2[[#This Row],[Net Cost $]]/SUD_UOS2[[#This Row],[Proposed: Total Units of Service]],0)</f>
        <v>0</v>
      </c>
      <c r="N27" s="905">
        <f>IFERROR(MIN(SUD_UOS2[[#This Row],[Interim Rate (Rate Cap) $]:[Net Cost per Unit $]])*SUD_UOS2[[#This Row],[Proposed: DMC Units]],0)</f>
        <v>0</v>
      </c>
      <c r="O27" s="905">
        <f>IFERROR(MIN(SUD_UOS2[[#This Row],[Interim Rate (Rate Cap) $]:[Net Cost per Unit $]])*(SUD_UOS2[[#This Row],[Proposed: Total Units of Service]]-SUD_UOS2[[#This Row],[Proposed: DMC Units]]),0)</f>
        <v>0</v>
      </c>
      <c r="P27" s="906"/>
      <c r="Q27" s="906"/>
      <c r="R27" s="888" t="str">
        <f>IFERROR(SUD_UOS2[[#This Row],[Prior Approved: DMC Units]]/SUD_UOS2[[#This Row],[Prior Approved: Total Units of Service]],"")</f>
        <v/>
      </c>
      <c r="S27" s="908">
        <f>IFERROR(SUD_UOS2[[#This Row],[Proposed: Total Units of Service]]-SUD_UOS2[[#This Row],[Prior Approved: Total Units of Service]],0)</f>
        <v>0</v>
      </c>
      <c r="T27" s="908">
        <f>IFERROR(SUD_UOS2[[#This Row],[Proposed: DMC Units]]-SUD_UOS2[[#This Row],[Prior Approved: DMC Units]],0)</f>
        <v>0</v>
      </c>
    </row>
    <row r="28" spans="1:20">
      <c r="A28" s="902">
        <v>20</v>
      </c>
      <c r="B28" s="903"/>
      <c r="C28" s="903"/>
      <c r="D28" s="903"/>
      <c r="E28" s="904"/>
      <c r="F28" s="904"/>
      <c r="G28" s="905">
        <f>IFERROR(SUD_UOS2[[#This Row],[Gross Cost $]]-SUD_UOS2[[#This Row],[Other Revenues $]],0)</f>
        <v>0</v>
      </c>
      <c r="H28" s="906"/>
      <c r="I28" s="906"/>
      <c r="J28" s="888" t="str">
        <f>IFERROR(SUD_UOS2[[#This Row],[Proposed: DMC Units]]/SUD_UOS2[[#This Row],[Proposed: Total Units of Service]],"")</f>
        <v/>
      </c>
      <c r="K28" s="889"/>
      <c r="L28" s="905">
        <f>IFERROR(SUD_UOS2[[#This Row],[Gross Cost $]]/SUD_UOS2[[#This Row],[Proposed: Total Units of Service]],0)</f>
        <v>0</v>
      </c>
      <c r="M28" s="905">
        <f>IFERROR(SUD_UOS2[[#This Row],[Net Cost $]]/SUD_UOS2[[#This Row],[Proposed: Total Units of Service]],0)</f>
        <v>0</v>
      </c>
      <c r="N28" s="905">
        <f>IFERROR(MIN(SUD_UOS2[[#This Row],[Interim Rate (Rate Cap) $]:[Net Cost per Unit $]])*SUD_UOS2[[#This Row],[Proposed: DMC Units]],0)</f>
        <v>0</v>
      </c>
      <c r="O28" s="905">
        <f>IFERROR(MIN(SUD_UOS2[[#This Row],[Interim Rate (Rate Cap) $]:[Net Cost per Unit $]])*(SUD_UOS2[[#This Row],[Proposed: Total Units of Service]]-SUD_UOS2[[#This Row],[Proposed: DMC Units]]),0)</f>
        <v>0</v>
      </c>
      <c r="P28" s="906"/>
      <c r="Q28" s="906"/>
      <c r="R28" s="888" t="str">
        <f>IFERROR(SUD_UOS2[[#This Row],[Prior Approved: DMC Units]]/SUD_UOS2[[#This Row],[Prior Approved: Total Units of Service]],"")</f>
        <v/>
      </c>
      <c r="S28" s="908">
        <f>IFERROR(SUD_UOS2[[#This Row],[Proposed: Total Units of Service]]-SUD_UOS2[[#This Row],[Prior Approved: Total Units of Service]],0)</f>
        <v>0</v>
      </c>
      <c r="T28" s="908">
        <f>IFERROR(SUD_UOS2[[#This Row],[Proposed: DMC Units]]-SUD_UOS2[[#This Row],[Prior Approved: DMC Units]],0)</f>
        <v>0</v>
      </c>
    </row>
    <row r="29" spans="1:20">
      <c r="A29" s="902">
        <v>21</v>
      </c>
      <c r="B29" s="903"/>
      <c r="C29" s="903"/>
      <c r="D29" s="903"/>
      <c r="E29" s="904"/>
      <c r="F29" s="904"/>
      <c r="G29" s="905">
        <f>IFERROR(SUD_UOS2[[#This Row],[Gross Cost $]]-SUD_UOS2[[#This Row],[Other Revenues $]],0)</f>
        <v>0</v>
      </c>
      <c r="H29" s="906"/>
      <c r="I29" s="906"/>
      <c r="J29" s="888" t="str">
        <f>IFERROR(SUD_UOS2[[#This Row],[Proposed: DMC Units]]/SUD_UOS2[[#This Row],[Proposed: Total Units of Service]],"")</f>
        <v/>
      </c>
      <c r="K29" s="889"/>
      <c r="L29" s="905">
        <f>IFERROR(SUD_UOS2[[#This Row],[Gross Cost $]]/SUD_UOS2[[#This Row],[Proposed: Total Units of Service]],0)</f>
        <v>0</v>
      </c>
      <c r="M29" s="905">
        <f>IFERROR(SUD_UOS2[[#This Row],[Net Cost $]]/SUD_UOS2[[#This Row],[Proposed: Total Units of Service]],0)</f>
        <v>0</v>
      </c>
      <c r="N29" s="905">
        <f>IFERROR(MIN(SUD_UOS2[[#This Row],[Interim Rate (Rate Cap) $]:[Net Cost per Unit $]])*SUD_UOS2[[#This Row],[Proposed: DMC Units]],0)</f>
        <v>0</v>
      </c>
      <c r="O29" s="905">
        <f>IFERROR(MIN(SUD_UOS2[[#This Row],[Interim Rate (Rate Cap) $]:[Net Cost per Unit $]])*(SUD_UOS2[[#This Row],[Proposed: Total Units of Service]]-SUD_UOS2[[#This Row],[Proposed: DMC Units]]),0)</f>
        <v>0</v>
      </c>
      <c r="P29" s="906"/>
      <c r="Q29" s="906"/>
      <c r="R29" s="888" t="str">
        <f>IFERROR(SUD_UOS2[[#This Row],[Prior Approved: DMC Units]]/SUD_UOS2[[#This Row],[Prior Approved: Total Units of Service]],"")</f>
        <v/>
      </c>
      <c r="S29" s="908">
        <f>IFERROR(SUD_UOS2[[#This Row],[Proposed: Total Units of Service]]-SUD_UOS2[[#This Row],[Prior Approved: Total Units of Service]],0)</f>
        <v>0</v>
      </c>
      <c r="T29" s="908">
        <f>IFERROR(SUD_UOS2[[#This Row],[Proposed: DMC Units]]-SUD_UOS2[[#This Row],[Prior Approved: DMC Units]],0)</f>
        <v>0</v>
      </c>
    </row>
    <row r="30" spans="1:20">
      <c r="A30" s="902">
        <v>22</v>
      </c>
      <c r="B30" s="903"/>
      <c r="C30" s="903"/>
      <c r="D30" s="903"/>
      <c r="E30" s="904"/>
      <c r="F30" s="904"/>
      <c r="G30" s="905">
        <f>IFERROR(SUD_UOS2[[#This Row],[Gross Cost $]]-SUD_UOS2[[#This Row],[Other Revenues $]],0)</f>
        <v>0</v>
      </c>
      <c r="H30" s="906"/>
      <c r="I30" s="906"/>
      <c r="J30" s="888" t="str">
        <f>IFERROR(SUD_UOS2[[#This Row],[Proposed: DMC Units]]/SUD_UOS2[[#This Row],[Proposed: Total Units of Service]],"")</f>
        <v/>
      </c>
      <c r="K30" s="889"/>
      <c r="L30" s="905">
        <f>IFERROR(SUD_UOS2[[#This Row],[Gross Cost $]]/SUD_UOS2[[#This Row],[Proposed: Total Units of Service]],0)</f>
        <v>0</v>
      </c>
      <c r="M30" s="905">
        <f>IFERROR(SUD_UOS2[[#This Row],[Net Cost $]]/SUD_UOS2[[#This Row],[Proposed: Total Units of Service]],0)</f>
        <v>0</v>
      </c>
      <c r="N30" s="905">
        <f>IFERROR(MIN(SUD_UOS2[[#This Row],[Interim Rate (Rate Cap) $]:[Net Cost per Unit $]])*SUD_UOS2[[#This Row],[Proposed: DMC Units]],0)</f>
        <v>0</v>
      </c>
      <c r="O30" s="905">
        <f>IFERROR(MIN(SUD_UOS2[[#This Row],[Interim Rate (Rate Cap) $]:[Net Cost per Unit $]])*(SUD_UOS2[[#This Row],[Proposed: Total Units of Service]]-SUD_UOS2[[#This Row],[Proposed: DMC Units]]),0)</f>
        <v>0</v>
      </c>
      <c r="P30" s="906"/>
      <c r="Q30" s="906"/>
      <c r="R30" s="888" t="str">
        <f>IFERROR(SUD_UOS2[[#This Row],[Prior Approved: DMC Units]]/SUD_UOS2[[#This Row],[Prior Approved: Total Units of Service]],"")</f>
        <v/>
      </c>
      <c r="S30" s="908">
        <f>IFERROR(SUD_UOS2[[#This Row],[Proposed: Total Units of Service]]-SUD_UOS2[[#This Row],[Prior Approved: Total Units of Service]],0)</f>
        <v>0</v>
      </c>
      <c r="T30" s="908">
        <f>IFERROR(SUD_UOS2[[#This Row],[Proposed: DMC Units]]-SUD_UOS2[[#This Row],[Prior Approved: DMC Units]],0)</f>
        <v>0</v>
      </c>
    </row>
    <row r="31" spans="1:20">
      <c r="A31" s="902">
        <v>23</v>
      </c>
      <c r="B31" s="903"/>
      <c r="C31" s="903"/>
      <c r="D31" s="903"/>
      <c r="E31" s="904"/>
      <c r="F31" s="904"/>
      <c r="G31" s="905">
        <f>IFERROR(SUD_UOS2[[#This Row],[Gross Cost $]]-SUD_UOS2[[#This Row],[Other Revenues $]],0)</f>
        <v>0</v>
      </c>
      <c r="H31" s="906"/>
      <c r="I31" s="906"/>
      <c r="J31" s="888" t="str">
        <f>IFERROR(SUD_UOS2[[#This Row],[Proposed: DMC Units]]/SUD_UOS2[[#This Row],[Proposed: Total Units of Service]],"")</f>
        <v/>
      </c>
      <c r="K31" s="889"/>
      <c r="L31" s="905">
        <f>IFERROR(SUD_UOS2[[#This Row],[Gross Cost $]]/SUD_UOS2[[#This Row],[Proposed: Total Units of Service]],0)</f>
        <v>0</v>
      </c>
      <c r="M31" s="905">
        <f>IFERROR(SUD_UOS2[[#This Row],[Net Cost $]]/SUD_UOS2[[#This Row],[Proposed: Total Units of Service]],0)</f>
        <v>0</v>
      </c>
      <c r="N31" s="905">
        <f>IFERROR(MIN(SUD_UOS2[[#This Row],[Interim Rate (Rate Cap) $]:[Net Cost per Unit $]])*SUD_UOS2[[#This Row],[Proposed: DMC Units]],0)</f>
        <v>0</v>
      </c>
      <c r="O31" s="905">
        <f>IFERROR(MIN(SUD_UOS2[[#This Row],[Interim Rate (Rate Cap) $]:[Net Cost per Unit $]])*(SUD_UOS2[[#This Row],[Proposed: Total Units of Service]]-SUD_UOS2[[#This Row],[Proposed: DMC Units]]),0)</f>
        <v>0</v>
      </c>
      <c r="P31" s="906"/>
      <c r="Q31" s="906"/>
      <c r="R31" s="888" t="str">
        <f>IFERROR(SUD_UOS2[[#This Row],[Prior Approved: DMC Units]]/SUD_UOS2[[#This Row],[Prior Approved: Total Units of Service]],"")</f>
        <v/>
      </c>
      <c r="S31" s="908">
        <f>IFERROR(SUD_UOS2[[#This Row],[Proposed: Total Units of Service]]-SUD_UOS2[[#This Row],[Prior Approved: Total Units of Service]],0)</f>
        <v>0</v>
      </c>
      <c r="T31" s="908">
        <f>IFERROR(SUD_UOS2[[#This Row],[Proposed: DMC Units]]-SUD_UOS2[[#This Row],[Prior Approved: DMC Units]],0)</f>
        <v>0</v>
      </c>
    </row>
    <row r="32" spans="1:20">
      <c r="A32" s="902">
        <v>24</v>
      </c>
      <c r="B32" s="903"/>
      <c r="C32" s="903"/>
      <c r="D32" s="903"/>
      <c r="E32" s="904"/>
      <c r="F32" s="904"/>
      <c r="G32" s="905">
        <f>IFERROR(SUD_UOS2[[#This Row],[Gross Cost $]]-SUD_UOS2[[#This Row],[Other Revenues $]],0)</f>
        <v>0</v>
      </c>
      <c r="H32" s="906"/>
      <c r="I32" s="906"/>
      <c r="J32" s="888" t="str">
        <f>IFERROR(SUD_UOS2[[#This Row],[Proposed: DMC Units]]/SUD_UOS2[[#This Row],[Proposed: Total Units of Service]],"")</f>
        <v/>
      </c>
      <c r="K32" s="889"/>
      <c r="L32" s="905">
        <f>IFERROR(SUD_UOS2[[#This Row],[Gross Cost $]]/SUD_UOS2[[#This Row],[Proposed: Total Units of Service]],0)</f>
        <v>0</v>
      </c>
      <c r="M32" s="905">
        <f>IFERROR(SUD_UOS2[[#This Row],[Net Cost $]]/SUD_UOS2[[#This Row],[Proposed: Total Units of Service]],0)</f>
        <v>0</v>
      </c>
      <c r="N32" s="905">
        <f>IFERROR(MIN(SUD_UOS2[[#This Row],[Interim Rate (Rate Cap) $]:[Net Cost per Unit $]])*SUD_UOS2[[#This Row],[Proposed: DMC Units]],0)</f>
        <v>0</v>
      </c>
      <c r="O32" s="905">
        <f>IFERROR(MIN(SUD_UOS2[[#This Row],[Interim Rate (Rate Cap) $]:[Net Cost per Unit $]])*(SUD_UOS2[[#This Row],[Proposed: Total Units of Service]]-SUD_UOS2[[#This Row],[Proposed: DMC Units]]),0)</f>
        <v>0</v>
      </c>
      <c r="P32" s="906"/>
      <c r="Q32" s="906"/>
      <c r="R32" s="888" t="str">
        <f>IFERROR(SUD_UOS2[[#This Row],[Prior Approved: DMC Units]]/SUD_UOS2[[#This Row],[Prior Approved: Total Units of Service]],"")</f>
        <v/>
      </c>
      <c r="S32" s="908">
        <f>IFERROR(SUD_UOS2[[#This Row],[Proposed: Total Units of Service]]-SUD_UOS2[[#This Row],[Prior Approved: Total Units of Service]],0)</f>
        <v>0</v>
      </c>
      <c r="T32" s="908">
        <f>IFERROR(SUD_UOS2[[#This Row],[Proposed: DMC Units]]-SUD_UOS2[[#This Row],[Prior Approved: DMC Units]],0)</f>
        <v>0</v>
      </c>
    </row>
    <row r="33" spans="1:20">
      <c r="A33" s="902">
        <v>25</v>
      </c>
      <c r="B33" s="903"/>
      <c r="C33" s="903"/>
      <c r="D33" s="903"/>
      <c r="E33" s="904"/>
      <c r="F33" s="904"/>
      <c r="G33" s="905">
        <f>IFERROR(SUD_UOS2[[#This Row],[Gross Cost $]]-SUD_UOS2[[#This Row],[Other Revenues $]],0)</f>
        <v>0</v>
      </c>
      <c r="H33" s="906"/>
      <c r="I33" s="906"/>
      <c r="J33" s="888" t="str">
        <f>IFERROR(SUD_UOS2[[#This Row],[Proposed: DMC Units]]/SUD_UOS2[[#This Row],[Proposed: Total Units of Service]],"")</f>
        <v/>
      </c>
      <c r="K33" s="889"/>
      <c r="L33" s="905">
        <f>IFERROR(SUD_UOS2[[#This Row],[Gross Cost $]]/SUD_UOS2[[#This Row],[Proposed: Total Units of Service]],0)</f>
        <v>0</v>
      </c>
      <c r="M33" s="905">
        <f>IFERROR(SUD_UOS2[[#This Row],[Net Cost $]]/SUD_UOS2[[#This Row],[Proposed: Total Units of Service]],0)</f>
        <v>0</v>
      </c>
      <c r="N33" s="905">
        <f>IFERROR(MIN(SUD_UOS2[[#This Row],[Interim Rate (Rate Cap) $]:[Net Cost per Unit $]])*SUD_UOS2[[#This Row],[Proposed: DMC Units]],0)</f>
        <v>0</v>
      </c>
      <c r="O33" s="905">
        <f>IFERROR(MIN(SUD_UOS2[[#This Row],[Interim Rate (Rate Cap) $]:[Net Cost per Unit $]])*(SUD_UOS2[[#This Row],[Proposed: Total Units of Service]]-SUD_UOS2[[#This Row],[Proposed: DMC Units]]),0)</f>
        <v>0</v>
      </c>
      <c r="P33" s="906"/>
      <c r="Q33" s="906"/>
      <c r="R33" s="888" t="str">
        <f>IFERROR(SUD_UOS2[[#This Row],[Prior Approved: DMC Units]]/SUD_UOS2[[#This Row],[Prior Approved: Total Units of Service]],"")</f>
        <v/>
      </c>
      <c r="S33" s="908">
        <f>IFERROR(SUD_UOS2[[#This Row],[Proposed: Total Units of Service]]-SUD_UOS2[[#This Row],[Prior Approved: Total Units of Service]],0)</f>
        <v>0</v>
      </c>
      <c r="T33" s="908">
        <f>IFERROR(SUD_UOS2[[#This Row],[Proposed: DMC Units]]-SUD_UOS2[[#This Row],[Prior Approved: DMC Units]],0)</f>
        <v>0</v>
      </c>
    </row>
    <row r="34" spans="1:20" hidden="1">
      <c r="A34" s="902">
        <v>26</v>
      </c>
      <c r="B34" s="903"/>
      <c r="C34" s="903"/>
      <c r="D34" s="903"/>
      <c r="E34" s="904"/>
      <c r="F34" s="904"/>
      <c r="G34" s="905">
        <f>IFERROR(SUD_UOS2[[#This Row],[Gross Cost $]]-SUD_UOS2[[#This Row],[Other Revenues $]],0)</f>
        <v>0</v>
      </c>
      <c r="H34" s="906"/>
      <c r="I34" s="906"/>
      <c r="J34" s="888" t="str">
        <f>IFERROR(SUD_UOS2[[#This Row],[Proposed: DMC Units]]/SUD_UOS2[[#This Row],[Proposed: Total Units of Service]],"")</f>
        <v/>
      </c>
      <c r="K34" s="889"/>
      <c r="L34" s="905">
        <f>IFERROR(SUD_UOS2[[#This Row],[Gross Cost $]]/SUD_UOS2[[#This Row],[Proposed: Total Units of Service]],0)</f>
        <v>0</v>
      </c>
      <c r="M34" s="905">
        <f>IFERROR(SUD_UOS2[[#This Row],[Net Cost $]]/SUD_UOS2[[#This Row],[Proposed: Total Units of Service]],0)</f>
        <v>0</v>
      </c>
      <c r="N34" s="905">
        <f>IFERROR(MIN(SUD_UOS2[[#This Row],[Interim Rate (Rate Cap) $]:[Net Cost per Unit $]])*SUD_UOS2[[#This Row],[Proposed: DMC Units]],0)</f>
        <v>0</v>
      </c>
      <c r="O34" s="905">
        <f>IFERROR(MIN(SUD_UOS2[[#This Row],[Interim Rate (Rate Cap) $]:[Net Cost per Unit $]])*(SUD_UOS2[[#This Row],[Proposed: Total Units of Service]]-SUD_UOS2[[#This Row],[Proposed: DMC Units]]),0)</f>
        <v>0</v>
      </c>
      <c r="P34" s="906"/>
      <c r="Q34" s="906"/>
      <c r="R34" s="888" t="str">
        <f>IFERROR(SUD_UOS2[[#This Row],[Prior Approved: DMC Units]]/SUD_UOS2[[#This Row],[Prior Approved: Total Units of Service]],"")</f>
        <v/>
      </c>
      <c r="S34" s="908">
        <f>IFERROR(SUD_UOS2[[#This Row],[Proposed: Total Units of Service]]-SUD_UOS2[[#This Row],[Prior Approved: Total Units of Service]],0)</f>
        <v>0</v>
      </c>
      <c r="T34" s="908">
        <f>IFERROR(SUD_UOS2[[#This Row],[Proposed: DMC Units]]-SUD_UOS2[[#This Row],[Prior Approved: DMC Units]],0)</f>
        <v>0</v>
      </c>
    </row>
    <row r="35" spans="1:20" hidden="1">
      <c r="A35" s="902">
        <v>27</v>
      </c>
      <c r="B35" s="903"/>
      <c r="C35" s="903"/>
      <c r="D35" s="903"/>
      <c r="E35" s="904"/>
      <c r="F35" s="904"/>
      <c r="G35" s="905">
        <f>IFERROR(SUD_UOS2[[#This Row],[Gross Cost $]]-SUD_UOS2[[#This Row],[Other Revenues $]],0)</f>
        <v>0</v>
      </c>
      <c r="H35" s="906"/>
      <c r="I35" s="906"/>
      <c r="J35" s="888" t="str">
        <f>IFERROR(SUD_UOS2[[#This Row],[Proposed: DMC Units]]/SUD_UOS2[[#This Row],[Proposed: Total Units of Service]],"")</f>
        <v/>
      </c>
      <c r="K35" s="889"/>
      <c r="L35" s="905">
        <f>IFERROR(SUD_UOS2[[#This Row],[Gross Cost $]]/SUD_UOS2[[#This Row],[Proposed: Total Units of Service]],0)</f>
        <v>0</v>
      </c>
      <c r="M35" s="905">
        <f>IFERROR(SUD_UOS2[[#This Row],[Net Cost $]]/SUD_UOS2[[#This Row],[Proposed: Total Units of Service]],0)</f>
        <v>0</v>
      </c>
      <c r="N35" s="905">
        <f>IFERROR(MIN(SUD_UOS2[[#This Row],[Interim Rate (Rate Cap) $]:[Net Cost per Unit $]])*SUD_UOS2[[#This Row],[Proposed: DMC Units]],0)</f>
        <v>0</v>
      </c>
      <c r="O35" s="905">
        <f>IFERROR(MIN(SUD_UOS2[[#This Row],[Interim Rate (Rate Cap) $]:[Net Cost per Unit $]])*(SUD_UOS2[[#This Row],[Proposed: Total Units of Service]]-SUD_UOS2[[#This Row],[Proposed: DMC Units]]),0)</f>
        <v>0</v>
      </c>
      <c r="P35" s="906"/>
      <c r="Q35" s="906"/>
      <c r="R35" s="888" t="str">
        <f>IFERROR(SUD_UOS2[[#This Row],[Prior Approved: DMC Units]]/SUD_UOS2[[#This Row],[Prior Approved: Total Units of Service]],"")</f>
        <v/>
      </c>
      <c r="S35" s="908">
        <f>IFERROR(SUD_UOS2[[#This Row],[Proposed: Total Units of Service]]-SUD_UOS2[[#This Row],[Prior Approved: Total Units of Service]],0)</f>
        <v>0</v>
      </c>
      <c r="T35" s="908">
        <f>IFERROR(SUD_UOS2[[#This Row],[Proposed: DMC Units]]-SUD_UOS2[[#This Row],[Prior Approved: DMC Units]],0)</f>
        <v>0</v>
      </c>
    </row>
    <row r="36" spans="1:20" hidden="1">
      <c r="A36" s="902">
        <v>28</v>
      </c>
      <c r="B36" s="903"/>
      <c r="C36" s="903"/>
      <c r="D36" s="903"/>
      <c r="E36" s="904"/>
      <c r="F36" s="904"/>
      <c r="G36" s="905">
        <f>IFERROR(SUD_UOS2[[#This Row],[Gross Cost $]]-SUD_UOS2[[#This Row],[Other Revenues $]],0)</f>
        <v>0</v>
      </c>
      <c r="H36" s="906"/>
      <c r="I36" s="906"/>
      <c r="J36" s="888" t="str">
        <f>IFERROR(SUD_UOS2[[#This Row],[Proposed: DMC Units]]/SUD_UOS2[[#This Row],[Proposed: Total Units of Service]],"")</f>
        <v/>
      </c>
      <c r="K36" s="889"/>
      <c r="L36" s="905">
        <f>IFERROR(SUD_UOS2[[#This Row],[Gross Cost $]]/SUD_UOS2[[#This Row],[Proposed: Total Units of Service]],0)</f>
        <v>0</v>
      </c>
      <c r="M36" s="905">
        <f>IFERROR(SUD_UOS2[[#This Row],[Net Cost $]]/SUD_UOS2[[#This Row],[Proposed: Total Units of Service]],0)</f>
        <v>0</v>
      </c>
      <c r="N36" s="905">
        <f>IFERROR(MIN(SUD_UOS2[[#This Row],[Interim Rate (Rate Cap) $]:[Net Cost per Unit $]])*SUD_UOS2[[#This Row],[Proposed: DMC Units]],0)</f>
        <v>0</v>
      </c>
      <c r="O36" s="905">
        <f>IFERROR(MIN(SUD_UOS2[[#This Row],[Interim Rate (Rate Cap) $]:[Net Cost per Unit $]])*(SUD_UOS2[[#This Row],[Proposed: Total Units of Service]]-SUD_UOS2[[#This Row],[Proposed: DMC Units]]),0)</f>
        <v>0</v>
      </c>
      <c r="P36" s="906"/>
      <c r="Q36" s="906"/>
      <c r="R36" s="888" t="str">
        <f>IFERROR(SUD_UOS2[[#This Row],[Prior Approved: DMC Units]]/SUD_UOS2[[#This Row],[Prior Approved: Total Units of Service]],"")</f>
        <v/>
      </c>
      <c r="S36" s="908">
        <f>IFERROR(SUD_UOS2[[#This Row],[Proposed: Total Units of Service]]-SUD_UOS2[[#This Row],[Prior Approved: Total Units of Service]],0)</f>
        <v>0</v>
      </c>
      <c r="T36" s="908">
        <f>IFERROR(SUD_UOS2[[#This Row],[Proposed: DMC Units]]-SUD_UOS2[[#This Row],[Prior Approved: DMC Units]],0)</f>
        <v>0</v>
      </c>
    </row>
    <row r="37" spans="1:20" hidden="1">
      <c r="A37" s="902">
        <v>29</v>
      </c>
      <c r="B37" s="903"/>
      <c r="C37" s="903"/>
      <c r="D37" s="903"/>
      <c r="E37" s="904"/>
      <c r="F37" s="904"/>
      <c r="G37" s="905">
        <f>IFERROR(SUD_UOS2[[#This Row],[Gross Cost $]]-SUD_UOS2[[#This Row],[Other Revenues $]],0)</f>
        <v>0</v>
      </c>
      <c r="H37" s="906"/>
      <c r="I37" s="906"/>
      <c r="J37" s="888" t="str">
        <f>IFERROR(SUD_UOS2[[#This Row],[Proposed: DMC Units]]/SUD_UOS2[[#This Row],[Proposed: Total Units of Service]],"")</f>
        <v/>
      </c>
      <c r="K37" s="889"/>
      <c r="L37" s="905">
        <f>IFERROR(SUD_UOS2[[#This Row],[Gross Cost $]]/SUD_UOS2[[#This Row],[Proposed: Total Units of Service]],0)</f>
        <v>0</v>
      </c>
      <c r="M37" s="905">
        <f>IFERROR(SUD_UOS2[[#This Row],[Net Cost $]]/SUD_UOS2[[#This Row],[Proposed: Total Units of Service]],0)</f>
        <v>0</v>
      </c>
      <c r="N37" s="905">
        <f>IFERROR(MIN(SUD_UOS2[[#This Row],[Interim Rate (Rate Cap) $]:[Net Cost per Unit $]])*SUD_UOS2[[#This Row],[Proposed: DMC Units]],0)</f>
        <v>0</v>
      </c>
      <c r="O37" s="905">
        <f>IFERROR(MIN(SUD_UOS2[[#This Row],[Interim Rate (Rate Cap) $]:[Net Cost per Unit $]])*(SUD_UOS2[[#This Row],[Proposed: Total Units of Service]]-SUD_UOS2[[#This Row],[Proposed: DMC Units]]),0)</f>
        <v>0</v>
      </c>
      <c r="P37" s="906"/>
      <c r="Q37" s="906"/>
      <c r="R37" s="888" t="str">
        <f>IFERROR(SUD_UOS2[[#This Row],[Prior Approved: DMC Units]]/SUD_UOS2[[#This Row],[Prior Approved: Total Units of Service]],"")</f>
        <v/>
      </c>
      <c r="S37" s="908">
        <f>IFERROR(SUD_UOS2[[#This Row],[Proposed: Total Units of Service]]-SUD_UOS2[[#This Row],[Prior Approved: Total Units of Service]],0)</f>
        <v>0</v>
      </c>
      <c r="T37" s="908">
        <f>IFERROR(SUD_UOS2[[#This Row],[Proposed: DMC Units]]-SUD_UOS2[[#This Row],[Prior Approved: DMC Units]],0)</f>
        <v>0</v>
      </c>
    </row>
    <row r="38" spans="1:20" hidden="1">
      <c r="A38" s="902">
        <v>30</v>
      </c>
      <c r="B38" s="903"/>
      <c r="C38" s="903"/>
      <c r="D38" s="903"/>
      <c r="E38" s="904"/>
      <c r="F38" s="904"/>
      <c r="G38" s="905">
        <f>IFERROR(SUD_UOS2[[#This Row],[Gross Cost $]]-SUD_UOS2[[#This Row],[Other Revenues $]],0)</f>
        <v>0</v>
      </c>
      <c r="H38" s="906"/>
      <c r="I38" s="906"/>
      <c r="J38" s="888" t="str">
        <f>IFERROR(SUD_UOS2[[#This Row],[Proposed: DMC Units]]/SUD_UOS2[[#This Row],[Proposed: Total Units of Service]],"")</f>
        <v/>
      </c>
      <c r="K38" s="889"/>
      <c r="L38" s="905">
        <f>IFERROR(SUD_UOS2[[#This Row],[Gross Cost $]]/SUD_UOS2[[#This Row],[Proposed: Total Units of Service]],0)</f>
        <v>0</v>
      </c>
      <c r="M38" s="905">
        <f>IFERROR(SUD_UOS2[[#This Row],[Net Cost $]]/SUD_UOS2[[#This Row],[Proposed: Total Units of Service]],0)</f>
        <v>0</v>
      </c>
      <c r="N38" s="905">
        <f>IFERROR(MIN(SUD_UOS2[[#This Row],[Interim Rate (Rate Cap) $]:[Net Cost per Unit $]])*SUD_UOS2[[#This Row],[Proposed: DMC Units]],0)</f>
        <v>0</v>
      </c>
      <c r="O38" s="905">
        <f>IFERROR(MIN(SUD_UOS2[[#This Row],[Interim Rate (Rate Cap) $]:[Net Cost per Unit $]])*(SUD_UOS2[[#This Row],[Proposed: Total Units of Service]]-SUD_UOS2[[#This Row],[Proposed: DMC Units]]),0)</f>
        <v>0</v>
      </c>
      <c r="P38" s="906"/>
      <c r="Q38" s="906"/>
      <c r="R38" s="888" t="str">
        <f>IFERROR(SUD_UOS2[[#This Row],[Prior Approved: DMC Units]]/SUD_UOS2[[#This Row],[Prior Approved: Total Units of Service]],"")</f>
        <v/>
      </c>
      <c r="S38" s="908">
        <f>IFERROR(SUD_UOS2[[#This Row],[Proposed: Total Units of Service]]-SUD_UOS2[[#This Row],[Prior Approved: Total Units of Service]],0)</f>
        <v>0</v>
      </c>
      <c r="T38" s="908">
        <f>IFERROR(SUD_UOS2[[#This Row],[Proposed: DMC Units]]-SUD_UOS2[[#This Row],[Prior Approved: DMC Units]],0)</f>
        <v>0</v>
      </c>
    </row>
    <row r="39" spans="1:20" hidden="1">
      <c r="A39" s="902">
        <v>31</v>
      </c>
      <c r="B39" s="903"/>
      <c r="C39" s="903"/>
      <c r="D39" s="903"/>
      <c r="E39" s="904"/>
      <c r="F39" s="904"/>
      <c r="G39" s="905">
        <f>IFERROR(SUD_UOS2[[#This Row],[Gross Cost $]]-SUD_UOS2[[#This Row],[Other Revenues $]],0)</f>
        <v>0</v>
      </c>
      <c r="H39" s="906"/>
      <c r="I39" s="906"/>
      <c r="J39" s="888" t="str">
        <f>IFERROR(SUD_UOS2[[#This Row],[Proposed: DMC Units]]/SUD_UOS2[[#This Row],[Proposed: Total Units of Service]],"")</f>
        <v/>
      </c>
      <c r="K39" s="889"/>
      <c r="L39" s="905">
        <f>IFERROR(SUD_UOS2[[#This Row],[Gross Cost $]]/SUD_UOS2[[#This Row],[Proposed: Total Units of Service]],0)</f>
        <v>0</v>
      </c>
      <c r="M39" s="905">
        <f>IFERROR(SUD_UOS2[[#This Row],[Net Cost $]]/SUD_UOS2[[#This Row],[Proposed: Total Units of Service]],0)</f>
        <v>0</v>
      </c>
      <c r="N39" s="905">
        <f>IFERROR(MIN(SUD_UOS2[[#This Row],[Interim Rate (Rate Cap) $]:[Net Cost per Unit $]])*SUD_UOS2[[#This Row],[Proposed: DMC Units]],0)</f>
        <v>0</v>
      </c>
      <c r="O39" s="905">
        <f>IFERROR(MIN(SUD_UOS2[[#This Row],[Interim Rate (Rate Cap) $]:[Net Cost per Unit $]])*(SUD_UOS2[[#This Row],[Proposed: Total Units of Service]]-SUD_UOS2[[#This Row],[Proposed: DMC Units]]),0)</f>
        <v>0</v>
      </c>
      <c r="P39" s="906"/>
      <c r="Q39" s="906"/>
      <c r="R39" s="888" t="str">
        <f>IFERROR(SUD_UOS2[[#This Row],[Prior Approved: DMC Units]]/SUD_UOS2[[#This Row],[Prior Approved: Total Units of Service]],"")</f>
        <v/>
      </c>
      <c r="S39" s="908">
        <f>IFERROR(SUD_UOS2[[#This Row],[Proposed: Total Units of Service]]-SUD_UOS2[[#This Row],[Prior Approved: Total Units of Service]],0)</f>
        <v>0</v>
      </c>
      <c r="T39" s="908">
        <f>IFERROR(SUD_UOS2[[#This Row],[Proposed: DMC Units]]-SUD_UOS2[[#This Row],[Prior Approved: DMC Units]],0)</f>
        <v>0</v>
      </c>
    </row>
    <row r="40" spans="1:20" hidden="1">
      <c r="A40" s="902">
        <v>32</v>
      </c>
      <c r="B40" s="903"/>
      <c r="C40" s="903"/>
      <c r="D40" s="903"/>
      <c r="E40" s="904"/>
      <c r="F40" s="904"/>
      <c r="G40" s="905">
        <f>IFERROR(SUD_UOS2[[#This Row],[Gross Cost $]]-SUD_UOS2[[#This Row],[Other Revenues $]],0)</f>
        <v>0</v>
      </c>
      <c r="H40" s="906"/>
      <c r="I40" s="906"/>
      <c r="J40" s="888" t="str">
        <f>IFERROR(SUD_UOS2[[#This Row],[Proposed: DMC Units]]/SUD_UOS2[[#This Row],[Proposed: Total Units of Service]],"")</f>
        <v/>
      </c>
      <c r="K40" s="889"/>
      <c r="L40" s="905">
        <f>IFERROR(SUD_UOS2[[#This Row],[Gross Cost $]]/SUD_UOS2[[#This Row],[Proposed: Total Units of Service]],0)</f>
        <v>0</v>
      </c>
      <c r="M40" s="905">
        <f>IFERROR(SUD_UOS2[[#This Row],[Net Cost $]]/SUD_UOS2[[#This Row],[Proposed: Total Units of Service]],0)</f>
        <v>0</v>
      </c>
      <c r="N40" s="905">
        <f>IFERROR(MIN(SUD_UOS2[[#This Row],[Interim Rate (Rate Cap) $]:[Net Cost per Unit $]])*SUD_UOS2[[#This Row],[Proposed: DMC Units]],0)</f>
        <v>0</v>
      </c>
      <c r="O40" s="905">
        <f>IFERROR(MIN(SUD_UOS2[[#This Row],[Interim Rate (Rate Cap) $]:[Net Cost per Unit $]])*(SUD_UOS2[[#This Row],[Proposed: Total Units of Service]]-SUD_UOS2[[#This Row],[Proposed: DMC Units]]),0)</f>
        <v>0</v>
      </c>
      <c r="P40" s="906"/>
      <c r="Q40" s="906"/>
      <c r="R40" s="888" t="str">
        <f>IFERROR(SUD_UOS2[[#This Row],[Prior Approved: DMC Units]]/SUD_UOS2[[#This Row],[Prior Approved: Total Units of Service]],"")</f>
        <v/>
      </c>
      <c r="S40" s="908">
        <f>IFERROR(SUD_UOS2[[#This Row],[Proposed: Total Units of Service]]-SUD_UOS2[[#This Row],[Prior Approved: Total Units of Service]],0)</f>
        <v>0</v>
      </c>
      <c r="T40" s="908">
        <f>IFERROR(SUD_UOS2[[#This Row],[Proposed: DMC Units]]-SUD_UOS2[[#This Row],[Prior Approved: DMC Units]],0)</f>
        <v>0</v>
      </c>
    </row>
    <row r="41" spans="1:20" hidden="1">
      <c r="A41" s="902">
        <v>33</v>
      </c>
      <c r="B41" s="903"/>
      <c r="C41" s="903"/>
      <c r="D41" s="903"/>
      <c r="E41" s="904"/>
      <c r="F41" s="904"/>
      <c r="G41" s="905">
        <f>IFERROR(SUD_UOS2[[#This Row],[Gross Cost $]]-SUD_UOS2[[#This Row],[Other Revenues $]],0)</f>
        <v>0</v>
      </c>
      <c r="H41" s="906"/>
      <c r="I41" s="906"/>
      <c r="J41" s="888" t="str">
        <f>IFERROR(SUD_UOS2[[#This Row],[Proposed: DMC Units]]/SUD_UOS2[[#This Row],[Proposed: Total Units of Service]],"")</f>
        <v/>
      </c>
      <c r="K41" s="889"/>
      <c r="L41" s="905">
        <f>IFERROR(SUD_UOS2[[#This Row],[Gross Cost $]]/SUD_UOS2[[#This Row],[Proposed: Total Units of Service]],0)</f>
        <v>0</v>
      </c>
      <c r="M41" s="905">
        <f>IFERROR(SUD_UOS2[[#This Row],[Net Cost $]]/SUD_UOS2[[#This Row],[Proposed: Total Units of Service]],0)</f>
        <v>0</v>
      </c>
      <c r="N41" s="905">
        <f>IFERROR(MIN(SUD_UOS2[[#This Row],[Interim Rate (Rate Cap) $]:[Net Cost per Unit $]])*SUD_UOS2[[#This Row],[Proposed: DMC Units]],0)</f>
        <v>0</v>
      </c>
      <c r="O41" s="905">
        <f>IFERROR(MIN(SUD_UOS2[[#This Row],[Interim Rate (Rate Cap) $]:[Net Cost per Unit $]])*(SUD_UOS2[[#This Row],[Proposed: Total Units of Service]]-SUD_UOS2[[#This Row],[Proposed: DMC Units]]),0)</f>
        <v>0</v>
      </c>
      <c r="P41" s="906"/>
      <c r="Q41" s="906"/>
      <c r="R41" s="888" t="str">
        <f>IFERROR(SUD_UOS2[[#This Row],[Prior Approved: DMC Units]]/SUD_UOS2[[#This Row],[Prior Approved: Total Units of Service]],"")</f>
        <v/>
      </c>
      <c r="S41" s="908">
        <f>IFERROR(SUD_UOS2[[#This Row],[Proposed: Total Units of Service]]-SUD_UOS2[[#This Row],[Prior Approved: Total Units of Service]],0)</f>
        <v>0</v>
      </c>
      <c r="T41" s="908">
        <f>IFERROR(SUD_UOS2[[#This Row],[Proposed: DMC Units]]-SUD_UOS2[[#This Row],[Prior Approved: DMC Units]],0)</f>
        <v>0</v>
      </c>
    </row>
    <row r="42" spans="1:20" hidden="1">
      <c r="A42" s="902">
        <v>34</v>
      </c>
      <c r="B42" s="903"/>
      <c r="C42" s="903"/>
      <c r="D42" s="903"/>
      <c r="E42" s="904"/>
      <c r="F42" s="904"/>
      <c r="G42" s="905">
        <f>IFERROR(SUD_UOS2[[#This Row],[Gross Cost $]]-SUD_UOS2[[#This Row],[Other Revenues $]],0)</f>
        <v>0</v>
      </c>
      <c r="H42" s="906"/>
      <c r="I42" s="906"/>
      <c r="J42" s="888" t="str">
        <f>IFERROR(SUD_UOS2[[#This Row],[Proposed: DMC Units]]/SUD_UOS2[[#This Row],[Proposed: Total Units of Service]],"")</f>
        <v/>
      </c>
      <c r="K42" s="889"/>
      <c r="L42" s="905">
        <f>IFERROR(SUD_UOS2[[#This Row],[Gross Cost $]]/SUD_UOS2[[#This Row],[Proposed: Total Units of Service]],0)</f>
        <v>0</v>
      </c>
      <c r="M42" s="905">
        <f>IFERROR(SUD_UOS2[[#This Row],[Net Cost $]]/SUD_UOS2[[#This Row],[Proposed: Total Units of Service]],0)</f>
        <v>0</v>
      </c>
      <c r="N42" s="905">
        <f>IFERROR(MIN(SUD_UOS2[[#This Row],[Interim Rate (Rate Cap) $]:[Net Cost per Unit $]])*SUD_UOS2[[#This Row],[Proposed: DMC Units]],0)</f>
        <v>0</v>
      </c>
      <c r="O42" s="905">
        <f>IFERROR(MIN(SUD_UOS2[[#This Row],[Interim Rate (Rate Cap) $]:[Net Cost per Unit $]])*(SUD_UOS2[[#This Row],[Proposed: Total Units of Service]]-SUD_UOS2[[#This Row],[Proposed: DMC Units]]),0)</f>
        <v>0</v>
      </c>
      <c r="P42" s="906"/>
      <c r="Q42" s="906"/>
      <c r="R42" s="888" t="str">
        <f>IFERROR(SUD_UOS2[[#This Row],[Prior Approved: DMC Units]]/SUD_UOS2[[#This Row],[Prior Approved: Total Units of Service]],"")</f>
        <v/>
      </c>
      <c r="S42" s="908">
        <f>IFERROR(SUD_UOS2[[#This Row],[Proposed: Total Units of Service]]-SUD_UOS2[[#This Row],[Prior Approved: Total Units of Service]],0)</f>
        <v>0</v>
      </c>
      <c r="T42" s="908">
        <f>IFERROR(SUD_UOS2[[#This Row],[Proposed: DMC Units]]-SUD_UOS2[[#This Row],[Prior Approved: DMC Units]],0)</f>
        <v>0</v>
      </c>
    </row>
    <row r="43" spans="1:20" hidden="1">
      <c r="A43" s="902">
        <v>35</v>
      </c>
      <c r="B43" s="903"/>
      <c r="C43" s="903"/>
      <c r="D43" s="903"/>
      <c r="E43" s="904"/>
      <c r="F43" s="904"/>
      <c r="G43" s="905">
        <f>IFERROR(SUD_UOS2[[#This Row],[Gross Cost $]]-SUD_UOS2[[#This Row],[Other Revenues $]],0)</f>
        <v>0</v>
      </c>
      <c r="H43" s="906"/>
      <c r="I43" s="906"/>
      <c r="J43" s="888" t="str">
        <f>IFERROR(SUD_UOS2[[#This Row],[Proposed: DMC Units]]/SUD_UOS2[[#This Row],[Proposed: Total Units of Service]],"")</f>
        <v/>
      </c>
      <c r="K43" s="889"/>
      <c r="L43" s="905">
        <f>IFERROR(SUD_UOS2[[#This Row],[Gross Cost $]]/SUD_UOS2[[#This Row],[Proposed: Total Units of Service]],0)</f>
        <v>0</v>
      </c>
      <c r="M43" s="905">
        <f>IFERROR(SUD_UOS2[[#This Row],[Net Cost $]]/SUD_UOS2[[#This Row],[Proposed: Total Units of Service]],0)</f>
        <v>0</v>
      </c>
      <c r="N43" s="905">
        <f>IFERROR(MIN(SUD_UOS2[[#This Row],[Interim Rate (Rate Cap) $]:[Net Cost per Unit $]])*SUD_UOS2[[#This Row],[Proposed: DMC Units]],0)</f>
        <v>0</v>
      </c>
      <c r="O43" s="905">
        <f>IFERROR(MIN(SUD_UOS2[[#This Row],[Interim Rate (Rate Cap) $]:[Net Cost per Unit $]])*(SUD_UOS2[[#This Row],[Proposed: Total Units of Service]]-SUD_UOS2[[#This Row],[Proposed: DMC Units]]),0)</f>
        <v>0</v>
      </c>
      <c r="P43" s="906"/>
      <c r="Q43" s="906"/>
      <c r="R43" s="888" t="str">
        <f>IFERROR(SUD_UOS2[[#This Row],[Prior Approved: DMC Units]]/SUD_UOS2[[#This Row],[Prior Approved: Total Units of Service]],"")</f>
        <v/>
      </c>
      <c r="S43" s="908">
        <f>IFERROR(SUD_UOS2[[#This Row],[Proposed: Total Units of Service]]-SUD_UOS2[[#This Row],[Prior Approved: Total Units of Service]],0)</f>
        <v>0</v>
      </c>
      <c r="T43" s="908">
        <f>IFERROR(SUD_UOS2[[#This Row],[Proposed: DMC Units]]-SUD_UOS2[[#This Row],[Prior Approved: DMC Units]],0)</f>
        <v>0</v>
      </c>
    </row>
    <row r="44" spans="1:20" hidden="1">
      <c r="A44" s="902">
        <v>36</v>
      </c>
      <c r="B44" s="903"/>
      <c r="C44" s="903"/>
      <c r="D44" s="903"/>
      <c r="E44" s="904"/>
      <c r="F44" s="904"/>
      <c r="G44" s="905">
        <f>IFERROR(SUD_UOS2[[#This Row],[Gross Cost $]]-SUD_UOS2[[#This Row],[Other Revenues $]],0)</f>
        <v>0</v>
      </c>
      <c r="H44" s="906"/>
      <c r="I44" s="906"/>
      <c r="J44" s="888" t="str">
        <f>IFERROR(SUD_UOS2[[#This Row],[Proposed: DMC Units]]/SUD_UOS2[[#This Row],[Proposed: Total Units of Service]],"")</f>
        <v/>
      </c>
      <c r="K44" s="889"/>
      <c r="L44" s="905">
        <f>IFERROR(SUD_UOS2[[#This Row],[Gross Cost $]]/SUD_UOS2[[#This Row],[Proposed: Total Units of Service]],0)</f>
        <v>0</v>
      </c>
      <c r="M44" s="905">
        <f>IFERROR(SUD_UOS2[[#This Row],[Net Cost $]]/SUD_UOS2[[#This Row],[Proposed: Total Units of Service]],0)</f>
        <v>0</v>
      </c>
      <c r="N44" s="905">
        <f>IFERROR(MIN(SUD_UOS2[[#This Row],[Interim Rate (Rate Cap) $]:[Net Cost per Unit $]])*SUD_UOS2[[#This Row],[Proposed: DMC Units]],0)</f>
        <v>0</v>
      </c>
      <c r="O44" s="905">
        <f>IFERROR(MIN(SUD_UOS2[[#This Row],[Interim Rate (Rate Cap) $]:[Net Cost per Unit $]])*(SUD_UOS2[[#This Row],[Proposed: Total Units of Service]]-SUD_UOS2[[#This Row],[Proposed: DMC Units]]),0)</f>
        <v>0</v>
      </c>
      <c r="P44" s="906"/>
      <c r="Q44" s="906"/>
      <c r="R44" s="888" t="str">
        <f>IFERROR(SUD_UOS2[[#This Row],[Prior Approved: DMC Units]]/SUD_UOS2[[#This Row],[Prior Approved: Total Units of Service]],"")</f>
        <v/>
      </c>
      <c r="S44" s="908">
        <f>IFERROR(SUD_UOS2[[#This Row],[Proposed: Total Units of Service]]-SUD_UOS2[[#This Row],[Prior Approved: Total Units of Service]],0)</f>
        <v>0</v>
      </c>
      <c r="T44" s="908">
        <f>IFERROR(SUD_UOS2[[#This Row],[Proposed: DMC Units]]-SUD_UOS2[[#This Row],[Prior Approved: DMC Units]],0)</f>
        <v>0</v>
      </c>
    </row>
    <row r="45" spans="1:20" hidden="1">
      <c r="A45" s="902">
        <v>37</v>
      </c>
      <c r="B45" s="903"/>
      <c r="C45" s="903"/>
      <c r="D45" s="903"/>
      <c r="E45" s="904"/>
      <c r="F45" s="904"/>
      <c r="G45" s="905">
        <f>IFERROR(SUD_UOS2[[#This Row],[Gross Cost $]]-SUD_UOS2[[#This Row],[Other Revenues $]],0)</f>
        <v>0</v>
      </c>
      <c r="H45" s="906"/>
      <c r="I45" s="906"/>
      <c r="J45" s="888" t="str">
        <f>IFERROR(SUD_UOS2[[#This Row],[Proposed: DMC Units]]/SUD_UOS2[[#This Row],[Proposed: Total Units of Service]],"")</f>
        <v/>
      </c>
      <c r="K45" s="889"/>
      <c r="L45" s="905">
        <f>IFERROR(SUD_UOS2[[#This Row],[Gross Cost $]]/SUD_UOS2[[#This Row],[Proposed: Total Units of Service]],0)</f>
        <v>0</v>
      </c>
      <c r="M45" s="905">
        <f>IFERROR(SUD_UOS2[[#This Row],[Net Cost $]]/SUD_UOS2[[#This Row],[Proposed: Total Units of Service]],0)</f>
        <v>0</v>
      </c>
      <c r="N45" s="905">
        <f>IFERROR(MIN(SUD_UOS2[[#This Row],[Interim Rate (Rate Cap) $]:[Net Cost per Unit $]])*SUD_UOS2[[#This Row],[Proposed: DMC Units]],0)</f>
        <v>0</v>
      </c>
      <c r="O45" s="905">
        <f>IFERROR(MIN(SUD_UOS2[[#This Row],[Interim Rate (Rate Cap) $]:[Net Cost per Unit $]])*(SUD_UOS2[[#This Row],[Proposed: Total Units of Service]]-SUD_UOS2[[#This Row],[Proposed: DMC Units]]),0)</f>
        <v>0</v>
      </c>
      <c r="P45" s="906"/>
      <c r="Q45" s="906"/>
      <c r="R45" s="888" t="str">
        <f>IFERROR(SUD_UOS2[[#This Row],[Prior Approved: DMC Units]]/SUD_UOS2[[#This Row],[Prior Approved: Total Units of Service]],"")</f>
        <v/>
      </c>
      <c r="S45" s="908">
        <f>IFERROR(SUD_UOS2[[#This Row],[Proposed: Total Units of Service]]-SUD_UOS2[[#This Row],[Prior Approved: Total Units of Service]],0)</f>
        <v>0</v>
      </c>
      <c r="T45" s="908">
        <f>IFERROR(SUD_UOS2[[#This Row],[Proposed: DMC Units]]-SUD_UOS2[[#This Row],[Prior Approved: DMC Units]],0)</f>
        <v>0</v>
      </c>
    </row>
    <row r="46" spans="1:20" hidden="1">
      <c r="A46" s="902">
        <v>38</v>
      </c>
      <c r="B46" s="903"/>
      <c r="C46" s="903"/>
      <c r="D46" s="903"/>
      <c r="E46" s="904"/>
      <c r="F46" s="904"/>
      <c r="G46" s="905">
        <f>IFERROR(SUD_UOS2[[#This Row],[Gross Cost $]]-SUD_UOS2[[#This Row],[Other Revenues $]],0)</f>
        <v>0</v>
      </c>
      <c r="H46" s="906"/>
      <c r="I46" s="906"/>
      <c r="J46" s="888" t="str">
        <f>IFERROR(SUD_UOS2[[#This Row],[Proposed: DMC Units]]/SUD_UOS2[[#This Row],[Proposed: Total Units of Service]],"")</f>
        <v/>
      </c>
      <c r="K46" s="889"/>
      <c r="L46" s="905">
        <f>IFERROR(SUD_UOS2[[#This Row],[Gross Cost $]]/SUD_UOS2[[#This Row],[Proposed: Total Units of Service]],0)</f>
        <v>0</v>
      </c>
      <c r="M46" s="905">
        <f>IFERROR(SUD_UOS2[[#This Row],[Net Cost $]]/SUD_UOS2[[#This Row],[Proposed: Total Units of Service]],0)</f>
        <v>0</v>
      </c>
      <c r="N46" s="905">
        <f>IFERROR(MIN(SUD_UOS2[[#This Row],[Interim Rate (Rate Cap) $]:[Net Cost per Unit $]])*SUD_UOS2[[#This Row],[Proposed: DMC Units]],0)</f>
        <v>0</v>
      </c>
      <c r="O46" s="905">
        <f>IFERROR(MIN(SUD_UOS2[[#This Row],[Interim Rate (Rate Cap) $]:[Net Cost per Unit $]])*(SUD_UOS2[[#This Row],[Proposed: Total Units of Service]]-SUD_UOS2[[#This Row],[Proposed: DMC Units]]),0)</f>
        <v>0</v>
      </c>
      <c r="P46" s="906"/>
      <c r="Q46" s="906"/>
      <c r="R46" s="888" t="str">
        <f>IFERROR(SUD_UOS2[[#This Row],[Prior Approved: DMC Units]]/SUD_UOS2[[#This Row],[Prior Approved: Total Units of Service]],"")</f>
        <v/>
      </c>
      <c r="S46" s="908">
        <f>IFERROR(SUD_UOS2[[#This Row],[Proposed: Total Units of Service]]-SUD_UOS2[[#This Row],[Prior Approved: Total Units of Service]],0)</f>
        <v>0</v>
      </c>
      <c r="T46" s="908">
        <f>IFERROR(SUD_UOS2[[#This Row],[Proposed: DMC Units]]-SUD_UOS2[[#This Row],[Prior Approved: DMC Units]],0)</f>
        <v>0</v>
      </c>
    </row>
    <row r="47" spans="1:20" hidden="1">
      <c r="A47" s="902">
        <v>39</v>
      </c>
      <c r="B47" s="903"/>
      <c r="C47" s="903"/>
      <c r="D47" s="903"/>
      <c r="E47" s="904"/>
      <c r="F47" s="904"/>
      <c r="G47" s="905">
        <f>IFERROR(SUD_UOS2[[#This Row],[Gross Cost $]]-SUD_UOS2[[#This Row],[Other Revenues $]],0)</f>
        <v>0</v>
      </c>
      <c r="H47" s="906"/>
      <c r="I47" s="906"/>
      <c r="J47" s="888" t="str">
        <f>IFERROR(SUD_UOS2[[#This Row],[Proposed: DMC Units]]/SUD_UOS2[[#This Row],[Proposed: Total Units of Service]],"")</f>
        <v/>
      </c>
      <c r="K47" s="889"/>
      <c r="L47" s="905">
        <f>IFERROR(SUD_UOS2[[#This Row],[Gross Cost $]]/SUD_UOS2[[#This Row],[Proposed: Total Units of Service]],0)</f>
        <v>0</v>
      </c>
      <c r="M47" s="905">
        <f>IFERROR(SUD_UOS2[[#This Row],[Net Cost $]]/SUD_UOS2[[#This Row],[Proposed: Total Units of Service]],0)</f>
        <v>0</v>
      </c>
      <c r="N47" s="905">
        <f>IFERROR(MIN(SUD_UOS2[[#This Row],[Interim Rate (Rate Cap) $]:[Net Cost per Unit $]])*SUD_UOS2[[#This Row],[Proposed: DMC Units]],0)</f>
        <v>0</v>
      </c>
      <c r="O47" s="905">
        <f>IFERROR(MIN(SUD_UOS2[[#This Row],[Interim Rate (Rate Cap) $]:[Net Cost per Unit $]])*(SUD_UOS2[[#This Row],[Proposed: Total Units of Service]]-SUD_UOS2[[#This Row],[Proposed: DMC Units]]),0)</f>
        <v>0</v>
      </c>
      <c r="P47" s="906"/>
      <c r="Q47" s="906"/>
      <c r="R47" s="888" t="str">
        <f>IFERROR(SUD_UOS2[[#This Row],[Prior Approved: DMC Units]]/SUD_UOS2[[#This Row],[Prior Approved: Total Units of Service]],"")</f>
        <v/>
      </c>
      <c r="S47" s="908">
        <f>IFERROR(SUD_UOS2[[#This Row],[Proposed: Total Units of Service]]-SUD_UOS2[[#This Row],[Prior Approved: Total Units of Service]],0)</f>
        <v>0</v>
      </c>
      <c r="T47" s="908">
        <f>IFERROR(SUD_UOS2[[#This Row],[Proposed: DMC Units]]-SUD_UOS2[[#This Row],[Prior Approved: DMC Units]],0)</f>
        <v>0</v>
      </c>
    </row>
    <row r="48" spans="1:20" hidden="1">
      <c r="A48" s="902">
        <v>40</v>
      </c>
      <c r="B48" s="903"/>
      <c r="C48" s="903"/>
      <c r="D48" s="903"/>
      <c r="E48" s="904"/>
      <c r="F48" s="904"/>
      <c r="G48" s="905">
        <f>IFERROR(SUD_UOS2[[#This Row],[Gross Cost $]]-SUD_UOS2[[#This Row],[Other Revenues $]],0)</f>
        <v>0</v>
      </c>
      <c r="H48" s="906"/>
      <c r="I48" s="906"/>
      <c r="J48" s="888" t="str">
        <f>IFERROR(SUD_UOS2[[#This Row],[Proposed: DMC Units]]/SUD_UOS2[[#This Row],[Proposed: Total Units of Service]],"")</f>
        <v/>
      </c>
      <c r="K48" s="889"/>
      <c r="L48" s="905">
        <f>IFERROR(SUD_UOS2[[#This Row],[Gross Cost $]]/SUD_UOS2[[#This Row],[Proposed: Total Units of Service]],0)</f>
        <v>0</v>
      </c>
      <c r="M48" s="905">
        <f>IFERROR(SUD_UOS2[[#This Row],[Net Cost $]]/SUD_UOS2[[#This Row],[Proposed: Total Units of Service]],0)</f>
        <v>0</v>
      </c>
      <c r="N48" s="905">
        <f>IFERROR(MIN(SUD_UOS2[[#This Row],[Interim Rate (Rate Cap) $]:[Net Cost per Unit $]])*SUD_UOS2[[#This Row],[Proposed: DMC Units]],0)</f>
        <v>0</v>
      </c>
      <c r="O48" s="905">
        <f>IFERROR(MIN(SUD_UOS2[[#This Row],[Interim Rate (Rate Cap) $]:[Net Cost per Unit $]])*(SUD_UOS2[[#This Row],[Proposed: Total Units of Service]]-SUD_UOS2[[#This Row],[Proposed: DMC Units]]),0)</f>
        <v>0</v>
      </c>
      <c r="P48" s="906"/>
      <c r="Q48" s="906"/>
      <c r="R48" s="888" t="str">
        <f>IFERROR(SUD_UOS2[[#This Row],[Prior Approved: DMC Units]]/SUD_UOS2[[#This Row],[Prior Approved: Total Units of Service]],"")</f>
        <v/>
      </c>
      <c r="S48" s="908">
        <f>IFERROR(SUD_UOS2[[#This Row],[Proposed: Total Units of Service]]-SUD_UOS2[[#This Row],[Prior Approved: Total Units of Service]],0)</f>
        <v>0</v>
      </c>
      <c r="T48" s="908">
        <f>IFERROR(SUD_UOS2[[#This Row],[Proposed: DMC Units]]-SUD_UOS2[[#This Row],[Prior Approved: DMC Units]],0)</f>
        <v>0</v>
      </c>
    </row>
    <row r="49" spans="1:20" hidden="1">
      <c r="A49" s="902">
        <v>41</v>
      </c>
      <c r="B49" s="903"/>
      <c r="C49" s="903"/>
      <c r="D49" s="903"/>
      <c r="E49" s="904"/>
      <c r="F49" s="904"/>
      <c r="G49" s="905">
        <f>IFERROR(SUD_UOS2[[#This Row],[Gross Cost $]]-SUD_UOS2[[#This Row],[Other Revenues $]],0)</f>
        <v>0</v>
      </c>
      <c r="H49" s="906"/>
      <c r="I49" s="906"/>
      <c r="J49" s="888" t="str">
        <f>IFERROR(SUD_UOS2[[#This Row],[Proposed: DMC Units]]/SUD_UOS2[[#This Row],[Proposed: Total Units of Service]],"")</f>
        <v/>
      </c>
      <c r="K49" s="889"/>
      <c r="L49" s="905">
        <f>IFERROR(SUD_UOS2[[#This Row],[Gross Cost $]]/SUD_UOS2[[#This Row],[Proposed: Total Units of Service]],0)</f>
        <v>0</v>
      </c>
      <c r="M49" s="905">
        <f>IFERROR(SUD_UOS2[[#This Row],[Net Cost $]]/SUD_UOS2[[#This Row],[Proposed: Total Units of Service]],0)</f>
        <v>0</v>
      </c>
      <c r="N49" s="905">
        <f>IFERROR(MIN(SUD_UOS2[[#This Row],[Interim Rate (Rate Cap) $]:[Net Cost per Unit $]])*SUD_UOS2[[#This Row],[Proposed: DMC Units]],0)</f>
        <v>0</v>
      </c>
      <c r="O49" s="905">
        <f>IFERROR(MIN(SUD_UOS2[[#This Row],[Interim Rate (Rate Cap) $]:[Net Cost per Unit $]])*(SUD_UOS2[[#This Row],[Proposed: Total Units of Service]]-SUD_UOS2[[#This Row],[Proposed: DMC Units]]),0)</f>
        <v>0</v>
      </c>
      <c r="P49" s="906"/>
      <c r="Q49" s="906"/>
      <c r="R49" s="888" t="str">
        <f>IFERROR(SUD_UOS2[[#This Row],[Prior Approved: DMC Units]]/SUD_UOS2[[#This Row],[Prior Approved: Total Units of Service]],"")</f>
        <v/>
      </c>
      <c r="S49" s="908">
        <f>IFERROR(SUD_UOS2[[#This Row],[Proposed: Total Units of Service]]-SUD_UOS2[[#This Row],[Prior Approved: Total Units of Service]],0)</f>
        <v>0</v>
      </c>
      <c r="T49" s="908">
        <f>IFERROR(SUD_UOS2[[#This Row],[Proposed: DMC Units]]-SUD_UOS2[[#This Row],[Prior Approved: DMC Units]],0)</f>
        <v>0</v>
      </c>
    </row>
    <row r="50" spans="1:20" hidden="1">
      <c r="A50" s="902">
        <v>42</v>
      </c>
      <c r="B50" s="903"/>
      <c r="C50" s="903"/>
      <c r="D50" s="903"/>
      <c r="E50" s="904"/>
      <c r="F50" s="904"/>
      <c r="G50" s="905">
        <f>IFERROR(SUD_UOS2[[#This Row],[Gross Cost $]]-SUD_UOS2[[#This Row],[Other Revenues $]],0)</f>
        <v>0</v>
      </c>
      <c r="H50" s="906"/>
      <c r="I50" s="906"/>
      <c r="J50" s="888" t="str">
        <f>IFERROR(SUD_UOS2[[#This Row],[Proposed: DMC Units]]/SUD_UOS2[[#This Row],[Proposed: Total Units of Service]],"")</f>
        <v/>
      </c>
      <c r="K50" s="889"/>
      <c r="L50" s="905">
        <f>IFERROR(SUD_UOS2[[#This Row],[Gross Cost $]]/SUD_UOS2[[#This Row],[Proposed: Total Units of Service]],0)</f>
        <v>0</v>
      </c>
      <c r="M50" s="905">
        <f>IFERROR(SUD_UOS2[[#This Row],[Net Cost $]]/SUD_UOS2[[#This Row],[Proposed: Total Units of Service]],0)</f>
        <v>0</v>
      </c>
      <c r="N50" s="905">
        <f>IFERROR(MIN(SUD_UOS2[[#This Row],[Interim Rate (Rate Cap) $]:[Net Cost per Unit $]])*SUD_UOS2[[#This Row],[Proposed: DMC Units]],0)</f>
        <v>0</v>
      </c>
      <c r="O50" s="905">
        <f>IFERROR(MIN(SUD_UOS2[[#This Row],[Interim Rate (Rate Cap) $]:[Net Cost per Unit $]])*(SUD_UOS2[[#This Row],[Proposed: Total Units of Service]]-SUD_UOS2[[#This Row],[Proposed: DMC Units]]),0)</f>
        <v>0</v>
      </c>
      <c r="P50" s="906"/>
      <c r="Q50" s="906"/>
      <c r="R50" s="888" t="str">
        <f>IFERROR(SUD_UOS2[[#This Row],[Prior Approved: DMC Units]]/SUD_UOS2[[#This Row],[Prior Approved: Total Units of Service]],"")</f>
        <v/>
      </c>
      <c r="S50" s="908">
        <f>IFERROR(SUD_UOS2[[#This Row],[Proposed: Total Units of Service]]-SUD_UOS2[[#This Row],[Prior Approved: Total Units of Service]],0)</f>
        <v>0</v>
      </c>
      <c r="T50" s="908">
        <f>IFERROR(SUD_UOS2[[#This Row],[Proposed: DMC Units]]-SUD_UOS2[[#This Row],[Prior Approved: DMC Units]],0)</f>
        <v>0</v>
      </c>
    </row>
    <row r="51" spans="1:20" hidden="1">
      <c r="A51" s="902">
        <v>43</v>
      </c>
      <c r="B51" s="903"/>
      <c r="C51" s="903"/>
      <c r="D51" s="903"/>
      <c r="E51" s="904"/>
      <c r="F51" s="904"/>
      <c r="G51" s="905">
        <f>IFERROR(SUD_UOS2[[#This Row],[Gross Cost $]]-SUD_UOS2[[#This Row],[Other Revenues $]],0)</f>
        <v>0</v>
      </c>
      <c r="H51" s="906"/>
      <c r="I51" s="906"/>
      <c r="J51" s="888" t="str">
        <f>IFERROR(SUD_UOS2[[#This Row],[Proposed: DMC Units]]/SUD_UOS2[[#This Row],[Proposed: Total Units of Service]],"")</f>
        <v/>
      </c>
      <c r="K51" s="889"/>
      <c r="L51" s="905">
        <f>IFERROR(SUD_UOS2[[#This Row],[Gross Cost $]]/SUD_UOS2[[#This Row],[Proposed: Total Units of Service]],0)</f>
        <v>0</v>
      </c>
      <c r="M51" s="905">
        <f>IFERROR(SUD_UOS2[[#This Row],[Net Cost $]]/SUD_UOS2[[#This Row],[Proposed: Total Units of Service]],0)</f>
        <v>0</v>
      </c>
      <c r="N51" s="905">
        <f>IFERROR(MIN(SUD_UOS2[[#This Row],[Interim Rate (Rate Cap) $]:[Net Cost per Unit $]])*SUD_UOS2[[#This Row],[Proposed: DMC Units]],0)</f>
        <v>0</v>
      </c>
      <c r="O51" s="905">
        <f>IFERROR(MIN(SUD_UOS2[[#This Row],[Interim Rate (Rate Cap) $]:[Net Cost per Unit $]])*(SUD_UOS2[[#This Row],[Proposed: Total Units of Service]]-SUD_UOS2[[#This Row],[Proposed: DMC Units]]),0)</f>
        <v>0</v>
      </c>
      <c r="P51" s="906"/>
      <c r="Q51" s="906"/>
      <c r="R51" s="888" t="str">
        <f>IFERROR(SUD_UOS2[[#This Row],[Prior Approved: DMC Units]]/SUD_UOS2[[#This Row],[Prior Approved: Total Units of Service]],"")</f>
        <v/>
      </c>
      <c r="S51" s="908">
        <f>IFERROR(SUD_UOS2[[#This Row],[Proposed: Total Units of Service]]-SUD_UOS2[[#This Row],[Prior Approved: Total Units of Service]],0)</f>
        <v>0</v>
      </c>
      <c r="T51" s="908">
        <f>IFERROR(SUD_UOS2[[#This Row],[Proposed: DMC Units]]-SUD_UOS2[[#This Row],[Prior Approved: DMC Units]],0)</f>
        <v>0</v>
      </c>
    </row>
    <row r="52" spans="1:20" hidden="1">
      <c r="A52" s="902">
        <v>44</v>
      </c>
      <c r="B52" s="903"/>
      <c r="C52" s="903"/>
      <c r="D52" s="903"/>
      <c r="E52" s="904"/>
      <c r="F52" s="904"/>
      <c r="G52" s="905">
        <f>IFERROR(SUD_UOS2[[#This Row],[Gross Cost $]]-SUD_UOS2[[#This Row],[Other Revenues $]],0)</f>
        <v>0</v>
      </c>
      <c r="H52" s="906"/>
      <c r="I52" s="906"/>
      <c r="J52" s="888" t="str">
        <f>IFERROR(SUD_UOS2[[#This Row],[Proposed: DMC Units]]/SUD_UOS2[[#This Row],[Proposed: Total Units of Service]],"")</f>
        <v/>
      </c>
      <c r="K52" s="889"/>
      <c r="L52" s="905">
        <f>IFERROR(SUD_UOS2[[#This Row],[Gross Cost $]]/SUD_UOS2[[#This Row],[Proposed: Total Units of Service]],0)</f>
        <v>0</v>
      </c>
      <c r="M52" s="905">
        <f>IFERROR(SUD_UOS2[[#This Row],[Net Cost $]]/SUD_UOS2[[#This Row],[Proposed: Total Units of Service]],0)</f>
        <v>0</v>
      </c>
      <c r="N52" s="905">
        <f>IFERROR(MIN(SUD_UOS2[[#This Row],[Interim Rate (Rate Cap) $]:[Net Cost per Unit $]])*SUD_UOS2[[#This Row],[Proposed: DMC Units]],0)</f>
        <v>0</v>
      </c>
      <c r="O52" s="905">
        <f>IFERROR(MIN(SUD_UOS2[[#This Row],[Interim Rate (Rate Cap) $]:[Net Cost per Unit $]])*(SUD_UOS2[[#This Row],[Proposed: Total Units of Service]]-SUD_UOS2[[#This Row],[Proposed: DMC Units]]),0)</f>
        <v>0</v>
      </c>
      <c r="P52" s="906"/>
      <c r="Q52" s="906"/>
      <c r="R52" s="888" t="str">
        <f>IFERROR(SUD_UOS2[[#This Row],[Prior Approved: DMC Units]]/SUD_UOS2[[#This Row],[Prior Approved: Total Units of Service]],"")</f>
        <v/>
      </c>
      <c r="S52" s="908">
        <f>IFERROR(SUD_UOS2[[#This Row],[Proposed: Total Units of Service]]-SUD_UOS2[[#This Row],[Prior Approved: Total Units of Service]],0)</f>
        <v>0</v>
      </c>
      <c r="T52" s="908">
        <f>IFERROR(SUD_UOS2[[#This Row],[Proposed: DMC Units]]-SUD_UOS2[[#This Row],[Prior Approved: DMC Units]],0)</f>
        <v>0</v>
      </c>
    </row>
    <row r="53" spans="1:20" hidden="1">
      <c r="A53" s="902">
        <v>45</v>
      </c>
      <c r="B53" s="903"/>
      <c r="C53" s="903"/>
      <c r="D53" s="903"/>
      <c r="E53" s="904"/>
      <c r="F53" s="904"/>
      <c r="G53" s="905">
        <f>IFERROR(SUD_UOS2[[#This Row],[Gross Cost $]]-SUD_UOS2[[#This Row],[Other Revenues $]],0)</f>
        <v>0</v>
      </c>
      <c r="H53" s="906"/>
      <c r="I53" s="906"/>
      <c r="J53" s="888" t="str">
        <f>IFERROR(SUD_UOS2[[#This Row],[Proposed: DMC Units]]/SUD_UOS2[[#This Row],[Proposed: Total Units of Service]],"")</f>
        <v/>
      </c>
      <c r="K53" s="889"/>
      <c r="L53" s="905">
        <f>IFERROR(SUD_UOS2[[#This Row],[Gross Cost $]]/SUD_UOS2[[#This Row],[Proposed: Total Units of Service]],0)</f>
        <v>0</v>
      </c>
      <c r="M53" s="905">
        <f>IFERROR(SUD_UOS2[[#This Row],[Net Cost $]]/SUD_UOS2[[#This Row],[Proposed: Total Units of Service]],0)</f>
        <v>0</v>
      </c>
      <c r="N53" s="905">
        <f>IFERROR(MIN(SUD_UOS2[[#This Row],[Interim Rate (Rate Cap) $]:[Net Cost per Unit $]])*SUD_UOS2[[#This Row],[Proposed: DMC Units]],0)</f>
        <v>0</v>
      </c>
      <c r="O53" s="905">
        <f>IFERROR(MIN(SUD_UOS2[[#This Row],[Interim Rate (Rate Cap) $]:[Net Cost per Unit $]])*(SUD_UOS2[[#This Row],[Proposed: Total Units of Service]]-SUD_UOS2[[#This Row],[Proposed: DMC Units]]),0)</f>
        <v>0</v>
      </c>
      <c r="P53" s="906"/>
      <c r="Q53" s="906"/>
      <c r="R53" s="888" t="str">
        <f>IFERROR(SUD_UOS2[[#This Row],[Prior Approved: DMC Units]]/SUD_UOS2[[#This Row],[Prior Approved: Total Units of Service]],"")</f>
        <v/>
      </c>
      <c r="S53" s="908">
        <f>IFERROR(SUD_UOS2[[#This Row],[Proposed: Total Units of Service]]-SUD_UOS2[[#This Row],[Prior Approved: Total Units of Service]],0)</f>
        <v>0</v>
      </c>
      <c r="T53" s="908">
        <f>IFERROR(SUD_UOS2[[#This Row],[Proposed: DMC Units]]-SUD_UOS2[[#This Row],[Prior Approved: DMC Units]],0)</f>
        <v>0</v>
      </c>
    </row>
    <row r="54" spans="1:20" hidden="1">
      <c r="A54" s="902">
        <v>46</v>
      </c>
      <c r="B54" s="903"/>
      <c r="C54" s="903"/>
      <c r="D54" s="903"/>
      <c r="E54" s="904"/>
      <c r="F54" s="904"/>
      <c r="G54" s="905">
        <f>IFERROR(SUD_UOS2[[#This Row],[Gross Cost $]]-SUD_UOS2[[#This Row],[Other Revenues $]],0)</f>
        <v>0</v>
      </c>
      <c r="H54" s="906"/>
      <c r="I54" s="906"/>
      <c r="J54" s="888" t="str">
        <f>IFERROR(SUD_UOS2[[#This Row],[Proposed: DMC Units]]/SUD_UOS2[[#This Row],[Proposed: Total Units of Service]],"")</f>
        <v/>
      </c>
      <c r="K54" s="889"/>
      <c r="L54" s="905">
        <f>IFERROR(SUD_UOS2[[#This Row],[Gross Cost $]]/SUD_UOS2[[#This Row],[Proposed: Total Units of Service]],0)</f>
        <v>0</v>
      </c>
      <c r="M54" s="905">
        <f>IFERROR(SUD_UOS2[[#This Row],[Net Cost $]]/SUD_UOS2[[#This Row],[Proposed: Total Units of Service]],0)</f>
        <v>0</v>
      </c>
      <c r="N54" s="905">
        <f>IFERROR(MIN(SUD_UOS2[[#This Row],[Interim Rate (Rate Cap) $]:[Net Cost per Unit $]])*SUD_UOS2[[#This Row],[Proposed: DMC Units]],0)</f>
        <v>0</v>
      </c>
      <c r="O54" s="905">
        <f>IFERROR(MIN(SUD_UOS2[[#This Row],[Interim Rate (Rate Cap) $]:[Net Cost per Unit $]])*(SUD_UOS2[[#This Row],[Proposed: Total Units of Service]]-SUD_UOS2[[#This Row],[Proposed: DMC Units]]),0)</f>
        <v>0</v>
      </c>
      <c r="P54" s="906"/>
      <c r="Q54" s="906"/>
      <c r="R54" s="888" t="str">
        <f>IFERROR(SUD_UOS2[[#This Row],[Prior Approved: DMC Units]]/SUD_UOS2[[#This Row],[Prior Approved: Total Units of Service]],"")</f>
        <v/>
      </c>
      <c r="S54" s="908">
        <f>IFERROR(SUD_UOS2[[#This Row],[Proposed: Total Units of Service]]-SUD_UOS2[[#This Row],[Prior Approved: Total Units of Service]],0)</f>
        <v>0</v>
      </c>
      <c r="T54" s="908">
        <f>IFERROR(SUD_UOS2[[#This Row],[Proposed: DMC Units]]-SUD_UOS2[[#This Row],[Prior Approved: DMC Units]],0)</f>
        <v>0</v>
      </c>
    </row>
    <row r="55" spans="1:20" hidden="1">
      <c r="A55" s="902">
        <v>47</v>
      </c>
      <c r="B55" s="903"/>
      <c r="C55" s="903"/>
      <c r="D55" s="903"/>
      <c r="E55" s="904"/>
      <c r="F55" s="904"/>
      <c r="G55" s="905">
        <f>IFERROR(SUD_UOS2[[#This Row],[Gross Cost $]]-SUD_UOS2[[#This Row],[Other Revenues $]],0)</f>
        <v>0</v>
      </c>
      <c r="H55" s="906"/>
      <c r="I55" s="906"/>
      <c r="J55" s="888" t="str">
        <f>IFERROR(SUD_UOS2[[#This Row],[Proposed: DMC Units]]/SUD_UOS2[[#This Row],[Proposed: Total Units of Service]],"")</f>
        <v/>
      </c>
      <c r="K55" s="889"/>
      <c r="L55" s="905">
        <f>IFERROR(SUD_UOS2[[#This Row],[Gross Cost $]]/SUD_UOS2[[#This Row],[Proposed: Total Units of Service]],0)</f>
        <v>0</v>
      </c>
      <c r="M55" s="905">
        <f>IFERROR(SUD_UOS2[[#This Row],[Net Cost $]]/SUD_UOS2[[#This Row],[Proposed: Total Units of Service]],0)</f>
        <v>0</v>
      </c>
      <c r="N55" s="905">
        <f>IFERROR(MIN(SUD_UOS2[[#This Row],[Interim Rate (Rate Cap) $]:[Net Cost per Unit $]])*SUD_UOS2[[#This Row],[Proposed: DMC Units]],0)</f>
        <v>0</v>
      </c>
      <c r="O55" s="905">
        <f>IFERROR(MIN(SUD_UOS2[[#This Row],[Interim Rate (Rate Cap) $]:[Net Cost per Unit $]])*(SUD_UOS2[[#This Row],[Proposed: Total Units of Service]]-SUD_UOS2[[#This Row],[Proposed: DMC Units]]),0)</f>
        <v>0</v>
      </c>
      <c r="P55" s="906"/>
      <c r="Q55" s="906"/>
      <c r="R55" s="888" t="str">
        <f>IFERROR(SUD_UOS2[[#This Row],[Prior Approved: DMC Units]]/SUD_UOS2[[#This Row],[Prior Approved: Total Units of Service]],"")</f>
        <v/>
      </c>
      <c r="S55" s="908">
        <f>IFERROR(SUD_UOS2[[#This Row],[Proposed: Total Units of Service]]-SUD_UOS2[[#This Row],[Prior Approved: Total Units of Service]],0)</f>
        <v>0</v>
      </c>
      <c r="T55" s="908">
        <f>IFERROR(SUD_UOS2[[#This Row],[Proposed: DMC Units]]-SUD_UOS2[[#This Row],[Prior Approved: DMC Units]],0)</f>
        <v>0</v>
      </c>
    </row>
    <row r="56" spans="1:20" hidden="1">
      <c r="A56" s="902">
        <v>48</v>
      </c>
      <c r="B56" s="903"/>
      <c r="C56" s="903"/>
      <c r="D56" s="903"/>
      <c r="E56" s="904"/>
      <c r="F56" s="904"/>
      <c r="G56" s="905">
        <f>IFERROR(SUD_UOS2[[#This Row],[Gross Cost $]]-SUD_UOS2[[#This Row],[Other Revenues $]],0)</f>
        <v>0</v>
      </c>
      <c r="H56" s="906"/>
      <c r="I56" s="906"/>
      <c r="J56" s="888" t="str">
        <f>IFERROR(SUD_UOS2[[#This Row],[Proposed: DMC Units]]/SUD_UOS2[[#This Row],[Proposed: Total Units of Service]],"")</f>
        <v/>
      </c>
      <c r="K56" s="889"/>
      <c r="L56" s="905">
        <f>IFERROR(SUD_UOS2[[#This Row],[Gross Cost $]]/SUD_UOS2[[#This Row],[Proposed: Total Units of Service]],0)</f>
        <v>0</v>
      </c>
      <c r="M56" s="905">
        <f>IFERROR(SUD_UOS2[[#This Row],[Net Cost $]]/SUD_UOS2[[#This Row],[Proposed: Total Units of Service]],0)</f>
        <v>0</v>
      </c>
      <c r="N56" s="905">
        <f>IFERROR(MIN(SUD_UOS2[[#This Row],[Interim Rate (Rate Cap) $]:[Net Cost per Unit $]])*SUD_UOS2[[#This Row],[Proposed: DMC Units]],0)</f>
        <v>0</v>
      </c>
      <c r="O56" s="905">
        <f>IFERROR(MIN(SUD_UOS2[[#This Row],[Interim Rate (Rate Cap) $]:[Net Cost per Unit $]])*(SUD_UOS2[[#This Row],[Proposed: Total Units of Service]]-SUD_UOS2[[#This Row],[Proposed: DMC Units]]),0)</f>
        <v>0</v>
      </c>
      <c r="P56" s="906"/>
      <c r="Q56" s="906"/>
      <c r="R56" s="888" t="str">
        <f>IFERROR(SUD_UOS2[[#This Row],[Prior Approved: DMC Units]]/SUD_UOS2[[#This Row],[Prior Approved: Total Units of Service]],"")</f>
        <v/>
      </c>
      <c r="S56" s="908">
        <f>IFERROR(SUD_UOS2[[#This Row],[Proposed: Total Units of Service]]-SUD_UOS2[[#This Row],[Prior Approved: Total Units of Service]],0)</f>
        <v>0</v>
      </c>
      <c r="T56" s="908">
        <f>IFERROR(SUD_UOS2[[#This Row],[Proposed: DMC Units]]-SUD_UOS2[[#This Row],[Prior Approved: DMC Units]],0)</f>
        <v>0</v>
      </c>
    </row>
    <row r="57" spans="1:20" hidden="1">
      <c r="A57" s="902">
        <v>49</v>
      </c>
      <c r="B57" s="903"/>
      <c r="C57" s="903"/>
      <c r="D57" s="903"/>
      <c r="E57" s="904"/>
      <c r="F57" s="904"/>
      <c r="G57" s="905">
        <f>IFERROR(SUD_UOS2[[#This Row],[Gross Cost $]]-SUD_UOS2[[#This Row],[Other Revenues $]],0)</f>
        <v>0</v>
      </c>
      <c r="H57" s="906"/>
      <c r="I57" s="906"/>
      <c r="J57" s="888" t="str">
        <f>IFERROR(SUD_UOS2[[#This Row],[Proposed: DMC Units]]/SUD_UOS2[[#This Row],[Proposed: Total Units of Service]],"")</f>
        <v/>
      </c>
      <c r="K57" s="889"/>
      <c r="L57" s="905">
        <f>IFERROR(SUD_UOS2[[#This Row],[Gross Cost $]]/SUD_UOS2[[#This Row],[Proposed: Total Units of Service]],0)</f>
        <v>0</v>
      </c>
      <c r="M57" s="905">
        <f>IFERROR(SUD_UOS2[[#This Row],[Net Cost $]]/SUD_UOS2[[#This Row],[Proposed: Total Units of Service]],0)</f>
        <v>0</v>
      </c>
      <c r="N57" s="905">
        <f>IFERROR(MIN(SUD_UOS2[[#This Row],[Interim Rate (Rate Cap) $]:[Net Cost per Unit $]])*SUD_UOS2[[#This Row],[Proposed: DMC Units]],0)</f>
        <v>0</v>
      </c>
      <c r="O57" s="905">
        <f>IFERROR(MIN(SUD_UOS2[[#This Row],[Interim Rate (Rate Cap) $]:[Net Cost per Unit $]])*(SUD_UOS2[[#This Row],[Proposed: Total Units of Service]]-SUD_UOS2[[#This Row],[Proposed: DMC Units]]),0)</f>
        <v>0</v>
      </c>
      <c r="P57" s="906"/>
      <c r="Q57" s="906"/>
      <c r="R57" s="888" t="str">
        <f>IFERROR(SUD_UOS2[[#This Row],[Prior Approved: DMC Units]]/SUD_UOS2[[#This Row],[Prior Approved: Total Units of Service]],"")</f>
        <v/>
      </c>
      <c r="S57" s="908">
        <f>IFERROR(SUD_UOS2[[#This Row],[Proposed: Total Units of Service]]-SUD_UOS2[[#This Row],[Prior Approved: Total Units of Service]],0)</f>
        <v>0</v>
      </c>
      <c r="T57" s="908">
        <f>IFERROR(SUD_UOS2[[#This Row],[Proposed: DMC Units]]-SUD_UOS2[[#This Row],[Prior Approved: DMC Units]],0)</f>
        <v>0</v>
      </c>
    </row>
    <row r="58" spans="1:20" hidden="1">
      <c r="A58" s="902">
        <v>50</v>
      </c>
      <c r="B58" s="903"/>
      <c r="C58" s="903"/>
      <c r="D58" s="903"/>
      <c r="E58" s="904"/>
      <c r="F58" s="904"/>
      <c r="G58" s="905">
        <f>IFERROR(SUD_UOS2[[#This Row],[Gross Cost $]]-SUD_UOS2[[#This Row],[Other Revenues $]],0)</f>
        <v>0</v>
      </c>
      <c r="H58" s="906"/>
      <c r="I58" s="906"/>
      <c r="J58" s="888" t="str">
        <f>IFERROR(SUD_UOS2[[#This Row],[Proposed: DMC Units]]/SUD_UOS2[[#This Row],[Proposed: Total Units of Service]],"")</f>
        <v/>
      </c>
      <c r="K58" s="889"/>
      <c r="L58" s="905">
        <f>IFERROR(SUD_UOS2[[#This Row],[Gross Cost $]]/SUD_UOS2[[#This Row],[Proposed: Total Units of Service]],0)</f>
        <v>0</v>
      </c>
      <c r="M58" s="905">
        <f>IFERROR(SUD_UOS2[[#This Row],[Net Cost $]]/SUD_UOS2[[#This Row],[Proposed: Total Units of Service]],0)</f>
        <v>0</v>
      </c>
      <c r="N58" s="905">
        <f>IFERROR(MIN(SUD_UOS2[[#This Row],[Interim Rate (Rate Cap) $]:[Net Cost per Unit $]])*SUD_UOS2[[#This Row],[Proposed: DMC Units]],0)</f>
        <v>0</v>
      </c>
      <c r="O58" s="905">
        <f>IFERROR(MIN(SUD_UOS2[[#This Row],[Interim Rate (Rate Cap) $]:[Net Cost per Unit $]])*(SUD_UOS2[[#This Row],[Proposed: Total Units of Service]]-SUD_UOS2[[#This Row],[Proposed: DMC Units]]),0)</f>
        <v>0</v>
      </c>
      <c r="P58" s="906"/>
      <c r="Q58" s="906"/>
      <c r="R58" s="888" t="str">
        <f>IFERROR(SUD_UOS2[[#This Row],[Prior Approved: DMC Units]]/SUD_UOS2[[#This Row],[Prior Approved: Total Units of Service]],"")</f>
        <v/>
      </c>
      <c r="S58" s="908">
        <f>IFERROR(SUD_UOS2[[#This Row],[Proposed: Total Units of Service]]-SUD_UOS2[[#This Row],[Prior Approved: Total Units of Service]],0)</f>
        <v>0</v>
      </c>
      <c r="T58" s="908">
        <f>IFERROR(SUD_UOS2[[#This Row],[Proposed: DMC Units]]-SUD_UOS2[[#This Row],[Prior Approved: DMC Units]],0)</f>
        <v>0</v>
      </c>
    </row>
    <row r="59" spans="1:20" hidden="1">
      <c r="A59" s="902">
        <v>51</v>
      </c>
      <c r="B59" s="903"/>
      <c r="C59" s="903"/>
      <c r="D59" s="903"/>
      <c r="E59" s="904"/>
      <c r="F59" s="904"/>
      <c r="G59" s="905">
        <f>IFERROR(SUD_UOS2[[#This Row],[Gross Cost $]]-SUD_UOS2[[#This Row],[Other Revenues $]],0)</f>
        <v>0</v>
      </c>
      <c r="H59" s="906"/>
      <c r="I59" s="906"/>
      <c r="J59" s="888" t="str">
        <f>IFERROR(SUD_UOS2[[#This Row],[Proposed: DMC Units]]/SUD_UOS2[[#This Row],[Proposed: Total Units of Service]],"")</f>
        <v/>
      </c>
      <c r="K59" s="890"/>
      <c r="L59" s="905">
        <f>IFERROR(SUD_UOS2[[#This Row],[Gross Cost $]]/SUD_UOS2[[#This Row],[Proposed: Total Units of Service]],0)</f>
        <v>0</v>
      </c>
      <c r="M59" s="905">
        <f>IFERROR(SUD_UOS2[[#This Row],[Net Cost $]]/SUD_UOS2[[#This Row],[Proposed: Total Units of Service]],0)</f>
        <v>0</v>
      </c>
      <c r="N59" s="905">
        <f>IFERROR(MIN(SUD_UOS2[[#This Row],[Interim Rate (Rate Cap) $]:[Net Cost per Unit $]])*SUD_UOS2[[#This Row],[Proposed: DMC Units]],0)</f>
        <v>0</v>
      </c>
      <c r="O59" s="905">
        <f>IFERROR(MIN(SUD_UOS2[[#This Row],[Interim Rate (Rate Cap) $]:[Net Cost per Unit $]])*(SUD_UOS2[[#This Row],[Proposed: Total Units of Service]]-SUD_UOS2[[#This Row],[Proposed: DMC Units]]),0)</f>
        <v>0</v>
      </c>
      <c r="P59" s="906"/>
      <c r="Q59" s="906"/>
      <c r="R59" s="888" t="str">
        <f>IFERROR(SUD_UOS2[[#This Row],[Prior Approved: DMC Units]]/SUD_UOS2[[#This Row],[Prior Approved: Total Units of Service]],"")</f>
        <v/>
      </c>
      <c r="S59" s="908">
        <f>IFERROR(SUD_UOS2[[#This Row],[Proposed: Total Units of Service]]-SUD_UOS2[[#This Row],[Prior Approved: Total Units of Service]],0)</f>
        <v>0</v>
      </c>
      <c r="T59" s="908">
        <f>IFERROR(SUD_UOS2[[#This Row],[Proposed: DMC Units]]-SUD_UOS2[[#This Row],[Prior Approved: DMC Units]],0)</f>
        <v>0</v>
      </c>
    </row>
    <row r="60" spans="1:20" hidden="1">
      <c r="A60" s="902">
        <v>52</v>
      </c>
      <c r="B60" s="903"/>
      <c r="C60" s="903"/>
      <c r="D60" s="903"/>
      <c r="E60" s="904"/>
      <c r="F60" s="904"/>
      <c r="G60" s="905">
        <f>IFERROR(SUD_UOS2[[#This Row],[Gross Cost $]]-SUD_UOS2[[#This Row],[Other Revenues $]],0)</f>
        <v>0</v>
      </c>
      <c r="H60" s="906"/>
      <c r="I60" s="906"/>
      <c r="J60" s="888" t="str">
        <f>IFERROR(SUD_UOS2[[#This Row],[Proposed: DMC Units]]/SUD_UOS2[[#This Row],[Proposed: Total Units of Service]],"")</f>
        <v/>
      </c>
      <c r="K60" s="890"/>
      <c r="L60" s="905">
        <f>IFERROR(SUD_UOS2[[#This Row],[Gross Cost $]]/SUD_UOS2[[#This Row],[Proposed: Total Units of Service]],0)</f>
        <v>0</v>
      </c>
      <c r="M60" s="905">
        <f>IFERROR(SUD_UOS2[[#This Row],[Net Cost $]]/SUD_UOS2[[#This Row],[Proposed: Total Units of Service]],0)</f>
        <v>0</v>
      </c>
      <c r="N60" s="905">
        <f>IFERROR(MIN(SUD_UOS2[[#This Row],[Interim Rate (Rate Cap) $]:[Net Cost per Unit $]])*SUD_UOS2[[#This Row],[Proposed: DMC Units]],0)</f>
        <v>0</v>
      </c>
      <c r="O60" s="905">
        <f>IFERROR(MIN(SUD_UOS2[[#This Row],[Interim Rate (Rate Cap) $]:[Net Cost per Unit $]])*(SUD_UOS2[[#This Row],[Proposed: Total Units of Service]]-SUD_UOS2[[#This Row],[Proposed: DMC Units]]),0)</f>
        <v>0</v>
      </c>
      <c r="P60" s="906"/>
      <c r="Q60" s="906"/>
      <c r="R60" s="888" t="str">
        <f>IFERROR(SUD_UOS2[[#This Row],[Prior Approved: DMC Units]]/SUD_UOS2[[#This Row],[Prior Approved: Total Units of Service]],"")</f>
        <v/>
      </c>
      <c r="S60" s="908">
        <f>IFERROR(SUD_UOS2[[#This Row],[Proposed: Total Units of Service]]-SUD_UOS2[[#This Row],[Prior Approved: Total Units of Service]],0)</f>
        <v>0</v>
      </c>
      <c r="T60" s="908">
        <f>IFERROR(SUD_UOS2[[#This Row],[Proposed: DMC Units]]-SUD_UOS2[[#This Row],[Prior Approved: DMC Units]],0)</f>
        <v>0</v>
      </c>
    </row>
    <row r="61" spans="1:20" hidden="1">
      <c r="A61" s="902">
        <v>53</v>
      </c>
      <c r="B61" s="903"/>
      <c r="C61" s="903"/>
      <c r="D61" s="903"/>
      <c r="E61" s="904"/>
      <c r="F61" s="904"/>
      <c r="G61" s="905">
        <f>IFERROR(SUD_UOS2[[#This Row],[Gross Cost $]]-SUD_UOS2[[#This Row],[Other Revenues $]],0)</f>
        <v>0</v>
      </c>
      <c r="H61" s="906"/>
      <c r="I61" s="906"/>
      <c r="J61" s="888" t="str">
        <f>IFERROR(SUD_UOS2[[#This Row],[Proposed: DMC Units]]/SUD_UOS2[[#This Row],[Proposed: Total Units of Service]],"")</f>
        <v/>
      </c>
      <c r="K61" s="890"/>
      <c r="L61" s="905">
        <f>IFERROR(SUD_UOS2[[#This Row],[Gross Cost $]]/SUD_UOS2[[#This Row],[Proposed: Total Units of Service]],0)</f>
        <v>0</v>
      </c>
      <c r="M61" s="905">
        <f>IFERROR(SUD_UOS2[[#This Row],[Net Cost $]]/SUD_UOS2[[#This Row],[Proposed: Total Units of Service]],0)</f>
        <v>0</v>
      </c>
      <c r="N61" s="905">
        <f>IFERROR(MIN(SUD_UOS2[[#This Row],[Interim Rate (Rate Cap) $]:[Net Cost per Unit $]])*SUD_UOS2[[#This Row],[Proposed: DMC Units]],0)</f>
        <v>0</v>
      </c>
      <c r="O61" s="905">
        <f>IFERROR(MIN(SUD_UOS2[[#This Row],[Interim Rate (Rate Cap) $]:[Net Cost per Unit $]])*(SUD_UOS2[[#This Row],[Proposed: Total Units of Service]]-SUD_UOS2[[#This Row],[Proposed: DMC Units]]),0)</f>
        <v>0</v>
      </c>
      <c r="P61" s="906"/>
      <c r="Q61" s="906"/>
      <c r="R61" s="888" t="str">
        <f>IFERROR(SUD_UOS2[[#This Row],[Prior Approved: DMC Units]]/SUD_UOS2[[#This Row],[Prior Approved: Total Units of Service]],"")</f>
        <v/>
      </c>
      <c r="S61" s="908">
        <f>IFERROR(SUD_UOS2[[#This Row],[Proposed: Total Units of Service]]-SUD_UOS2[[#This Row],[Prior Approved: Total Units of Service]],0)</f>
        <v>0</v>
      </c>
      <c r="T61" s="908">
        <f>IFERROR(SUD_UOS2[[#This Row],[Proposed: DMC Units]]-SUD_UOS2[[#This Row],[Prior Approved: DMC Units]],0)</f>
        <v>0</v>
      </c>
    </row>
    <row r="62" spans="1:20" hidden="1">
      <c r="A62" s="902">
        <v>54</v>
      </c>
      <c r="B62" s="903"/>
      <c r="C62" s="903"/>
      <c r="D62" s="903"/>
      <c r="E62" s="904"/>
      <c r="F62" s="904"/>
      <c r="G62" s="905">
        <f>IFERROR(SUD_UOS2[[#This Row],[Gross Cost $]]-SUD_UOS2[[#This Row],[Other Revenues $]],0)</f>
        <v>0</v>
      </c>
      <c r="H62" s="906"/>
      <c r="I62" s="906"/>
      <c r="J62" s="888" t="str">
        <f>IFERROR(SUD_UOS2[[#This Row],[Proposed: DMC Units]]/SUD_UOS2[[#This Row],[Proposed: Total Units of Service]],"")</f>
        <v/>
      </c>
      <c r="K62" s="890"/>
      <c r="L62" s="905">
        <f>IFERROR(SUD_UOS2[[#This Row],[Gross Cost $]]/SUD_UOS2[[#This Row],[Proposed: Total Units of Service]],0)</f>
        <v>0</v>
      </c>
      <c r="M62" s="905">
        <f>IFERROR(SUD_UOS2[[#This Row],[Net Cost $]]/SUD_UOS2[[#This Row],[Proposed: Total Units of Service]],0)</f>
        <v>0</v>
      </c>
      <c r="N62" s="905">
        <f>IFERROR(MIN(SUD_UOS2[[#This Row],[Interim Rate (Rate Cap) $]:[Net Cost per Unit $]])*SUD_UOS2[[#This Row],[Proposed: DMC Units]],0)</f>
        <v>0</v>
      </c>
      <c r="O62" s="905">
        <f>IFERROR(MIN(SUD_UOS2[[#This Row],[Interim Rate (Rate Cap) $]:[Net Cost per Unit $]])*(SUD_UOS2[[#This Row],[Proposed: Total Units of Service]]-SUD_UOS2[[#This Row],[Proposed: DMC Units]]),0)</f>
        <v>0</v>
      </c>
      <c r="P62" s="906"/>
      <c r="Q62" s="906"/>
      <c r="R62" s="888" t="str">
        <f>IFERROR(SUD_UOS2[[#This Row],[Prior Approved: DMC Units]]/SUD_UOS2[[#This Row],[Prior Approved: Total Units of Service]],"")</f>
        <v/>
      </c>
      <c r="S62" s="908">
        <f>IFERROR(SUD_UOS2[[#This Row],[Proposed: Total Units of Service]]-SUD_UOS2[[#This Row],[Prior Approved: Total Units of Service]],0)</f>
        <v>0</v>
      </c>
      <c r="T62" s="908">
        <f>IFERROR(SUD_UOS2[[#This Row],[Proposed: DMC Units]]-SUD_UOS2[[#This Row],[Prior Approved: DMC Units]],0)</f>
        <v>0</v>
      </c>
    </row>
    <row r="63" spans="1:20" hidden="1">
      <c r="A63" s="902">
        <v>55</v>
      </c>
      <c r="B63" s="903"/>
      <c r="C63" s="903"/>
      <c r="D63" s="903"/>
      <c r="E63" s="904"/>
      <c r="F63" s="904"/>
      <c r="G63" s="905">
        <f>IFERROR(SUD_UOS2[[#This Row],[Gross Cost $]]-SUD_UOS2[[#This Row],[Other Revenues $]],0)</f>
        <v>0</v>
      </c>
      <c r="H63" s="906"/>
      <c r="I63" s="906"/>
      <c r="J63" s="888" t="str">
        <f>IFERROR(SUD_UOS2[[#This Row],[Proposed: DMC Units]]/SUD_UOS2[[#This Row],[Proposed: Total Units of Service]],"")</f>
        <v/>
      </c>
      <c r="K63" s="890"/>
      <c r="L63" s="905">
        <f>IFERROR(SUD_UOS2[[#This Row],[Gross Cost $]]/SUD_UOS2[[#This Row],[Proposed: Total Units of Service]],0)</f>
        <v>0</v>
      </c>
      <c r="M63" s="905">
        <f>IFERROR(SUD_UOS2[[#This Row],[Net Cost $]]/SUD_UOS2[[#This Row],[Proposed: Total Units of Service]],0)</f>
        <v>0</v>
      </c>
      <c r="N63" s="905">
        <f>IFERROR(MIN(SUD_UOS2[[#This Row],[Interim Rate (Rate Cap) $]:[Net Cost per Unit $]])*SUD_UOS2[[#This Row],[Proposed: DMC Units]],0)</f>
        <v>0</v>
      </c>
      <c r="O63" s="905">
        <f>IFERROR(MIN(SUD_UOS2[[#This Row],[Interim Rate (Rate Cap) $]:[Net Cost per Unit $]])*(SUD_UOS2[[#This Row],[Proposed: Total Units of Service]]-SUD_UOS2[[#This Row],[Proposed: DMC Units]]),0)</f>
        <v>0</v>
      </c>
      <c r="P63" s="906"/>
      <c r="Q63" s="906"/>
      <c r="R63" s="888" t="str">
        <f>IFERROR(SUD_UOS2[[#This Row],[Prior Approved: DMC Units]]/SUD_UOS2[[#This Row],[Prior Approved: Total Units of Service]],"")</f>
        <v/>
      </c>
      <c r="S63" s="908">
        <f>IFERROR(SUD_UOS2[[#This Row],[Proposed: Total Units of Service]]-SUD_UOS2[[#This Row],[Prior Approved: Total Units of Service]],0)</f>
        <v>0</v>
      </c>
      <c r="T63" s="908">
        <f>IFERROR(SUD_UOS2[[#This Row],[Proposed: DMC Units]]-SUD_UOS2[[#This Row],[Prior Approved: DMC Units]],0)</f>
        <v>0</v>
      </c>
    </row>
    <row r="64" spans="1:20" hidden="1">
      <c r="A64" s="902">
        <v>56</v>
      </c>
      <c r="B64" s="903"/>
      <c r="C64" s="903"/>
      <c r="D64" s="903"/>
      <c r="E64" s="904"/>
      <c r="F64" s="904"/>
      <c r="G64" s="905">
        <f>IFERROR(SUD_UOS2[[#This Row],[Gross Cost $]]-SUD_UOS2[[#This Row],[Other Revenues $]],0)</f>
        <v>0</v>
      </c>
      <c r="H64" s="906"/>
      <c r="I64" s="906"/>
      <c r="J64" s="888" t="str">
        <f>IFERROR(SUD_UOS2[[#This Row],[Proposed: DMC Units]]/SUD_UOS2[[#This Row],[Proposed: Total Units of Service]],"")</f>
        <v/>
      </c>
      <c r="K64" s="890"/>
      <c r="L64" s="905">
        <f>IFERROR(SUD_UOS2[[#This Row],[Gross Cost $]]/SUD_UOS2[[#This Row],[Proposed: Total Units of Service]],0)</f>
        <v>0</v>
      </c>
      <c r="M64" s="905">
        <f>IFERROR(SUD_UOS2[[#This Row],[Net Cost $]]/SUD_UOS2[[#This Row],[Proposed: Total Units of Service]],0)</f>
        <v>0</v>
      </c>
      <c r="N64" s="905">
        <f>IFERROR(MIN(SUD_UOS2[[#This Row],[Interim Rate (Rate Cap) $]:[Net Cost per Unit $]])*SUD_UOS2[[#This Row],[Proposed: DMC Units]],0)</f>
        <v>0</v>
      </c>
      <c r="O64" s="905">
        <f>IFERROR(MIN(SUD_UOS2[[#This Row],[Interim Rate (Rate Cap) $]:[Net Cost per Unit $]])*(SUD_UOS2[[#This Row],[Proposed: Total Units of Service]]-SUD_UOS2[[#This Row],[Proposed: DMC Units]]),0)</f>
        <v>0</v>
      </c>
      <c r="P64" s="906"/>
      <c r="Q64" s="906"/>
      <c r="R64" s="888" t="str">
        <f>IFERROR(SUD_UOS2[[#This Row],[Prior Approved: DMC Units]]/SUD_UOS2[[#This Row],[Prior Approved: Total Units of Service]],"")</f>
        <v/>
      </c>
      <c r="S64" s="908">
        <f>IFERROR(SUD_UOS2[[#This Row],[Proposed: Total Units of Service]]-SUD_UOS2[[#This Row],[Prior Approved: Total Units of Service]],0)</f>
        <v>0</v>
      </c>
      <c r="T64" s="908">
        <f>IFERROR(SUD_UOS2[[#This Row],[Proposed: DMC Units]]-SUD_UOS2[[#This Row],[Prior Approved: DMC Units]],0)</f>
        <v>0</v>
      </c>
    </row>
    <row r="65" spans="1:20" hidden="1">
      <c r="A65" s="902">
        <v>57</v>
      </c>
      <c r="B65" s="903"/>
      <c r="C65" s="903"/>
      <c r="D65" s="903"/>
      <c r="E65" s="904"/>
      <c r="F65" s="904"/>
      <c r="G65" s="905">
        <f>IFERROR(SUD_UOS2[[#This Row],[Gross Cost $]]-SUD_UOS2[[#This Row],[Other Revenues $]],0)</f>
        <v>0</v>
      </c>
      <c r="H65" s="906"/>
      <c r="I65" s="906"/>
      <c r="J65" s="888" t="str">
        <f>IFERROR(SUD_UOS2[[#This Row],[Proposed: DMC Units]]/SUD_UOS2[[#This Row],[Proposed: Total Units of Service]],"")</f>
        <v/>
      </c>
      <c r="K65" s="890"/>
      <c r="L65" s="905">
        <f>IFERROR(SUD_UOS2[[#This Row],[Gross Cost $]]/SUD_UOS2[[#This Row],[Proposed: Total Units of Service]],0)</f>
        <v>0</v>
      </c>
      <c r="M65" s="905">
        <f>IFERROR(SUD_UOS2[[#This Row],[Net Cost $]]/SUD_UOS2[[#This Row],[Proposed: Total Units of Service]],0)</f>
        <v>0</v>
      </c>
      <c r="N65" s="905">
        <f>IFERROR(MIN(SUD_UOS2[[#This Row],[Interim Rate (Rate Cap) $]:[Net Cost per Unit $]])*SUD_UOS2[[#This Row],[Proposed: DMC Units]],0)</f>
        <v>0</v>
      </c>
      <c r="O65" s="905">
        <f>IFERROR(MIN(SUD_UOS2[[#This Row],[Interim Rate (Rate Cap) $]:[Net Cost per Unit $]])*(SUD_UOS2[[#This Row],[Proposed: Total Units of Service]]-SUD_UOS2[[#This Row],[Proposed: DMC Units]]),0)</f>
        <v>0</v>
      </c>
      <c r="P65" s="906"/>
      <c r="Q65" s="906"/>
      <c r="R65" s="888" t="str">
        <f>IFERROR(SUD_UOS2[[#This Row],[Prior Approved: DMC Units]]/SUD_UOS2[[#This Row],[Prior Approved: Total Units of Service]],"")</f>
        <v/>
      </c>
      <c r="S65" s="908">
        <f>IFERROR(SUD_UOS2[[#This Row],[Proposed: Total Units of Service]]-SUD_UOS2[[#This Row],[Prior Approved: Total Units of Service]],0)</f>
        <v>0</v>
      </c>
      <c r="T65" s="908">
        <f>IFERROR(SUD_UOS2[[#This Row],[Proposed: DMC Units]]-SUD_UOS2[[#This Row],[Prior Approved: DMC Units]],0)</f>
        <v>0</v>
      </c>
    </row>
    <row r="66" spans="1:20" hidden="1">
      <c r="A66" s="902">
        <v>58</v>
      </c>
      <c r="B66" s="903"/>
      <c r="C66" s="903"/>
      <c r="D66" s="903"/>
      <c r="E66" s="904"/>
      <c r="F66" s="904"/>
      <c r="G66" s="905">
        <f>IFERROR(SUD_UOS2[[#This Row],[Gross Cost $]]-SUD_UOS2[[#This Row],[Other Revenues $]],0)</f>
        <v>0</v>
      </c>
      <c r="H66" s="906"/>
      <c r="I66" s="906"/>
      <c r="J66" s="888" t="str">
        <f>IFERROR(SUD_UOS2[[#This Row],[Proposed: DMC Units]]/SUD_UOS2[[#This Row],[Proposed: Total Units of Service]],"")</f>
        <v/>
      </c>
      <c r="K66" s="890"/>
      <c r="L66" s="905">
        <f>IFERROR(SUD_UOS2[[#This Row],[Gross Cost $]]/SUD_UOS2[[#This Row],[Proposed: Total Units of Service]],0)</f>
        <v>0</v>
      </c>
      <c r="M66" s="905">
        <f>IFERROR(SUD_UOS2[[#This Row],[Net Cost $]]/SUD_UOS2[[#This Row],[Proposed: Total Units of Service]],0)</f>
        <v>0</v>
      </c>
      <c r="N66" s="905">
        <f>IFERROR(MIN(SUD_UOS2[[#This Row],[Interim Rate (Rate Cap) $]:[Net Cost per Unit $]])*SUD_UOS2[[#This Row],[Proposed: DMC Units]],0)</f>
        <v>0</v>
      </c>
      <c r="O66" s="905">
        <f>IFERROR(MIN(SUD_UOS2[[#This Row],[Interim Rate (Rate Cap) $]:[Net Cost per Unit $]])*(SUD_UOS2[[#This Row],[Proposed: Total Units of Service]]-SUD_UOS2[[#This Row],[Proposed: DMC Units]]),0)</f>
        <v>0</v>
      </c>
      <c r="P66" s="906"/>
      <c r="Q66" s="906"/>
      <c r="R66" s="888" t="str">
        <f>IFERROR(SUD_UOS2[[#This Row],[Prior Approved: DMC Units]]/SUD_UOS2[[#This Row],[Prior Approved: Total Units of Service]],"")</f>
        <v/>
      </c>
      <c r="S66" s="908">
        <f>IFERROR(SUD_UOS2[[#This Row],[Proposed: Total Units of Service]]-SUD_UOS2[[#This Row],[Prior Approved: Total Units of Service]],0)</f>
        <v>0</v>
      </c>
      <c r="T66" s="908">
        <f>IFERROR(SUD_UOS2[[#This Row],[Proposed: DMC Units]]-SUD_UOS2[[#This Row],[Prior Approved: DMC Units]],0)</f>
        <v>0</v>
      </c>
    </row>
    <row r="67" spans="1:20" hidden="1">
      <c r="A67" s="902">
        <v>59</v>
      </c>
      <c r="B67" s="903"/>
      <c r="C67" s="903"/>
      <c r="D67" s="903"/>
      <c r="E67" s="904"/>
      <c r="F67" s="904"/>
      <c r="G67" s="905">
        <f>IFERROR(SUD_UOS2[[#This Row],[Gross Cost $]]-SUD_UOS2[[#This Row],[Other Revenues $]],0)</f>
        <v>0</v>
      </c>
      <c r="H67" s="906"/>
      <c r="I67" s="906"/>
      <c r="J67" s="888" t="str">
        <f>IFERROR(SUD_UOS2[[#This Row],[Proposed: DMC Units]]/SUD_UOS2[[#This Row],[Proposed: Total Units of Service]],"")</f>
        <v/>
      </c>
      <c r="K67" s="890"/>
      <c r="L67" s="905">
        <f>IFERROR(SUD_UOS2[[#This Row],[Gross Cost $]]/SUD_UOS2[[#This Row],[Proposed: Total Units of Service]],0)</f>
        <v>0</v>
      </c>
      <c r="M67" s="905">
        <f>IFERROR(SUD_UOS2[[#This Row],[Net Cost $]]/SUD_UOS2[[#This Row],[Proposed: Total Units of Service]],0)</f>
        <v>0</v>
      </c>
      <c r="N67" s="905">
        <f>IFERROR(MIN(SUD_UOS2[[#This Row],[Interim Rate (Rate Cap) $]:[Net Cost per Unit $]])*SUD_UOS2[[#This Row],[Proposed: DMC Units]],0)</f>
        <v>0</v>
      </c>
      <c r="O67" s="905">
        <f>IFERROR(MIN(SUD_UOS2[[#This Row],[Interim Rate (Rate Cap) $]:[Net Cost per Unit $]])*(SUD_UOS2[[#This Row],[Proposed: Total Units of Service]]-SUD_UOS2[[#This Row],[Proposed: DMC Units]]),0)</f>
        <v>0</v>
      </c>
      <c r="P67" s="906"/>
      <c r="Q67" s="906"/>
      <c r="R67" s="888" t="str">
        <f>IFERROR(SUD_UOS2[[#This Row],[Prior Approved: DMC Units]]/SUD_UOS2[[#This Row],[Prior Approved: Total Units of Service]],"")</f>
        <v/>
      </c>
      <c r="S67" s="908">
        <f>IFERROR(SUD_UOS2[[#This Row],[Proposed: Total Units of Service]]-SUD_UOS2[[#This Row],[Prior Approved: Total Units of Service]],0)</f>
        <v>0</v>
      </c>
      <c r="T67" s="908">
        <f>IFERROR(SUD_UOS2[[#This Row],[Proposed: DMC Units]]-SUD_UOS2[[#This Row],[Prior Approved: DMC Units]],0)</f>
        <v>0</v>
      </c>
    </row>
    <row r="68" spans="1:20" hidden="1">
      <c r="A68" s="902">
        <v>60</v>
      </c>
      <c r="B68" s="903"/>
      <c r="C68" s="903"/>
      <c r="D68" s="903"/>
      <c r="E68" s="904"/>
      <c r="F68" s="904"/>
      <c r="G68" s="905">
        <f>IFERROR(SUD_UOS2[[#This Row],[Gross Cost $]]-SUD_UOS2[[#This Row],[Other Revenues $]],0)</f>
        <v>0</v>
      </c>
      <c r="H68" s="906"/>
      <c r="I68" s="906"/>
      <c r="J68" s="888" t="str">
        <f>IFERROR(SUD_UOS2[[#This Row],[Proposed: DMC Units]]/SUD_UOS2[[#This Row],[Proposed: Total Units of Service]],"")</f>
        <v/>
      </c>
      <c r="K68" s="890"/>
      <c r="L68" s="905">
        <f>IFERROR(SUD_UOS2[[#This Row],[Gross Cost $]]/SUD_UOS2[[#This Row],[Proposed: Total Units of Service]],0)</f>
        <v>0</v>
      </c>
      <c r="M68" s="905">
        <f>IFERROR(SUD_UOS2[[#This Row],[Net Cost $]]/SUD_UOS2[[#This Row],[Proposed: Total Units of Service]],0)</f>
        <v>0</v>
      </c>
      <c r="N68" s="905">
        <f>IFERROR(MIN(SUD_UOS2[[#This Row],[Interim Rate (Rate Cap) $]:[Net Cost per Unit $]])*SUD_UOS2[[#This Row],[Proposed: DMC Units]],0)</f>
        <v>0</v>
      </c>
      <c r="O68" s="905">
        <f>IFERROR(MIN(SUD_UOS2[[#This Row],[Interim Rate (Rate Cap) $]:[Net Cost per Unit $]])*(SUD_UOS2[[#This Row],[Proposed: Total Units of Service]]-SUD_UOS2[[#This Row],[Proposed: DMC Units]]),0)</f>
        <v>0</v>
      </c>
      <c r="P68" s="906"/>
      <c r="Q68" s="906"/>
      <c r="R68" s="888" t="str">
        <f>IFERROR(SUD_UOS2[[#This Row],[Prior Approved: DMC Units]]/SUD_UOS2[[#This Row],[Prior Approved: Total Units of Service]],"")</f>
        <v/>
      </c>
      <c r="S68" s="908">
        <f>IFERROR(SUD_UOS2[[#This Row],[Proposed: Total Units of Service]]-SUD_UOS2[[#This Row],[Prior Approved: Total Units of Service]],0)</f>
        <v>0</v>
      </c>
      <c r="T68" s="908">
        <f>IFERROR(SUD_UOS2[[#This Row],[Proposed: DMC Units]]-SUD_UOS2[[#This Row],[Prior Approved: DMC Units]],0)</f>
        <v>0</v>
      </c>
    </row>
    <row r="69" spans="1:20" hidden="1">
      <c r="A69" s="902">
        <v>61</v>
      </c>
      <c r="B69" s="903"/>
      <c r="C69" s="903"/>
      <c r="D69" s="903"/>
      <c r="E69" s="904"/>
      <c r="F69" s="904"/>
      <c r="G69" s="905">
        <f>IFERROR(SUD_UOS2[[#This Row],[Gross Cost $]]-SUD_UOS2[[#This Row],[Other Revenues $]],0)</f>
        <v>0</v>
      </c>
      <c r="H69" s="906"/>
      <c r="I69" s="906"/>
      <c r="J69" s="888" t="str">
        <f>IFERROR(SUD_UOS2[[#This Row],[Proposed: DMC Units]]/SUD_UOS2[[#This Row],[Proposed: Total Units of Service]],"")</f>
        <v/>
      </c>
      <c r="K69" s="890"/>
      <c r="L69" s="905">
        <f>IFERROR(SUD_UOS2[[#This Row],[Gross Cost $]]/SUD_UOS2[[#This Row],[Proposed: Total Units of Service]],0)</f>
        <v>0</v>
      </c>
      <c r="M69" s="905">
        <f>IFERROR(SUD_UOS2[[#This Row],[Net Cost $]]/SUD_UOS2[[#This Row],[Proposed: Total Units of Service]],0)</f>
        <v>0</v>
      </c>
      <c r="N69" s="905">
        <f>IFERROR(MIN(SUD_UOS2[[#This Row],[Interim Rate (Rate Cap) $]:[Net Cost per Unit $]])*SUD_UOS2[[#This Row],[Proposed: DMC Units]],0)</f>
        <v>0</v>
      </c>
      <c r="O69" s="905">
        <f>IFERROR(MIN(SUD_UOS2[[#This Row],[Interim Rate (Rate Cap) $]:[Net Cost per Unit $]])*(SUD_UOS2[[#This Row],[Proposed: Total Units of Service]]-SUD_UOS2[[#This Row],[Proposed: DMC Units]]),0)</f>
        <v>0</v>
      </c>
      <c r="P69" s="906"/>
      <c r="Q69" s="906"/>
      <c r="R69" s="888" t="str">
        <f>IFERROR(SUD_UOS2[[#This Row],[Prior Approved: DMC Units]]/SUD_UOS2[[#This Row],[Prior Approved: Total Units of Service]],"")</f>
        <v/>
      </c>
      <c r="S69" s="908">
        <f>IFERROR(SUD_UOS2[[#This Row],[Proposed: Total Units of Service]]-SUD_UOS2[[#This Row],[Prior Approved: Total Units of Service]],0)</f>
        <v>0</v>
      </c>
      <c r="T69" s="908">
        <f>IFERROR(SUD_UOS2[[#This Row],[Proposed: DMC Units]]-SUD_UOS2[[#This Row],[Prior Approved: DMC Units]],0)</f>
        <v>0</v>
      </c>
    </row>
    <row r="70" spans="1:20" hidden="1">
      <c r="A70" s="902">
        <v>62</v>
      </c>
      <c r="B70" s="903"/>
      <c r="C70" s="903"/>
      <c r="D70" s="903"/>
      <c r="E70" s="904"/>
      <c r="F70" s="904"/>
      <c r="G70" s="905">
        <f>IFERROR(SUD_UOS2[[#This Row],[Gross Cost $]]-SUD_UOS2[[#This Row],[Other Revenues $]],0)</f>
        <v>0</v>
      </c>
      <c r="H70" s="906"/>
      <c r="I70" s="906"/>
      <c r="J70" s="888" t="str">
        <f>IFERROR(SUD_UOS2[[#This Row],[Proposed: DMC Units]]/SUD_UOS2[[#This Row],[Proposed: Total Units of Service]],"")</f>
        <v/>
      </c>
      <c r="K70" s="890"/>
      <c r="L70" s="905">
        <f>IFERROR(SUD_UOS2[[#This Row],[Gross Cost $]]/SUD_UOS2[[#This Row],[Proposed: Total Units of Service]],0)</f>
        <v>0</v>
      </c>
      <c r="M70" s="905">
        <f>IFERROR(SUD_UOS2[[#This Row],[Net Cost $]]/SUD_UOS2[[#This Row],[Proposed: Total Units of Service]],0)</f>
        <v>0</v>
      </c>
      <c r="N70" s="905">
        <f>IFERROR(MIN(SUD_UOS2[[#This Row],[Interim Rate (Rate Cap) $]:[Net Cost per Unit $]])*SUD_UOS2[[#This Row],[Proposed: DMC Units]],0)</f>
        <v>0</v>
      </c>
      <c r="O70" s="905">
        <f>IFERROR(MIN(SUD_UOS2[[#This Row],[Interim Rate (Rate Cap) $]:[Net Cost per Unit $]])*(SUD_UOS2[[#This Row],[Proposed: Total Units of Service]]-SUD_UOS2[[#This Row],[Proposed: DMC Units]]),0)</f>
        <v>0</v>
      </c>
      <c r="P70" s="906"/>
      <c r="Q70" s="906"/>
      <c r="R70" s="888" t="str">
        <f>IFERROR(SUD_UOS2[[#This Row],[Prior Approved: DMC Units]]/SUD_UOS2[[#This Row],[Prior Approved: Total Units of Service]],"")</f>
        <v/>
      </c>
      <c r="S70" s="908">
        <f>IFERROR(SUD_UOS2[[#This Row],[Proposed: Total Units of Service]]-SUD_UOS2[[#This Row],[Prior Approved: Total Units of Service]],0)</f>
        <v>0</v>
      </c>
      <c r="T70" s="908">
        <f>IFERROR(SUD_UOS2[[#This Row],[Proposed: DMC Units]]-SUD_UOS2[[#This Row],[Prior Approved: DMC Units]],0)</f>
        <v>0</v>
      </c>
    </row>
    <row r="71" spans="1:20" hidden="1">
      <c r="A71" s="902">
        <v>63</v>
      </c>
      <c r="B71" s="903"/>
      <c r="C71" s="903"/>
      <c r="D71" s="903"/>
      <c r="E71" s="904"/>
      <c r="F71" s="904"/>
      <c r="G71" s="905">
        <f>IFERROR(SUD_UOS2[[#This Row],[Gross Cost $]]-SUD_UOS2[[#This Row],[Other Revenues $]],0)</f>
        <v>0</v>
      </c>
      <c r="H71" s="906"/>
      <c r="I71" s="906"/>
      <c r="J71" s="888" t="str">
        <f>IFERROR(SUD_UOS2[[#This Row],[Proposed: DMC Units]]/SUD_UOS2[[#This Row],[Proposed: Total Units of Service]],"")</f>
        <v/>
      </c>
      <c r="K71" s="890"/>
      <c r="L71" s="905">
        <f>IFERROR(SUD_UOS2[[#This Row],[Gross Cost $]]/SUD_UOS2[[#This Row],[Proposed: Total Units of Service]],0)</f>
        <v>0</v>
      </c>
      <c r="M71" s="905">
        <f>IFERROR(SUD_UOS2[[#This Row],[Net Cost $]]/SUD_UOS2[[#This Row],[Proposed: Total Units of Service]],0)</f>
        <v>0</v>
      </c>
      <c r="N71" s="905">
        <f>IFERROR(MIN(SUD_UOS2[[#This Row],[Interim Rate (Rate Cap) $]:[Net Cost per Unit $]])*SUD_UOS2[[#This Row],[Proposed: DMC Units]],0)</f>
        <v>0</v>
      </c>
      <c r="O71" s="905">
        <f>IFERROR(MIN(SUD_UOS2[[#This Row],[Interim Rate (Rate Cap) $]:[Net Cost per Unit $]])*(SUD_UOS2[[#This Row],[Proposed: Total Units of Service]]-SUD_UOS2[[#This Row],[Proposed: DMC Units]]),0)</f>
        <v>0</v>
      </c>
      <c r="P71" s="906"/>
      <c r="Q71" s="906"/>
      <c r="R71" s="888" t="str">
        <f>IFERROR(SUD_UOS2[[#This Row],[Prior Approved: DMC Units]]/SUD_UOS2[[#This Row],[Prior Approved: Total Units of Service]],"")</f>
        <v/>
      </c>
      <c r="S71" s="908">
        <f>IFERROR(SUD_UOS2[[#This Row],[Proposed: Total Units of Service]]-SUD_UOS2[[#This Row],[Prior Approved: Total Units of Service]],0)</f>
        <v>0</v>
      </c>
      <c r="T71" s="908">
        <f>IFERROR(SUD_UOS2[[#This Row],[Proposed: DMC Units]]-SUD_UOS2[[#This Row],[Prior Approved: DMC Units]],0)</f>
        <v>0</v>
      </c>
    </row>
    <row r="72" spans="1:20" hidden="1">
      <c r="A72" s="902">
        <v>64</v>
      </c>
      <c r="B72" s="903"/>
      <c r="C72" s="903"/>
      <c r="D72" s="903"/>
      <c r="E72" s="904"/>
      <c r="F72" s="904"/>
      <c r="G72" s="905">
        <f>IFERROR(SUD_UOS2[[#This Row],[Gross Cost $]]-SUD_UOS2[[#This Row],[Other Revenues $]],0)</f>
        <v>0</v>
      </c>
      <c r="H72" s="906"/>
      <c r="I72" s="906"/>
      <c r="J72" s="888" t="str">
        <f>IFERROR(SUD_UOS2[[#This Row],[Proposed: DMC Units]]/SUD_UOS2[[#This Row],[Proposed: Total Units of Service]],"")</f>
        <v/>
      </c>
      <c r="K72" s="890"/>
      <c r="L72" s="905">
        <f>IFERROR(SUD_UOS2[[#This Row],[Gross Cost $]]/SUD_UOS2[[#This Row],[Proposed: Total Units of Service]],0)</f>
        <v>0</v>
      </c>
      <c r="M72" s="905">
        <f>IFERROR(SUD_UOS2[[#This Row],[Net Cost $]]/SUD_UOS2[[#This Row],[Proposed: Total Units of Service]],0)</f>
        <v>0</v>
      </c>
      <c r="N72" s="905">
        <f>IFERROR(MIN(SUD_UOS2[[#This Row],[Interim Rate (Rate Cap) $]:[Net Cost per Unit $]])*SUD_UOS2[[#This Row],[Proposed: DMC Units]],0)</f>
        <v>0</v>
      </c>
      <c r="O72" s="905">
        <f>IFERROR(MIN(SUD_UOS2[[#This Row],[Interim Rate (Rate Cap) $]:[Net Cost per Unit $]])*(SUD_UOS2[[#This Row],[Proposed: Total Units of Service]]-SUD_UOS2[[#This Row],[Proposed: DMC Units]]),0)</f>
        <v>0</v>
      </c>
      <c r="P72" s="906"/>
      <c r="Q72" s="906"/>
      <c r="R72" s="888" t="str">
        <f>IFERROR(SUD_UOS2[[#This Row],[Prior Approved: DMC Units]]/SUD_UOS2[[#This Row],[Prior Approved: Total Units of Service]],"")</f>
        <v/>
      </c>
      <c r="S72" s="908">
        <f>IFERROR(SUD_UOS2[[#This Row],[Proposed: Total Units of Service]]-SUD_UOS2[[#This Row],[Prior Approved: Total Units of Service]],0)</f>
        <v>0</v>
      </c>
      <c r="T72" s="908">
        <f>IFERROR(SUD_UOS2[[#This Row],[Proposed: DMC Units]]-SUD_UOS2[[#This Row],[Prior Approved: DMC Units]],0)</f>
        <v>0</v>
      </c>
    </row>
    <row r="73" spans="1:20" hidden="1">
      <c r="A73" s="902">
        <v>65</v>
      </c>
      <c r="B73" s="903"/>
      <c r="C73" s="903"/>
      <c r="D73" s="903"/>
      <c r="E73" s="904"/>
      <c r="F73" s="904"/>
      <c r="G73" s="905">
        <f>IFERROR(SUD_UOS2[[#This Row],[Gross Cost $]]-SUD_UOS2[[#This Row],[Other Revenues $]],0)</f>
        <v>0</v>
      </c>
      <c r="H73" s="906"/>
      <c r="I73" s="906"/>
      <c r="J73" s="888" t="str">
        <f>IFERROR(SUD_UOS2[[#This Row],[Proposed: DMC Units]]/SUD_UOS2[[#This Row],[Proposed: Total Units of Service]],"")</f>
        <v/>
      </c>
      <c r="K73" s="890"/>
      <c r="L73" s="905">
        <f>IFERROR(SUD_UOS2[[#This Row],[Gross Cost $]]/SUD_UOS2[[#This Row],[Proposed: Total Units of Service]],0)</f>
        <v>0</v>
      </c>
      <c r="M73" s="905">
        <f>IFERROR(SUD_UOS2[[#This Row],[Net Cost $]]/SUD_UOS2[[#This Row],[Proposed: Total Units of Service]],0)</f>
        <v>0</v>
      </c>
      <c r="N73" s="905">
        <f>IFERROR(MIN(SUD_UOS2[[#This Row],[Interim Rate (Rate Cap) $]:[Net Cost per Unit $]])*SUD_UOS2[[#This Row],[Proposed: DMC Units]],0)</f>
        <v>0</v>
      </c>
      <c r="O73" s="905">
        <f>IFERROR(MIN(SUD_UOS2[[#This Row],[Interim Rate (Rate Cap) $]:[Net Cost per Unit $]])*(SUD_UOS2[[#This Row],[Proposed: Total Units of Service]]-SUD_UOS2[[#This Row],[Proposed: DMC Units]]),0)</f>
        <v>0</v>
      </c>
      <c r="P73" s="906"/>
      <c r="Q73" s="906"/>
      <c r="R73" s="888" t="str">
        <f>IFERROR(SUD_UOS2[[#This Row],[Prior Approved: DMC Units]]/SUD_UOS2[[#This Row],[Prior Approved: Total Units of Service]],"")</f>
        <v/>
      </c>
      <c r="S73" s="908">
        <f>IFERROR(SUD_UOS2[[#This Row],[Proposed: Total Units of Service]]-SUD_UOS2[[#This Row],[Prior Approved: Total Units of Service]],0)</f>
        <v>0</v>
      </c>
      <c r="T73" s="908">
        <f>IFERROR(SUD_UOS2[[#This Row],[Proposed: DMC Units]]-SUD_UOS2[[#This Row],[Prior Approved: DMC Units]],0)</f>
        <v>0</v>
      </c>
    </row>
    <row r="74" spans="1:20" hidden="1">
      <c r="A74" s="902">
        <v>66</v>
      </c>
      <c r="B74" s="903"/>
      <c r="C74" s="903"/>
      <c r="D74" s="903"/>
      <c r="E74" s="904"/>
      <c r="F74" s="904"/>
      <c r="G74" s="905">
        <f>IFERROR(SUD_UOS2[[#This Row],[Gross Cost $]]-SUD_UOS2[[#This Row],[Other Revenues $]],0)</f>
        <v>0</v>
      </c>
      <c r="H74" s="906"/>
      <c r="I74" s="906"/>
      <c r="J74" s="888" t="str">
        <f>IFERROR(SUD_UOS2[[#This Row],[Proposed: DMC Units]]/SUD_UOS2[[#This Row],[Proposed: Total Units of Service]],"")</f>
        <v/>
      </c>
      <c r="K74" s="890"/>
      <c r="L74" s="905">
        <f>IFERROR(SUD_UOS2[[#This Row],[Gross Cost $]]/SUD_UOS2[[#This Row],[Proposed: Total Units of Service]],0)</f>
        <v>0</v>
      </c>
      <c r="M74" s="905">
        <f>IFERROR(SUD_UOS2[[#This Row],[Net Cost $]]/SUD_UOS2[[#This Row],[Proposed: Total Units of Service]],0)</f>
        <v>0</v>
      </c>
      <c r="N74" s="905">
        <f>IFERROR(MIN(SUD_UOS2[[#This Row],[Interim Rate (Rate Cap) $]:[Net Cost per Unit $]])*SUD_UOS2[[#This Row],[Proposed: DMC Units]],0)</f>
        <v>0</v>
      </c>
      <c r="O74" s="905">
        <f>IFERROR(MIN(SUD_UOS2[[#This Row],[Interim Rate (Rate Cap) $]:[Net Cost per Unit $]])*(SUD_UOS2[[#This Row],[Proposed: Total Units of Service]]-SUD_UOS2[[#This Row],[Proposed: DMC Units]]),0)</f>
        <v>0</v>
      </c>
      <c r="P74" s="906"/>
      <c r="Q74" s="906"/>
      <c r="R74" s="888" t="str">
        <f>IFERROR(SUD_UOS2[[#This Row],[Prior Approved: DMC Units]]/SUD_UOS2[[#This Row],[Prior Approved: Total Units of Service]],"")</f>
        <v/>
      </c>
      <c r="S74" s="908">
        <f>IFERROR(SUD_UOS2[[#This Row],[Proposed: Total Units of Service]]-SUD_UOS2[[#This Row],[Prior Approved: Total Units of Service]],0)</f>
        <v>0</v>
      </c>
      <c r="T74" s="908">
        <f>IFERROR(SUD_UOS2[[#This Row],[Proposed: DMC Units]]-SUD_UOS2[[#This Row],[Prior Approved: DMC Units]],0)</f>
        <v>0</v>
      </c>
    </row>
    <row r="75" spans="1:20" hidden="1">
      <c r="A75" s="902">
        <v>67</v>
      </c>
      <c r="B75" s="903"/>
      <c r="C75" s="903"/>
      <c r="D75" s="903"/>
      <c r="E75" s="904"/>
      <c r="F75" s="904"/>
      <c r="G75" s="905">
        <f>IFERROR(SUD_UOS2[[#This Row],[Gross Cost $]]-SUD_UOS2[[#This Row],[Other Revenues $]],0)</f>
        <v>0</v>
      </c>
      <c r="H75" s="906"/>
      <c r="I75" s="906"/>
      <c r="J75" s="888" t="str">
        <f>IFERROR(SUD_UOS2[[#This Row],[Proposed: DMC Units]]/SUD_UOS2[[#This Row],[Proposed: Total Units of Service]],"")</f>
        <v/>
      </c>
      <c r="K75" s="890"/>
      <c r="L75" s="905">
        <f>IFERROR(SUD_UOS2[[#This Row],[Gross Cost $]]/SUD_UOS2[[#This Row],[Proposed: Total Units of Service]],0)</f>
        <v>0</v>
      </c>
      <c r="M75" s="905">
        <f>IFERROR(SUD_UOS2[[#This Row],[Net Cost $]]/SUD_UOS2[[#This Row],[Proposed: Total Units of Service]],0)</f>
        <v>0</v>
      </c>
      <c r="N75" s="905">
        <f>IFERROR(MIN(SUD_UOS2[[#This Row],[Interim Rate (Rate Cap) $]:[Net Cost per Unit $]])*SUD_UOS2[[#This Row],[Proposed: DMC Units]],0)</f>
        <v>0</v>
      </c>
      <c r="O75" s="905">
        <f>IFERROR(MIN(SUD_UOS2[[#This Row],[Interim Rate (Rate Cap) $]:[Net Cost per Unit $]])*(SUD_UOS2[[#This Row],[Proposed: Total Units of Service]]-SUD_UOS2[[#This Row],[Proposed: DMC Units]]),0)</f>
        <v>0</v>
      </c>
      <c r="P75" s="906"/>
      <c r="Q75" s="906"/>
      <c r="R75" s="888" t="str">
        <f>IFERROR(SUD_UOS2[[#This Row],[Prior Approved: DMC Units]]/SUD_UOS2[[#This Row],[Prior Approved: Total Units of Service]],"")</f>
        <v/>
      </c>
      <c r="S75" s="908">
        <f>IFERROR(SUD_UOS2[[#This Row],[Proposed: Total Units of Service]]-SUD_UOS2[[#This Row],[Prior Approved: Total Units of Service]],0)</f>
        <v>0</v>
      </c>
      <c r="T75" s="908">
        <f>IFERROR(SUD_UOS2[[#This Row],[Proposed: DMC Units]]-SUD_UOS2[[#This Row],[Prior Approved: DMC Units]],0)</f>
        <v>0</v>
      </c>
    </row>
    <row r="76" spans="1:20" hidden="1">
      <c r="A76" s="902">
        <v>68</v>
      </c>
      <c r="B76" s="903"/>
      <c r="C76" s="903"/>
      <c r="D76" s="903"/>
      <c r="E76" s="904"/>
      <c r="F76" s="904"/>
      <c r="G76" s="905">
        <f>IFERROR(SUD_UOS2[[#This Row],[Gross Cost $]]-SUD_UOS2[[#This Row],[Other Revenues $]],0)</f>
        <v>0</v>
      </c>
      <c r="H76" s="906"/>
      <c r="I76" s="906"/>
      <c r="J76" s="888" t="str">
        <f>IFERROR(SUD_UOS2[[#This Row],[Proposed: DMC Units]]/SUD_UOS2[[#This Row],[Proposed: Total Units of Service]],"")</f>
        <v/>
      </c>
      <c r="K76" s="890"/>
      <c r="L76" s="905">
        <f>IFERROR(SUD_UOS2[[#This Row],[Gross Cost $]]/SUD_UOS2[[#This Row],[Proposed: Total Units of Service]],0)</f>
        <v>0</v>
      </c>
      <c r="M76" s="905">
        <f>IFERROR(SUD_UOS2[[#This Row],[Net Cost $]]/SUD_UOS2[[#This Row],[Proposed: Total Units of Service]],0)</f>
        <v>0</v>
      </c>
      <c r="N76" s="905">
        <f>IFERROR(MIN(SUD_UOS2[[#This Row],[Interim Rate (Rate Cap) $]:[Net Cost per Unit $]])*SUD_UOS2[[#This Row],[Proposed: DMC Units]],0)</f>
        <v>0</v>
      </c>
      <c r="O76" s="905">
        <f>IFERROR(MIN(SUD_UOS2[[#This Row],[Interim Rate (Rate Cap) $]:[Net Cost per Unit $]])*(SUD_UOS2[[#This Row],[Proposed: Total Units of Service]]-SUD_UOS2[[#This Row],[Proposed: DMC Units]]),0)</f>
        <v>0</v>
      </c>
      <c r="P76" s="906"/>
      <c r="Q76" s="906"/>
      <c r="R76" s="888" t="str">
        <f>IFERROR(SUD_UOS2[[#This Row],[Prior Approved: DMC Units]]/SUD_UOS2[[#This Row],[Prior Approved: Total Units of Service]],"")</f>
        <v/>
      </c>
      <c r="S76" s="908">
        <f>IFERROR(SUD_UOS2[[#This Row],[Proposed: Total Units of Service]]-SUD_UOS2[[#This Row],[Prior Approved: Total Units of Service]],0)</f>
        <v>0</v>
      </c>
      <c r="T76" s="908">
        <f>IFERROR(SUD_UOS2[[#This Row],[Proposed: DMC Units]]-SUD_UOS2[[#This Row],[Prior Approved: DMC Units]],0)</f>
        <v>0</v>
      </c>
    </row>
    <row r="77" spans="1:20" hidden="1">
      <c r="A77" s="902">
        <v>69</v>
      </c>
      <c r="B77" s="903"/>
      <c r="C77" s="903"/>
      <c r="D77" s="903"/>
      <c r="E77" s="904"/>
      <c r="F77" s="904"/>
      <c r="G77" s="905">
        <f>IFERROR(SUD_UOS2[[#This Row],[Gross Cost $]]-SUD_UOS2[[#This Row],[Other Revenues $]],0)</f>
        <v>0</v>
      </c>
      <c r="H77" s="906"/>
      <c r="I77" s="906"/>
      <c r="J77" s="888" t="str">
        <f>IFERROR(SUD_UOS2[[#This Row],[Proposed: DMC Units]]/SUD_UOS2[[#This Row],[Proposed: Total Units of Service]],"")</f>
        <v/>
      </c>
      <c r="K77" s="890"/>
      <c r="L77" s="905">
        <f>IFERROR(SUD_UOS2[[#This Row],[Gross Cost $]]/SUD_UOS2[[#This Row],[Proposed: Total Units of Service]],0)</f>
        <v>0</v>
      </c>
      <c r="M77" s="905">
        <f>IFERROR(SUD_UOS2[[#This Row],[Net Cost $]]/SUD_UOS2[[#This Row],[Proposed: Total Units of Service]],0)</f>
        <v>0</v>
      </c>
      <c r="N77" s="905">
        <f>IFERROR(MIN(SUD_UOS2[[#This Row],[Interim Rate (Rate Cap) $]:[Net Cost per Unit $]])*SUD_UOS2[[#This Row],[Proposed: DMC Units]],0)</f>
        <v>0</v>
      </c>
      <c r="O77" s="905">
        <f>IFERROR(MIN(SUD_UOS2[[#This Row],[Interim Rate (Rate Cap) $]:[Net Cost per Unit $]])*(SUD_UOS2[[#This Row],[Proposed: Total Units of Service]]-SUD_UOS2[[#This Row],[Proposed: DMC Units]]),0)</f>
        <v>0</v>
      </c>
      <c r="P77" s="906"/>
      <c r="Q77" s="906"/>
      <c r="R77" s="888" t="str">
        <f>IFERROR(SUD_UOS2[[#This Row],[Prior Approved: DMC Units]]/SUD_UOS2[[#This Row],[Prior Approved: Total Units of Service]],"")</f>
        <v/>
      </c>
      <c r="S77" s="908">
        <f>IFERROR(SUD_UOS2[[#This Row],[Proposed: Total Units of Service]]-SUD_UOS2[[#This Row],[Prior Approved: Total Units of Service]],0)</f>
        <v>0</v>
      </c>
      <c r="T77" s="908">
        <f>IFERROR(SUD_UOS2[[#This Row],[Proposed: DMC Units]]-SUD_UOS2[[#This Row],[Prior Approved: DMC Units]],0)</f>
        <v>0</v>
      </c>
    </row>
    <row r="78" spans="1:20" hidden="1">
      <c r="A78" s="902">
        <v>70</v>
      </c>
      <c r="B78" s="903"/>
      <c r="C78" s="903"/>
      <c r="D78" s="903"/>
      <c r="E78" s="904"/>
      <c r="F78" s="904"/>
      <c r="G78" s="905">
        <f>IFERROR(SUD_UOS2[[#This Row],[Gross Cost $]]-SUD_UOS2[[#This Row],[Other Revenues $]],0)</f>
        <v>0</v>
      </c>
      <c r="H78" s="906"/>
      <c r="I78" s="906"/>
      <c r="J78" s="888" t="str">
        <f>IFERROR(SUD_UOS2[[#This Row],[Proposed: DMC Units]]/SUD_UOS2[[#This Row],[Proposed: Total Units of Service]],"")</f>
        <v/>
      </c>
      <c r="K78" s="890"/>
      <c r="L78" s="905">
        <f>IFERROR(SUD_UOS2[[#This Row],[Gross Cost $]]/SUD_UOS2[[#This Row],[Proposed: Total Units of Service]],0)</f>
        <v>0</v>
      </c>
      <c r="M78" s="905">
        <f>IFERROR(SUD_UOS2[[#This Row],[Net Cost $]]/SUD_UOS2[[#This Row],[Proposed: Total Units of Service]],0)</f>
        <v>0</v>
      </c>
      <c r="N78" s="905">
        <f>IFERROR(MIN(SUD_UOS2[[#This Row],[Interim Rate (Rate Cap) $]:[Net Cost per Unit $]])*SUD_UOS2[[#This Row],[Proposed: DMC Units]],0)</f>
        <v>0</v>
      </c>
      <c r="O78" s="905">
        <f>IFERROR(MIN(SUD_UOS2[[#This Row],[Interim Rate (Rate Cap) $]:[Net Cost per Unit $]])*(SUD_UOS2[[#This Row],[Proposed: Total Units of Service]]-SUD_UOS2[[#This Row],[Proposed: DMC Units]]),0)</f>
        <v>0</v>
      </c>
      <c r="P78" s="906"/>
      <c r="Q78" s="906"/>
      <c r="R78" s="888" t="str">
        <f>IFERROR(SUD_UOS2[[#This Row],[Prior Approved: DMC Units]]/SUD_UOS2[[#This Row],[Prior Approved: Total Units of Service]],"")</f>
        <v/>
      </c>
      <c r="S78" s="908">
        <f>IFERROR(SUD_UOS2[[#This Row],[Proposed: Total Units of Service]]-SUD_UOS2[[#This Row],[Prior Approved: Total Units of Service]],0)</f>
        <v>0</v>
      </c>
      <c r="T78" s="908">
        <f>IFERROR(SUD_UOS2[[#This Row],[Proposed: DMC Units]]-SUD_UOS2[[#This Row],[Prior Approved: DMC Units]],0)</f>
        <v>0</v>
      </c>
    </row>
    <row r="79" spans="1:20" hidden="1">
      <c r="A79" s="902">
        <v>71</v>
      </c>
      <c r="B79" s="903"/>
      <c r="C79" s="903"/>
      <c r="D79" s="903"/>
      <c r="E79" s="904"/>
      <c r="F79" s="904"/>
      <c r="G79" s="905">
        <f>IFERROR(SUD_UOS2[[#This Row],[Gross Cost $]]-SUD_UOS2[[#This Row],[Other Revenues $]],0)</f>
        <v>0</v>
      </c>
      <c r="H79" s="906"/>
      <c r="I79" s="906"/>
      <c r="J79" s="888" t="str">
        <f>IFERROR(SUD_UOS2[[#This Row],[Proposed: DMC Units]]/SUD_UOS2[[#This Row],[Proposed: Total Units of Service]],"")</f>
        <v/>
      </c>
      <c r="K79" s="890"/>
      <c r="L79" s="905">
        <f>IFERROR(SUD_UOS2[[#This Row],[Gross Cost $]]/SUD_UOS2[[#This Row],[Proposed: Total Units of Service]],0)</f>
        <v>0</v>
      </c>
      <c r="M79" s="905">
        <f>IFERROR(SUD_UOS2[[#This Row],[Net Cost $]]/SUD_UOS2[[#This Row],[Proposed: Total Units of Service]],0)</f>
        <v>0</v>
      </c>
      <c r="N79" s="905">
        <f>IFERROR(MIN(SUD_UOS2[[#This Row],[Interim Rate (Rate Cap) $]:[Net Cost per Unit $]])*SUD_UOS2[[#This Row],[Proposed: DMC Units]],0)</f>
        <v>0</v>
      </c>
      <c r="O79" s="905">
        <f>IFERROR(MIN(SUD_UOS2[[#This Row],[Interim Rate (Rate Cap) $]:[Net Cost per Unit $]])*(SUD_UOS2[[#This Row],[Proposed: Total Units of Service]]-SUD_UOS2[[#This Row],[Proposed: DMC Units]]),0)</f>
        <v>0</v>
      </c>
      <c r="P79" s="906"/>
      <c r="Q79" s="906"/>
      <c r="R79" s="888" t="str">
        <f>IFERROR(SUD_UOS2[[#This Row],[Prior Approved: DMC Units]]/SUD_UOS2[[#This Row],[Prior Approved: Total Units of Service]],"")</f>
        <v/>
      </c>
      <c r="S79" s="908">
        <f>IFERROR(SUD_UOS2[[#This Row],[Proposed: Total Units of Service]]-SUD_UOS2[[#This Row],[Prior Approved: Total Units of Service]],0)</f>
        <v>0</v>
      </c>
      <c r="T79" s="908">
        <f>IFERROR(SUD_UOS2[[#This Row],[Proposed: DMC Units]]-SUD_UOS2[[#This Row],[Prior Approved: DMC Units]],0)</f>
        <v>0</v>
      </c>
    </row>
    <row r="80" spans="1:20" hidden="1">
      <c r="A80" s="902">
        <v>72</v>
      </c>
      <c r="B80" s="903"/>
      <c r="C80" s="903"/>
      <c r="D80" s="903"/>
      <c r="E80" s="904"/>
      <c r="F80" s="904"/>
      <c r="G80" s="905">
        <f>IFERROR(SUD_UOS2[[#This Row],[Gross Cost $]]-SUD_UOS2[[#This Row],[Other Revenues $]],0)</f>
        <v>0</v>
      </c>
      <c r="H80" s="906"/>
      <c r="I80" s="906"/>
      <c r="J80" s="888" t="str">
        <f>IFERROR(SUD_UOS2[[#This Row],[Proposed: DMC Units]]/SUD_UOS2[[#This Row],[Proposed: Total Units of Service]],"")</f>
        <v/>
      </c>
      <c r="K80" s="890"/>
      <c r="L80" s="905">
        <f>IFERROR(SUD_UOS2[[#This Row],[Gross Cost $]]/SUD_UOS2[[#This Row],[Proposed: Total Units of Service]],0)</f>
        <v>0</v>
      </c>
      <c r="M80" s="905">
        <f>IFERROR(SUD_UOS2[[#This Row],[Net Cost $]]/SUD_UOS2[[#This Row],[Proposed: Total Units of Service]],0)</f>
        <v>0</v>
      </c>
      <c r="N80" s="905">
        <f>IFERROR(MIN(SUD_UOS2[[#This Row],[Interim Rate (Rate Cap) $]:[Net Cost per Unit $]])*SUD_UOS2[[#This Row],[Proposed: DMC Units]],0)</f>
        <v>0</v>
      </c>
      <c r="O80" s="905">
        <f>IFERROR(MIN(SUD_UOS2[[#This Row],[Interim Rate (Rate Cap) $]:[Net Cost per Unit $]])*(SUD_UOS2[[#This Row],[Proposed: Total Units of Service]]-SUD_UOS2[[#This Row],[Proposed: DMC Units]]),0)</f>
        <v>0</v>
      </c>
      <c r="P80" s="906"/>
      <c r="Q80" s="906"/>
      <c r="R80" s="888" t="str">
        <f>IFERROR(SUD_UOS2[[#This Row],[Prior Approved: DMC Units]]/SUD_UOS2[[#This Row],[Prior Approved: Total Units of Service]],"")</f>
        <v/>
      </c>
      <c r="S80" s="908">
        <f>IFERROR(SUD_UOS2[[#This Row],[Proposed: Total Units of Service]]-SUD_UOS2[[#This Row],[Prior Approved: Total Units of Service]],0)</f>
        <v>0</v>
      </c>
      <c r="T80" s="908">
        <f>IFERROR(SUD_UOS2[[#This Row],[Proposed: DMC Units]]-SUD_UOS2[[#This Row],[Prior Approved: DMC Units]],0)</f>
        <v>0</v>
      </c>
    </row>
    <row r="81" spans="1:20" hidden="1">
      <c r="A81" s="902">
        <v>73</v>
      </c>
      <c r="B81" s="903"/>
      <c r="C81" s="903"/>
      <c r="D81" s="903"/>
      <c r="E81" s="904"/>
      <c r="F81" s="904"/>
      <c r="G81" s="905">
        <f>IFERROR(SUD_UOS2[[#This Row],[Gross Cost $]]-SUD_UOS2[[#This Row],[Other Revenues $]],0)</f>
        <v>0</v>
      </c>
      <c r="H81" s="906"/>
      <c r="I81" s="906"/>
      <c r="J81" s="888" t="str">
        <f>IFERROR(SUD_UOS2[[#This Row],[Proposed: DMC Units]]/SUD_UOS2[[#This Row],[Proposed: Total Units of Service]],"")</f>
        <v/>
      </c>
      <c r="K81" s="890"/>
      <c r="L81" s="905">
        <f>IFERROR(SUD_UOS2[[#This Row],[Gross Cost $]]/SUD_UOS2[[#This Row],[Proposed: Total Units of Service]],0)</f>
        <v>0</v>
      </c>
      <c r="M81" s="905">
        <f>IFERROR(SUD_UOS2[[#This Row],[Net Cost $]]/SUD_UOS2[[#This Row],[Proposed: Total Units of Service]],0)</f>
        <v>0</v>
      </c>
      <c r="N81" s="905">
        <f>IFERROR(MIN(SUD_UOS2[[#This Row],[Interim Rate (Rate Cap) $]:[Net Cost per Unit $]])*SUD_UOS2[[#This Row],[Proposed: DMC Units]],0)</f>
        <v>0</v>
      </c>
      <c r="O81" s="905">
        <f>IFERROR(MIN(SUD_UOS2[[#This Row],[Interim Rate (Rate Cap) $]:[Net Cost per Unit $]])*(SUD_UOS2[[#This Row],[Proposed: Total Units of Service]]-SUD_UOS2[[#This Row],[Proposed: DMC Units]]),0)</f>
        <v>0</v>
      </c>
      <c r="P81" s="906"/>
      <c r="Q81" s="906"/>
      <c r="R81" s="888" t="str">
        <f>IFERROR(SUD_UOS2[[#This Row],[Prior Approved: DMC Units]]/SUD_UOS2[[#This Row],[Prior Approved: Total Units of Service]],"")</f>
        <v/>
      </c>
      <c r="S81" s="908">
        <f>IFERROR(SUD_UOS2[[#This Row],[Proposed: Total Units of Service]]-SUD_UOS2[[#This Row],[Prior Approved: Total Units of Service]],0)</f>
        <v>0</v>
      </c>
      <c r="T81" s="908">
        <f>IFERROR(SUD_UOS2[[#This Row],[Proposed: DMC Units]]-SUD_UOS2[[#This Row],[Prior Approved: DMC Units]],0)</f>
        <v>0</v>
      </c>
    </row>
    <row r="82" spans="1:20" hidden="1">
      <c r="A82" s="902">
        <v>74</v>
      </c>
      <c r="B82" s="903"/>
      <c r="C82" s="903"/>
      <c r="D82" s="903"/>
      <c r="E82" s="904"/>
      <c r="F82" s="904"/>
      <c r="G82" s="905">
        <f>IFERROR(SUD_UOS2[[#This Row],[Gross Cost $]]-SUD_UOS2[[#This Row],[Other Revenues $]],0)</f>
        <v>0</v>
      </c>
      <c r="H82" s="906"/>
      <c r="I82" s="906"/>
      <c r="J82" s="888" t="str">
        <f>IFERROR(SUD_UOS2[[#This Row],[Proposed: DMC Units]]/SUD_UOS2[[#This Row],[Proposed: Total Units of Service]],"")</f>
        <v/>
      </c>
      <c r="K82" s="890"/>
      <c r="L82" s="905">
        <f>IFERROR(SUD_UOS2[[#This Row],[Gross Cost $]]/SUD_UOS2[[#This Row],[Proposed: Total Units of Service]],0)</f>
        <v>0</v>
      </c>
      <c r="M82" s="905">
        <f>IFERROR(SUD_UOS2[[#This Row],[Net Cost $]]/SUD_UOS2[[#This Row],[Proposed: Total Units of Service]],0)</f>
        <v>0</v>
      </c>
      <c r="N82" s="905">
        <f>IFERROR(MIN(SUD_UOS2[[#This Row],[Interim Rate (Rate Cap) $]:[Net Cost per Unit $]])*SUD_UOS2[[#This Row],[Proposed: DMC Units]],0)</f>
        <v>0</v>
      </c>
      <c r="O82" s="905">
        <f>IFERROR(MIN(SUD_UOS2[[#This Row],[Interim Rate (Rate Cap) $]:[Net Cost per Unit $]])*(SUD_UOS2[[#This Row],[Proposed: Total Units of Service]]-SUD_UOS2[[#This Row],[Proposed: DMC Units]]),0)</f>
        <v>0</v>
      </c>
      <c r="P82" s="906"/>
      <c r="Q82" s="906"/>
      <c r="R82" s="888" t="str">
        <f>IFERROR(SUD_UOS2[[#This Row],[Prior Approved: DMC Units]]/SUD_UOS2[[#This Row],[Prior Approved: Total Units of Service]],"")</f>
        <v/>
      </c>
      <c r="S82" s="908">
        <f>IFERROR(SUD_UOS2[[#This Row],[Proposed: Total Units of Service]]-SUD_UOS2[[#This Row],[Prior Approved: Total Units of Service]],0)</f>
        <v>0</v>
      </c>
      <c r="T82" s="908">
        <f>IFERROR(SUD_UOS2[[#This Row],[Proposed: DMC Units]]-SUD_UOS2[[#This Row],[Prior Approved: DMC Units]],0)</f>
        <v>0</v>
      </c>
    </row>
    <row r="83" spans="1:20" hidden="1">
      <c r="A83" s="902">
        <v>75</v>
      </c>
      <c r="B83" s="903"/>
      <c r="C83" s="903"/>
      <c r="D83" s="903"/>
      <c r="E83" s="904"/>
      <c r="F83" s="904"/>
      <c r="G83" s="905">
        <f>IFERROR(SUD_UOS2[[#This Row],[Gross Cost $]]-SUD_UOS2[[#This Row],[Other Revenues $]],0)</f>
        <v>0</v>
      </c>
      <c r="H83" s="906"/>
      <c r="I83" s="906"/>
      <c r="J83" s="888" t="str">
        <f>IFERROR(SUD_UOS2[[#This Row],[Proposed: DMC Units]]/SUD_UOS2[[#This Row],[Proposed: Total Units of Service]],"")</f>
        <v/>
      </c>
      <c r="K83" s="890"/>
      <c r="L83" s="905">
        <f>IFERROR(SUD_UOS2[[#This Row],[Gross Cost $]]/SUD_UOS2[[#This Row],[Proposed: Total Units of Service]],0)</f>
        <v>0</v>
      </c>
      <c r="M83" s="905">
        <f>IFERROR(SUD_UOS2[[#This Row],[Net Cost $]]/SUD_UOS2[[#This Row],[Proposed: Total Units of Service]],0)</f>
        <v>0</v>
      </c>
      <c r="N83" s="905">
        <f>IFERROR(MIN(SUD_UOS2[[#This Row],[Interim Rate (Rate Cap) $]:[Net Cost per Unit $]])*SUD_UOS2[[#This Row],[Proposed: DMC Units]],0)</f>
        <v>0</v>
      </c>
      <c r="O83" s="905">
        <f>IFERROR(MIN(SUD_UOS2[[#This Row],[Interim Rate (Rate Cap) $]:[Net Cost per Unit $]])*(SUD_UOS2[[#This Row],[Proposed: Total Units of Service]]-SUD_UOS2[[#This Row],[Proposed: DMC Units]]),0)</f>
        <v>0</v>
      </c>
      <c r="P83" s="906"/>
      <c r="Q83" s="906"/>
      <c r="R83" s="888" t="str">
        <f>IFERROR(SUD_UOS2[[#This Row],[Prior Approved: DMC Units]]/SUD_UOS2[[#This Row],[Prior Approved: Total Units of Service]],"")</f>
        <v/>
      </c>
      <c r="S83" s="908">
        <f>IFERROR(SUD_UOS2[[#This Row],[Proposed: Total Units of Service]]-SUD_UOS2[[#This Row],[Prior Approved: Total Units of Service]],0)</f>
        <v>0</v>
      </c>
      <c r="T83" s="908">
        <f>IFERROR(SUD_UOS2[[#This Row],[Proposed: DMC Units]]-SUD_UOS2[[#This Row],[Prior Approved: DMC Units]],0)</f>
        <v>0</v>
      </c>
    </row>
    <row r="84" spans="1:20" hidden="1">
      <c r="A84" s="902">
        <v>76</v>
      </c>
      <c r="B84" s="903"/>
      <c r="C84" s="903"/>
      <c r="D84" s="903"/>
      <c r="E84" s="904"/>
      <c r="F84" s="904"/>
      <c r="G84" s="905">
        <f>IFERROR(SUD_UOS2[[#This Row],[Gross Cost $]]-SUD_UOS2[[#This Row],[Other Revenues $]],0)</f>
        <v>0</v>
      </c>
      <c r="H84" s="906"/>
      <c r="I84" s="906"/>
      <c r="J84" s="888" t="str">
        <f>IFERROR(SUD_UOS2[[#This Row],[Proposed: DMC Units]]/SUD_UOS2[[#This Row],[Proposed: Total Units of Service]],"")</f>
        <v/>
      </c>
      <c r="K84" s="890"/>
      <c r="L84" s="905">
        <f>IFERROR(SUD_UOS2[[#This Row],[Gross Cost $]]/SUD_UOS2[[#This Row],[Proposed: Total Units of Service]],0)</f>
        <v>0</v>
      </c>
      <c r="M84" s="905">
        <f>IFERROR(SUD_UOS2[[#This Row],[Net Cost $]]/SUD_UOS2[[#This Row],[Proposed: Total Units of Service]],0)</f>
        <v>0</v>
      </c>
      <c r="N84" s="905">
        <f>IFERROR(MIN(SUD_UOS2[[#This Row],[Interim Rate (Rate Cap) $]:[Net Cost per Unit $]])*SUD_UOS2[[#This Row],[Proposed: DMC Units]],0)</f>
        <v>0</v>
      </c>
      <c r="O84" s="905">
        <f>IFERROR(MIN(SUD_UOS2[[#This Row],[Interim Rate (Rate Cap) $]:[Net Cost per Unit $]])*(SUD_UOS2[[#This Row],[Proposed: Total Units of Service]]-SUD_UOS2[[#This Row],[Proposed: DMC Units]]),0)</f>
        <v>0</v>
      </c>
      <c r="P84" s="906"/>
      <c r="Q84" s="906"/>
      <c r="R84" s="888" t="str">
        <f>IFERROR(SUD_UOS2[[#This Row],[Prior Approved: DMC Units]]/SUD_UOS2[[#This Row],[Prior Approved: Total Units of Service]],"")</f>
        <v/>
      </c>
      <c r="S84" s="908">
        <f>IFERROR(SUD_UOS2[[#This Row],[Proposed: Total Units of Service]]-SUD_UOS2[[#This Row],[Prior Approved: Total Units of Service]],0)</f>
        <v>0</v>
      </c>
      <c r="T84" s="908">
        <f>IFERROR(SUD_UOS2[[#This Row],[Proposed: DMC Units]]-SUD_UOS2[[#This Row],[Prior Approved: DMC Units]],0)</f>
        <v>0</v>
      </c>
    </row>
    <row r="85" spans="1:20" hidden="1">
      <c r="A85" s="902">
        <v>77</v>
      </c>
      <c r="B85" s="903"/>
      <c r="C85" s="903"/>
      <c r="D85" s="903"/>
      <c r="E85" s="904"/>
      <c r="F85" s="904"/>
      <c r="G85" s="905">
        <f>IFERROR(SUD_UOS2[[#This Row],[Gross Cost $]]-SUD_UOS2[[#This Row],[Other Revenues $]],0)</f>
        <v>0</v>
      </c>
      <c r="H85" s="906"/>
      <c r="I85" s="906"/>
      <c r="J85" s="888" t="str">
        <f>IFERROR(SUD_UOS2[[#This Row],[Proposed: DMC Units]]/SUD_UOS2[[#This Row],[Proposed: Total Units of Service]],"")</f>
        <v/>
      </c>
      <c r="K85" s="890"/>
      <c r="L85" s="905">
        <f>IFERROR(SUD_UOS2[[#This Row],[Gross Cost $]]/SUD_UOS2[[#This Row],[Proposed: Total Units of Service]],0)</f>
        <v>0</v>
      </c>
      <c r="M85" s="905">
        <f>IFERROR(SUD_UOS2[[#This Row],[Net Cost $]]/SUD_UOS2[[#This Row],[Proposed: Total Units of Service]],0)</f>
        <v>0</v>
      </c>
      <c r="N85" s="905">
        <f>IFERROR(MIN(SUD_UOS2[[#This Row],[Interim Rate (Rate Cap) $]:[Net Cost per Unit $]])*SUD_UOS2[[#This Row],[Proposed: DMC Units]],0)</f>
        <v>0</v>
      </c>
      <c r="O85" s="905">
        <f>IFERROR(MIN(SUD_UOS2[[#This Row],[Interim Rate (Rate Cap) $]:[Net Cost per Unit $]])*(SUD_UOS2[[#This Row],[Proposed: Total Units of Service]]-SUD_UOS2[[#This Row],[Proposed: DMC Units]]),0)</f>
        <v>0</v>
      </c>
      <c r="P85" s="906"/>
      <c r="Q85" s="906"/>
      <c r="R85" s="888" t="str">
        <f>IFERROR(SUD_UOS2[[#This Row],[Prior Approved: DMC Units]]/SUD_UOS2[[#This Row],[Prior Approved: Total Units of Service]],"")</f>
        <v/>
      </c>
      <c r="S85" s="908">
        <f>IFERROR(SUD_UOS2[[#This Row],[Proposed: Total Units of Service]]-SUD_UOS2[[#This Row],[Prior Approved: Total Units of Service]],0)</f>
        <v>0</v>
      </c>
      <c r="T85" s="908">
        <f>IFERROR(SUD_UOS2[[#This Row],[Proposed: DMC Units]]-SUD_UOS2[[#This Row],[Prior Approved: DMC Units]],0)</f>
        <v>0</v>
      </c>
    </row>
    <row r="86" spans="1:20" hidden="1">
      <c r="A86" s="902">
        <v>78</v>
      </c>
      <c r="B86" s="903"/>
      <c r="C86" s="903"/>
      <c r="D86" s="903"/>
      <c r="E86" s="904"/>
      <c r="F86" s="904"/>
      <c r="G86" s="905">
        <f>IFERROR(SUD_UOS2[[#This Row],[Gross Cost $]]-SUD_UOS2[[#This Row],[Other Revenues $]],0)</f>
        <v>0</v>
      </c>
      <c r="H86" s="906"/>
      <c r="I86" s="906"/>
      <c r="J86" s="888" t="str">
        <f>IFERROR(SUD_UOS2[[#This Row],[Proposed: DMC Units]]/SUD_UOS2[[#This Row],[Proposed: Total Units of Service]],"")</f>
        <v/>
      </c>
      <c r="K86" s="890"/>
      <c r="L86" s="905">
        <f>IFERROR(SUD_UOS2[[#This Row],[Gross Cost $]]/SUD_UOS2[[#This Row],[Proposed: Total Units of Service]],0)</f>
        <v>0</v>
      </c>
      <c r="M86" s="905">
        <f>IFERROR(SUD_UOS2[[#This Row],[Net Cost $]]/SUD_UOS2[[#This Row],[Proposed: Total Units of Service]],0)</f>
        <v>0</v>
      </c>
      <c r="N86" s="905">
        <f>IFERROR(MIN(SUD_UOS2[[#This Row],[Interim Rate (Rate Cap) $]:[Net Cost per Unit $]])*SUD_UOS2[[#This Row],[Proposed: DMC Units]],0)</f>
        <v>0</v>
      </c>
      <c r="O86" s="905">
        <f>IFERROR(MIN(SUD_UOS2[[#This Row],[Interim Rate (Rate Cap) $]:[Net Cost per Unit $]])*(SUD_UOS2[[#This Row],[Proposed: Total Units of Service]]-SUD_UOS2[[#This Row],[Proposed: DMC Units]]),0)</f>
        <v>0</v>
      </c>
      <c r="P86" s="906"/>
      <c r="Q86" s="906"/>
      <c r="R86" s="888" t="str">
        <f>IFERROR(SUD_UOS2[[#This Row],[Prior Approved: DMC Units]]/SUD_UOS2[[#This Row],[Prior Approved: Total Units of Service]],"")</f>
        <v/>
      </c>
      <c r="S86" s="908">
        <f>IFERROR(SUD_UOS2[[#This Row],[Proposed: Total Units of Service]]-SUD_UOS2[[#This Row],[Prior Approved: Total Units of Service]],0)</f>
        <v>0</v>
      </c>
      <c r="T86" s="908">
        <f>IFERROR(SUD_UOS2[[#This Row],[Proposed: DMC Units]]-SUD_UOS2[[#This Row],[Prior Approved: DMC Units]],0)</f>
        <v>0</v>
      </c>
    </row>
    <row r="87" spans="1:20" hidden="1">
      <c r="A87" s="902">
        <v>79</v>
      </c>
      <c r="B87" s="903"/>
      <c r="C87" s="903"/>
      <c r="D87" s="903"/>
      <c r="E87" s="904"/>
      <c r="F87" s="904"/>
      <c r="G87" s="905">
        <f>IFERROR(SUD_UOS2[[#This Row],[Gross Cost $]]-SUD_UOS2[[#This Row],[Other Revenues $]],0)</f>
        <v>0</v>
      </c>
      <c r="H87" s="906"/>
      <c r="I87" s="906"/>
      <c r="J87" s="888" t="str">
        <f>IFERROR(SUD_UOS2[[#This Row],[Proposed: DMC Units]]/SUD_UOS2[[#This Row],[Proposed: Total Units of Service]],"")</f>
        <v/>
      </c>
      <c r="K87" s="890"/>
      <c r="L87" s="905">
        <f>IFERROR(SUD_UOS2[[#This Row],[Gross Cost $]]/SUD_UOS2[[#This Row],[Proposed: Total Units of Service]],0)</f>
        <v>0</v>
      </c>
      <c r="M87" s="905">
        <f>IFERROR(SUD_UOS2[[#This Row],[Net Cost $]]/SUD_UOS2[[#This Row],[Proposed: Total Units of Service]],0)</f>
        <v>0</v>
      </c>
      <c r="N87" s="905">
        <f>IFERROR(MIN(SUD_UOS2[[#This Row],[Interim Rate (Rate Cap) $]:[Net Cost per Unit $]])*SUD_UOS2[[#This Row],[Proposed: DMC Units]],0)</f>
        <v>0</v>
      </c>
      <c r="O87" s="905">
        <f>IFERROR(MIN(SUD_UOS2[[#This Row],[Interim Rate (Rate Cap) $]:[Net Cost per Unit $]])*(SUD_UOS2[[#This Row],[Proposed: Total Units of Service]]-SUD_UOS2[[#This Row],[Proposed: DMC Units]]),0)</f>
        <v>0</v>
      </c>
      <c r="P87" s="906"/>
      <c r="Q87" s="906"/>
      <c r="R87" s="888" t="str">
        <f>IFERROR(SUD_UOS2[[#This Row],[Prior Approved: DMC Units]]/SUD_UOS2[[#This Row],[Prior Approved: Total Units of Service]],"")</f>
        <v/>
      </c>
      <c r="S87" s="908">
        <f>IFERROR(SUD_UOS2[[#This Row],[Proposed: Total Units of Service]]-SUD_UOS2[[#This Row],[Prior Approved: Total Units of Service]],0)</f>
        <v>0</v>
      </c>
      <c r="T87" s="908">
        <f>IFERROR(SUD_UOS2[[#This Row],[Proposed: DMC Units]]-SUD_UOS2[[#This Row],[Prior Approved: DMC Units]],0)</f>
        <v>0</v>
      </c>
    </row>
    <row r="88" spans="1:20" hidden="1">
      <c r="A88" s="902">
        <v>80</v>
      </c>
      <c r="B88" s="903"/>
      <c r="C88" s="903"/>
      <c r="D88" s="903"/>
      <c r="E88" s="904"/>
      <c r="F88" s="904"/>
      <c r="G88" s="905">
        <f>IFERROR(SUD_UOS2[[#This Row],[Gross Cost $]]-SUD_UOS2[[#This Row],[Other Revenues $]],0)</f>
        <v>0</v>
      </c>
      <c r="H88" s="906"/>
      <c r="I88" s="906"/>
      <c r="J88" s="888" t="str">
        <f>IFERROR(SUD_UOS2[[#This Row],[Proposed: DMC Units]]/SUD_UOS2[[#This Row],[Proposed: Total Units of Service]],"")</f>
        <v/>
      </c>
      <c r="K88" s="890"/>
      <c r="L88" s="905">
        <f>IFERROR(SUD_UOS2[[#This Row],[Gross Cost $]]/SUD_UOS2[[#This Row],[Proposed: Total Units of Service]],0)</f>
        <v>0</v>
      </c>
      <c r="M88" s="905">
        <f>IFERROR(SUD_UOS2[[#This Row],[Net Cost $]]/SUD_UOS2[[#This Row],[Proposed: Total Units of Service]],0)</f>
        <v>0</v>
      </c>
      <c r="N88" s="905">
        <f>IFERROR(MIN(SUD_UOS2[[#This Row],[Interim Rate (Rate Cap) $]:[Net Cost per Unit $]])*SUD_UOS2[[#This Row],[Proposed: DMC Units]],0)</f>
        <v>0</v>
      </c>
      <c r="O88" s="905">
        <f>IFERROR(MIN(SUD_UOS2[[#This Row],[Interim Rate (Rate Cap) $]:[Net Cost per Unit $]])*(SUD_UOS2[[#This Row],[Proposed: Total Units of Service]]-SUD_UOS2[[#This Row],[Proposed: DMC Units]]),0)</f>
        <v>0</v>
      </c>
      <c r="P88" s="906"/>
      <c r="Q88" s="906"/>
      <c r="R88" s="888" t="str">
        <f>IFERROR(SUD_UOS2[[#This Row],[Prior Approved: DMC Units]]/SUD_UOS2[[#This Row],[Prior Approved: Total Units of Service]],"")</f>
        <v/>
      </c>
      <c r="S88" s="908">
        <f>IFERROR(SUD_UOS2[[#This Row],[Proposed: Total Units of Service]]-SUD_UOS2[[#This Row],[Prior Approved: Total Units of Service]],0)</f>
        <v>0</v>
      </c>
      <c r="T88" s="908">
        <f>IFERROR(SUD_UOS2[[#This Row],[Proposed: DMC Units]]-SUD_UOS2[[#This Row],[Prior Approved: DMC Units]],0)</f>
        <v>0</v>
      </c>
    </row>
    <row r="89" spans="1:20" hidden="1">
      <c r="A89" s="902">
        <v>81</v>
      </c>
      <c r="B89" s="903"/>
      <c r="C89" s="903"/>
      <c r="D89" s="903"/>
      <c r="E89" s="904"/>
      <c r="F89" s="904"/>
      <c r="G89" s="905">
        <f>IFERROR(SUD_UOS2[[#This Row],[Gross Cost $]]-SUD_UOS2[[#This Row],[Other Revenues $]],0)</f>
        <v>0</v>
      </c>
      <c r="H89" s="906"/>
      <c r="I89" s="906"/>
      <c r="J89" s="888" t="str">
        <f>IFERROR(SUD_UOS2[[#This Row],[Proposed: DMC Units]]/SUD_UOS2[[#This Row],[Proposed: Total Units of Service]],"")</f>
        <v/>
      </c>
      <c r="K89" s="890"/>
      <c r="L89" s="905">
        <f>IFERROR(SUD_UOS2[[#This Row],[Gross Cost $]]/SUD_UOS2[[#This Row],[Proposed: Total Units of Service]],0)</f>
        <v>0</v>
      </c>
      <c r="M89" s="905">
        <f>IFERROR(SUD_UOS2[[#This Row],[Net Cost $]]/SUD_UOS2[[#This Row],[Proposed: Total Units of Service]],0)</f>
        <v>0</v>
      </c>
      <c r="N89" s="905">
        <f>IFERROR(MIN(SUD_UOS2[[#This Row],[Interim Rate (Rate Cap) $]:[Net Cost per Unit $]])*SUD_UOS2[[#This Row],[Proposed: DMC Units]],0)</f>
        <v>0</v>
      </c>
      <c r="O89" s="905">
        <f>IFERROR(MIN(SUD_UOS2[[#This Row],[Interim Rate (Rate Cap) $]:[Net Cost per Unit $]])*(SUD_UOS2[[#This Row],[Proposed: Total Units of Service]]-SUD_UOS2[[#This Row],[Proposed: DMC Units]]),0)</f>
        <v>0</v>
      </c>
      <c r="P89" s="906"/>
      <c r="Q89" s="906"/>
      <c r="R89" s="888" t="str">
        <f>IFERROR(SUD_UOS2[[#This Row],[Prior Approved: DMC Units]]/SUD_UOS2[[#This Row],[Prior Approved: Total Units of Service]],"")</f>
        <v/>
      </c>
      <c r="S89" s="908">
        <f>IFERROR(SUD_UOS2[[#This Row],[Proposed: Total Units of Service]]-SUD_UOS2[[#This Row],[Prior Approved: Total Units of Service]],0)</f>
        <v>0</v>
      </c>
      <c r="T89" s="908">
        <f>IFERROR(SUD_UOS2[[#This Row],[Proposed: DMC Units]]-SUD_UOS2[[#This Row],[Prior Approved: DMC Units]],0)</f>
        <v>0</v>
      </c>
    </row>
    <row r="90" spans="1:20" hidden="1">
      <c r="A90" s="902">
        <v>82</v>
      </c>
      <c r="B90" s="903"/>
      <c r="C90" s="903"/>
      <c r="D90" s="903"/>
      <c r="E90" s="904"/>
      <c r="F90" s="904"/>
      <c r="G90" s="905">
        <f>IFERROR(SUD_UOS2[[#This Row],[Gross Cost $]]-SUD_UOS2[[#This Row],[Other Revenues $]],0)</f>
        <v>0</v>
      </c>
      <c r="H90" s="906"/>
      <c r="I90" s="906"/>
      <c r="J90" s="888" t="str">
        <f>IFERROR(SUD_UOS2[[#This Row],[Proposed: DMC Units]]/SUD_UOS2[[#This Row],[Proposed: Total Units of Service]],"")</f>
        <v/>
      </c>
      <c r="K90" s="890"/>
      <c r="L90" s="905">
        <f>IFERROR(SUD_UOS2[[#This Row],[Gross Cost $]]/SUD_UOS2[[#This Row],[Proposed: Total Units of Service]],0)</f>
        <v>0</v>
      </c>
      <c r="M90" s="905">
        <f>IFERROR(SUD_UOS2[[#This Row],[Net Cost $]]/SUD_UOS2[[#This Row],[Proposed: Total Units of Service]],0)</f>
        <v>0</v>
      </c>
      <c r="N90" s="905">
        <f>IFERROR(MIN(SUD_UOS2[[#This Row],[Interim Rate (Rate Cap) $]:[Net Cost per Unit $]])*SUD_UOS2[[#This Row],[Proposed: DMC Units]],0)</f>
        <v>0</v>
      </c>
      <c r="O90" s="905">
        <f>IFERROR(MIN(SUD_UOS2[[#This Row],[Interim Rate (Rate Cap) $]:[Net Cost per Unit $]])*(SUD_UOS2[[#This Row],[Proposed: Total Units of Service]]-SUD_UOS2[[#This Row],[Proposed: DMC Units]]),0)</f>
        <v>0</v>
      </c>
      <c r="P90" s="906"/>
      <c r="Q90" s="906"/>
      <c r="R90" s="888" t="str">
        <f>IFERROR(SUD_UOS2[[#This Row],[Prior Approved: DMC Units]]/SUD_UOS2[[#This Row],[Prior Approved: Total Units of Service]],"")</f>
        <v/>
      </c>
      <c r="S90" s="908">
        <f>IFERROR(SUD_UOS2[[#This Row],[Proposed: Total Units of Service]]-SUD_UOS2[[#This Row],[Prior Approved: Total Units of Service]],0)</f>
        <v>0</v>
      </c>
      <c r="T90" s="908">
        <f>IFERROR(SUD_UOS2[[#This Row],[Proposed: DMC Units]]-SUD_UOS2[[#This Row],[Prior Approved: DMC Units]],0)</f>
        <v>0</v>
      </c>
    </row>
    <row r="91" spans="1:20" hidden="1">
      <c r="A91" s="902">
        <v>83</v>
      </c>
      <c r="B91" s="903"/>
      <c r="C91" s="903"/>
      <c r="D91" s="903"/>
      <c r="E91" s="904"/>
      <c r="F91" s="904"/>
      <c r="G91" s="905">
        <f>IFERROR(SUD_UOS2[[#This Row],[Gross Cost $]]-SUD_UOS2[[#This Row],[Other Revenues $]],0)</f>
        <v>0</v>
      </c>
      <c r="H91" s="906"/>
      <c r="I91" s="906"/>
      <c r="J91" s="888" t="str">
        <f>IFERROR(SUD_UOS2[[#This Row],[Proposed: DMC Units]]/SUD_UOS2[[#This Row],[Proposed: Total Units of Service]],"")</f>
        <v/>
      </c>
      <c r="K91" s="890"/>
      <c r="L91" s="905">
        <f>IFERROR(SUD_UOS2[[#This Row],[Gross Cost $]]/SUD_UOS2[[#This Row],[Proposed: Total Units of Service]],0)</f>
        <v>0</v>
      </c>
      <c r="M91" s="905">
        <f>IFERROR(SUD_UOS2[[#This Row],[Net Cost $]]/SUD_UOS2[[#This Row],[Proposed: Total Units of Service]],0)</f>
        <v>0</v>
      </c>
      <c r="N91" s="905">
        <f>IFERROR(MIN(SUD_UOS2[[#This Row],[Interim Rate (Rate Cap) $]:[Net Cost per Unit $]])*SUD_UOS2[[#This Row],[Proposed: DMC Units]],0)</f>
        <v>0</v>
      </c>
      <c r="O91" s="905">
        <f>IFERROR(MIN(SUD_UOS2[[#This Row],[Interim Rate (Rate Cap) $]:[Net Cost per Unit $]])*(SUD_UOS2[[#This Row],[Proposed: Total Units of Service]]-SUD_UOS2[[#This Row],[Proposed: DMC Units]]),0)</f>
        <v>0</v>
      </c>
      <c r="P91" s="906"/>
      <c r="Q91" s="906"/>
      <c r="R91" s="888" t="str">
        <f>IFERROR(SUD_UOS2[[#This Row],[Prior Approved: DMC Units]]/SUD_UOS2[[#This Row],[Prior Approved: Total Units of Service]],"")</f>
        <v/>
      </c>
      <c r="S91" s="908">
        <f>IFERROR(SUD_UOS2[[#This Row],[Proposed: Total Units of Service]]-SUD_UOS2[[#This Row],[Prior Approved: Total Units of Service]],0)</f>
        <v>0</v>
      </c>
      <c r="T91" s="908">
        <f>IFERROR(SUD_UOS2[[#This Row],[Proposed: DMC Units]]-SUD_UOS2[[#This Row],[Prior Approved: DMC Units]],0)</f>
        <v>0</v>
      </c>
    </row>
    <row r="92" spans="1:20" hidden="1">
      <c r="A92" s="902">
        <v>84</v>
      </c>
      <c r="B92" s="903"/>
      <c r="C92" s="903"/>
      <c r="D92" s="903"/>
      <c r="E92" s="904"/>
      <c r="F92" s="904"/>
      <c r="G92" s="905">
        <f>IFERROR(SUD_UOS2[[#This Row],[Gross Cost $]]-SUD_UOS2[[#This Row],[Other Revenues $]],0)</f>
        <v>0</v>
      </c>
      <c r="H92" s="906"/>
      <c r="I92" s="906"/>
      <c r="J92" s="888" t="str">
        <f>IFERROR(SUD_UOS2[[#This Row],[Proposed: DMC Units]]/SUD_UOS2[[#This Row],[Proposed: Total Units of Service]],"")</f>
        <v/>
      </c>
      <c r="K92" s="890"/>
      <c r="L92" s="905">
        <f>IFERROR(SUD_UOS2[[#This Row],[Gross Cost $]]/SUD_UOS2[[#This Row],[Proposed: Total Units of Service]],0)</f>
        <v>0</v>
      </c>
      <c r="M92" s="905">
        <f>IFERROR(SUD_UOS2[[#This Row],[Net Cost $]]/SUD_UOS2[[#This Row],[Proposed: Total Units of Service]],0)</f>
        <v>0</v>
      </c>
      <c r="N92" s="905">
        <f>IFERROR(MIN(SUD_UOS2[[#This Row],[Interim Rate (Rate Cap) $]:[Net Cost per Unit $]])*SUD_UOS2[[#This Row],[Proposed: DMC Units]],0)</f>
        <v>0</v>
      </c>
      <c r="O92" s="905">
        <f>IFERROR(MIN(SUD_UOS2[[#This Row],[Interim Rate (Rate Cap) $]:[Net Cost per Unit $]])*(SUD_UOS2[[#This Row],[Proposed: Total Units of Service]]-SUD_UOS2[[#This Row],[Proposed: DMC Units]]),0)</f>
        <v>0</v>
      </c>
      <c r="P92" s="906"/>
      <c r="Q92" s="906"/>
      <c r="R92" s="888" t="str">
        <f>IFERROR(SUD_UOS2[[#This Row],[Prior Approved: DMC Units]]/SUD_UOS2[[#This Row],[Prior Approved: Total Units of Service]],"")</f>
        <v/>
      </c>
      <c r="S92" s="908">
        <f>IFERROR(SUD_UOS2[[#This Row],[Proposed: Total Units of Service]]-SUD_UOS2[[#This Row],[Prior Approved: Total Units of Service]],0)</f>
        <v>0</v>
      </c>
      <c r="T92" s="908">
        <f>IFERROR(SUD_UOS2[[#This Row],[Proposed: DMC Units]]-SUD_UOS2[[#This Row],[Prior Approved: DMC Units]],0)</f>
        <v>0</v>
      </c>
    </row>
    <row r="93" spans="1:20" hidden="1">
      <c r="A93" s="902">
        <v>85</v>
      </c>
      <c r="B93" s="903"/>
      <c r="C93" s="903"/>
      <c r="D93" s="903"/>
      <c r="E93" s="904"/>
      <c r="F93" s="904"/>
      <c r="G93" s="905">
        <f>IFERROR(SUD_UOS2[[#This Row],[Gross Cost $]]-SUD_UOS2[[#This Row],[Other Revenues $]],0)</f>
        <v>0</v>
      </c>
      <c r="H93" s="906"/>
      <c r="I93" s="906"/>
      <c r="J93" s="888" t="str">
        <f>IFERROR(SUD_UOS2[[#This Row],[Proposed: DMC Units]]/SUD_UOS2[[#This Row],[Proposed: Total Units of Service]],"")</f>
        <v/>
      </c>
      <c r="K93" s="890"/>
      <c r="L93" s="905">
        <f>IFERROR(SUD_UOS2[[#This Row],[Gross Cost $]]/SUD_UOS2[[#This Row],[Proposed: Total Units of Service]],0)</f>
        <v>0</v>
      </c>
      <c r="M93" s="905">
        <f>IFERROR(SUD_UOS2[[#This Row],[Net Cost $]]/SUD_UOS2[[#This Row],[Proposed: Total Units of Service]],0)</f>
        <v>0</v>
      </c>
      <c r="N93" s="905">
        <f>IFERROR(MIN(SUD_UOS2[[#This Row],[Interim Rate (Rate Cap) $]:[Net Cost per Unit $]])*SUD_UOS2[[#This Row],[Proposed: DMC Units]],0)</f>
        <v>0</v>
      </c>
      <c r="O93" s="905">
        <f>IFERROR(MIN(SUD_UOS2[[#This Row],[Interim Rate (Rate Cap) $]:[Net Cost per Unit $]])*(SUD_UOS2[[#This Row],[Proposed: Total Units of Service]]-SUD_UOS2[[#This Row],[Proposed: DMC Units]]),0)</f>
        <v>0</v>
      </c>
      <c r="P93" s="906"/>
      <c r="Q93" s="906"/>
      <c r="R93" s="888" t="str">
        <f>IFERROR(SUD_UOS2[[#This Row],[Prior Approved: DMC Units]]/SUD_UOS2[[#This Row],[Prior Approved: Total Units of Service]],"")</f>
        <v/>
      </c>
      <c r="S93" s="908">
        <f>IFERROR(SUD_UOS2[[#This Row],[Proposed: Total Units of Service]]-SUD_UOS2[[#This Row],[Prior Approved: Total Units of Service]],0)</f>
        <v>0</v>
      </c>
      <c r="T93" s="908">
        <f>IFERROR(SUD_UOS2[[#This Row],[Proposed: DMC Units]]-SUD_UOS2[[#This Row],[Prior Approved: DMC Units]],0)</f>
        <v>0</v>
      </c>
    </row>
    <row r="94" spans="1:20" hidden="1">
      <c r="A94" s="902">
        <v>86</v>
      </c>
      <c r="B94" s="903"/>
      <c r="C94" s="903"/>
      <c r="D94" s="903"/>
      <c r="E94" s="904"/>
      <c r="F94" s="904"/>
      <c r="G94" s="905">
        <f>IFERROR(SUD_UOS2[[#This Row],[Gross Cost $]]-SUD_UOS2[[#This Row],[Other Revenues $]],0)</f>
        <v>0</v>
      </c>
      <c r="H94" s="906"/>
      <c r="I94" s="906"/>
      <c r="J94" s="888" t="str">
        <f>IFERROR(SUD_UOS2[[#This Row],[Proposed: DMC Units]]/SUD_UOS2[[#This Row],[Proposed: Total Units of Service]],"")</f>
        <v/>
      </c>
      <c r="K94" s="890"/>
      <c r="L94" s="905">
        <f>IFERROR(SUD_UOS2[[#This Row],[Gross Cost $]]/SUD_UOS2[[#This Row],[Proposed: Total Units of Service]],0)</f>
        <v>0</v>
      </c>
      <c r="M94" s="905">
        <f>IFERROR(SUD_UOS2[[#This Row],[Net Cost $]]/SUD_UOS2[[#This Row],[Proposed: Total Units of Service]],0)</f>
        <v>0</v>
      </c>
      <c r="N94" s="905">
        <f>IFERROR(MIN(SUD_UOS2[[#This Row],[Interim Rate (Rate Cap) $]:[Net Cost per Unit $]])*SUD_UOS2[[#This Row],[Proposed: DMC Units]],0)</f>
        <v>0</v>
      </c>
      <c r="O94" s="905">
        <f>IFERROR(MIN(SUD_UOS2[[#This Row],[Interim Rate (Rate Cap) $]:[Net Cost per Unit $]])*(SUD_UOS2[[#This Row],[Proposed: Total Units of Service]]-SUD_UOS2[[#This Row],[Proposed: DMC Units]]),0)</f>
        <v>0</v>
      </c>
      <c r="P94" s="906"/>
      <c r="Q94" s="906"/>
      <c r="R94" s="888" t="str">
        <f>IFERROR(SUD_UOS2[[#This Row],[Prior Approved: DMC Units]]/SUD_UOS2[[#This Row],[Prior Approved: Total Units of Service]],"")</f>
        <v/>
      </c>
      <c r="S94" s="908">
        <f>IFERROR(SUD_UOS2[[#This Row],[Proposed: Total Units of Service]]-SUD_UOS2[[#This Row],[Prior Approved: Total Units of Service]],0)</f>
        <v>0</v>
      </c>
      <c r="T94" s="908">
        <f>IFERROR(SUD_UOS2[[#This Row],[Proposed: DMC Units]]-SUD_UOS2[[#This Row],[Prior Approved: DMC Units]],0)</f>
        <v>0</v>
      </c>
    </row>
    <row r="95" spans="1:20" hidden="1">
      <c r="A95" s="902">
        <v>87</v>
      </c>
      <c r="B95" s="903"/>
      <c r="C95" s="903"/>
      <c r="D95" s="903"/>
      <c r="E95" s="904"/>
      <c r="F95" s="904"/>
      <c r="G95" s="905">
        <f>IFERROR(SUD_UOS2[[#This Row],[Gross Cost $]]-SUD_UOS2[[#This Row],[Other Revenues $]],0)</f>
        <v>0</v>
      </c>
      <c r="H95" s="906"/>
      <c r="I95" s="906"/>
      <c r="J95" s="888" t="str">
        <f>IFERROR(SUD_UOS2[[#This Row],[Proposed: DMC Units]]/SUD_UOS2[[#This Row],[Proposed: Total Units of Service]],"")</f>
        <v/>
      </c>
      <c r="K95" s="890"/>
      <c r="L95" s="905">
        <f>IFERROR(SUD_UOS2[[#This Row],[Gross Cost $]]/SUD_UOS2[[#This Row],[Proposed: Total Units of Service]],0)</f>
        <v>0</v>
      </c>
      <c r="M95" s="905">
        <f>IFERROR(SUD_UOS2[[#This Row],[Net Cost $]]/SUD_UOS2[[#This Row],[Proposed: Total Units of Service]],0)</f>
        <v>0</v>
      </c>
      <c r="N95" s="905">
        <f>IFERROR(MIN(SUD_UOS2[[#This Row],[Interim Rate (Rate Cap) $]:[Net Cost per Unit $]])*SUD_UOS2[[#This Row],[Proposed: DMC Units]],0)</f>
        <v>0</v>
      </c>
      <c r="O95" s="905">
        <f>IFERROR(MIN(SUD_UOS2[[#This Row],[Interim Rate (Rate Cap) $]:[Net Cost per Unit $]])*(SUD_UOS2[[#This Row],[Proposed: Total Units of Service]]-SUD_UOS2[[#This Row],[Proposed: DMC Units]]),0)</f>
        <v>0</v>
      </c>
      <c r="P95" s="906"/>
      <c r="Q95" s="906"/>
      <c r="R95" s="888" t="str">
        <f>IFERROR(SUD_UOS2[[#This Row],[Prior Approved: DMC Units]]/SUD_UOS2[[#This Row],[Prior Approved: Total Units of Service]],"")</f>
        <v/>
      </c>
      <c r="S95" s="908">
        <f>IFERROR(SUD_UOS2[[#This Row],[Proposed: Total Units of Service]]-SUD_UOS2[[#This Row],[Prior Approved: Total Units of Service]],0)</f>
        <v>0</v>
      </c>
      <c r="T95" s="908">
        <f>IFERROR(SUD_UOS2[[#This Row],[Proposed: DMC Units]]-SUD_UOS2[[#This Row],[Prior Approved: DMC Units]],0)</f>
        <v>0</v>
      </c>
    </row>
    <row r="96" spans="1:20" hidden="1">
      <c r="A96" s="902">
        <v>88</v>
      </c>
      <c r="B96" s="903"/>
      <c r="C96" s="903"/>
      <c r="D96" s="903"/>
      <c r="E96" s="904"/>
      <c r="F96" s="904"/>
      <c r="G96" s="905">
        <f>IFERROR(SUD_UOS2[[#This Row],[Gross Cost $]]-SUD_UOS2[[#This Row],[Other Revenues $]],0)</f>
        <v>0</v>
      </c>
      <c r="H96" s="906"/>
      <c r="I96" s="906"/>
      <c r="J96" s="888" t="str">
        <f>IFERROR(SUD_UOS2[[#This Row],[Proposed: DMC Units]]/SUD_UOS2[[#This Row],[Proposed: Total Units of Service]],"")</f>
        <v/>
      </c>
      <c r="K96" s="890"/>
      <c r="L96" s="905">
        <f>IFERROR(SUD_UOS2[[#This Row],[Gross Cost $]]/SUD_UOS2[[#This Row],[Proposed: Total Units of Service]],0)</f>
        <v>0</v>
      </c>
      <c r="M96" s="905">
        <f>IFERROR(SUD_UOS2[[#This Row],[Net Cost $]]/SUD_UOS2[[#This Row],[Proposed: Total Units of Service]],0)</f>
        <v>0</v>
      </c>
      <c r="N96" s="905">
        <f>IFERROR(MIN(SUD_UOS2[[#This Row],[Interim Rate (Rate Cap) $]:[Net Cost per Unit $]])*SUD_UOS2[[#This Row],[Proposed: DMC Units]],0)</f>
        <v>0</v>
      </c>
      <c r="O96" s="905">
        <f>IFERROR(MIN(SUD_UOS2[[#This Row],[Interim Rate (Rate Cap) $]:[Net Cost per Unit $]])*(SUD_UOS2[[#This Row],[Proposed: Total Units of Service]]-SUD_UOS2[[#This Row],[Proposed: DMC Units]]),0)</f>
        <v>0</v>
      </c>
      <c r="P96" s="906"/>
      <c r="Q96" s="906"/>
      <c r="R96" s="888" t="str">
        <f>IFERROR(SUD_UOS2[[#This Row],[Prior Approved: DMC Units]]/SUD_UOS2[[#This Row],[Prior Approved: Total Units of Service]],"")</f>
        <v/>
      </c>
      <c r="S96" s="908">
        <f>IFERROR(SUD_UOS2[[#This Row],[Proposed: Total Units of Service]]-SUD_UOS2[[#This Row],[Prior Approved: Total Units of Service]],0)</f>
        <v>0</v>
      </c>
      <c r="T96" s="908">
        <f>IFERROR(SUD_UOS2[[#This Row],[Proposed: DMC Units]]-SUD_UOS2[[#This Row],[Prior Approved: DMC Units]],0)</f>
        <v>0</v>
      </c>
    </row>
    <row r="97" spans="1:20" hidden="1">
      <c r="A97" s="902">
        <v>89</v>
      </c>
      <c r="B97" s="903"/>
      <c r="C97" s="903"/>
      <c r="D97" s="903"/>
      <c r="E97" s="904"/>
      <c r="F97" s="904"/>
      <c r="G97" s="905">
        <f>IFERROR(SUD_UOS2[[#This Row],[Gross Cost $]]-SUD_UOS2[[#This Row],[Other Revenues $]],0)</f>
        <v>0</v>
      </c>
      <c r="H97" s="906"/>
      <c r="I97" s="906"/>
      <c r="J97" s="888" t="str">
        <f>IFERROR(SUD_UOS2[[#This Row],[Proposed: DMC Units]]/SUD_UOS2[[#This Row],[Proposed: Total Units of Service]],"")</f>
        <v/>
      </c>
      <c r="K97" s="890"/>
      <c r="L97" s="905">
        <f>IFERROR(SUD_UOS2[[#This Row],[Gross Cost $]]/SUD_UOS2[[#This Row],[Proposed: Total Units of Service]],0)</f>
        <v>0</v>
      </c>
      <c r="M97" s="905">
        <f>IFERROR(SUD_UOS2[[#This Row],[Net Cost $]]/SUD_UOS2[[#This Row],[Proposed: Total Units of Service]],0)</f>
        <v>0</v>
      </c>
      <c r="N97" s="905">
        <f>IFERROR(MIN(SUD_UOS2[[#This Row],[Interim Rate (Rate Cap) $]:[Net Cost per Unit $]])*SUD_UOS2[[#This Row],[Proposed: DMC Units]],0)</f>
        <v>0</v>
      </c>
      <c r="O97" s="905">
        <f>IFERROR(MIN(SUD_UOS2[[#This Row],[Interim Rate (Rate Cap) $]:[Net Cost per Unit $]])*(SUD_UOS2[[#This Row],[Proposed: Total Units of Service]]-SUD_UOS2[[#This Row],[Proposed: DMC Units]]),0)</f>
        <v>0</v>
      </c>
      <c r="P97" s="906"/>
      <c r="Q97" s="906"/>
      <c r="R97" s="888" t="str">
        <f>IFERROR(SUD_UOS2[[#This Row],[Prior Approved: DMC Units]]/SUD_UOS2[[#This Row],[Prior Approved: Total Units of Service]],"")</f>
        <v/>
      </c>
      <c r="S97" s="908">
        <f>IFERROR(SUD_UOS2[[#This Row],[Proposed: Total Units of Service]]-SUD_UOS2[[#This Row],[Prior Approved: Total Units of Service]],0)</f>
        <v>0</v>
      </c>
      <c r="T97" s="908">
        <f>IFERROR(SUD_UOS2[[#This Row],[Proposed: DMC Units]]-SUD_UOS2[[#This Row],[Prior Approved: DMC Units]],0)</f>
        <v>0</v>
      </c>
    </row>
    <row r="98" spans="1:20" hidden="1">
      <c r="A98" s="902">
        <v>90</v>
      </c>
      <c r="B98" s="903"/>
      <c r="C98" s="903"/>
      <c r="D98" s="903"/>
      <c r="E98" s="904"/>
      <c r="F98" s="904"/>
      <c r="G98" s="905">
        <f>IFERROR(SUD_UOS2[[#This Row],[Gross Cost $]]-SUD_UOS2[[#This Row],[Other Revenues $]],0)</f>
        <v>0</v>
      </c>
      <c r="H98" s="906"/>
      <c r="I98" s="906"/>
      <c r="J98" s="888" t="str">
        <f>IFERROR(SUD_UOS2[[#This Row],[Proposed: DMC Units]]/SUD_UOS2[[#This Row],[Proposed: Total Units of Service]],"")</f>
        <v/>
      </c>
      <c r="K98" s="890"/>
      <c r="L98" s="905">
        <f>IFERROR(SUD_UOS2[[#This Row],[Gross Cost $]]/SUD_UOS2[[#This Row],[Proposed: Total Units of Service]],0)</f>
        <v>0</v>
      </c>
      <c r="M98" s="905">
        <f>IFERROR(SUD_UOS2[[#This Row],[Net Cost $]]/SUD_UOS2[[#This Row],[Proposed: Total Units of Service]],0)</f>
        <v>0</v>
      </c>
      <c r="N98" s="905">
        <f>IFERROR(MIN(SUD_UOS2[[#This Row],[Interim Rate (Rate Cap) $]:[Net Cost per Unit $]])*SUD_UOS2[[#This Row],[Proposed: DMC Units]],0)</f>
        <v>0</v>
      </c>
      <c r="O98" s="905">
        <f>IFERROR(MIN(SUD_UOS2[[#This Row],[Interim Rate (Rate Cap) $]:[Net Cost per Unit $]])*(SUD_UOS2[[#This Row],[Proposed: Total Units of Service]]-SUD_UOS2[[#This Row],[Proposed: DMC Units]]),0)</f>
        <v>0</v>
      </c>
      <c r="P98" s="906"/>
      <c r="Q98" s="906"/>
      <c r="R98" s="888" t="str">
        <f>IFERROR(SUD_UOS2[[#This Row],[Prior Approved: DMC Units]]/SUD_UOS2[[#This Row],[Prior Approved: Total Units of Service]],"")</f>
        <v/>
      </c>
      <c r="S98" s="908">
        <f>IFERROR(SUD_UOS2[[#This Row],[Proposed: Total Units of Service]]-SUD_UOS2[[#This Row],[Prior Approved: Total Units of Service]],0)</f>
        <v>0</v>
      </c>
      <c r="T98" s="908">
        <f>IFERROR(SUD_UOS2[[#This Row],[Proposed: DMC Units]]-SUD_UOS2[[#This Row],[Prior Approved: DMC Units]],0)</f>
        <v>0</v>
      </c>
    </row>
    <row r="99" spans="1:20" hidden="1">
      <c r="A99" s="902">
        <v>91</v>
      </c>
      <c r="B99" s="903"/>
      <c r="C99" s="903"/>
      <c r="D99" s="903"/>
      <c r="E99" s="904"/>
      <c r="F99" s="904"/>
      <c r="G99" s="905">
        <f>IFERROR(SUD_UOS2[[#This Row],[Gross Cost $]]-SUD_UOS2[[#This Row],[Other Revenues $]],0)</f>
        <v>0</v>
      </c>
      <c r="H99" s="906"/>
      <c r="I99" s="906"/>
      <c r="J99" s="888" t="str">
        <f>IFERROR(SUD_UOS2[[#This Row],[Proposed: DMC Units]]/SUD_UOS2[[#This Row],[Proposed: Total Units of Service]],"")</f>
        <v/>
      </c>
      <c r="K99" s="890"/>
      <c r="L99" s="905">
        <f>IFERROR(SUD_UOS2[[#This Row],[Gross Cost $]]/SUD_UOS2[[#This Row],[Proposed: Total Units of Service]],0)</f>
        <v>0</v>
      </c>
      <c r="M99" s="905">
        <f>IFERROR(SUD_UOS2[[#This Row],[Net Cost $]]/SUD_UOS2[[#This Row],[Proposed: Total Units of Service]],0)</f>
        <v>0</v>
      </c>
      <c r="N99" s="905">
        <f>IFERROR(MIN(SUD_UOS2[[#This Row],[Interim Rate (Rate Cap) $]:[Net Cost per Unit $]])*SUD_UOS2[[#This Row],[Proposed: DMC Units]],0)</f>
        <v>0</v>
      </c>
      <c r="O99" s="905">
        <f>IFERROR(MIN(SUD_UOS2[[#This Row],[Interim Rate (Rate Cap) $]:[Net Cost per Unit $]])*(SUD_UOS2[[#This Row],[Proposed: Total Units of Service]]-SUD_UOS2[[#This Row],[Proposed: DMC Units]]),0)</f>
        <v>0</v>
      </c>
      <c r="P99" s="906"/>
      <c r="Q99" s="906"/>
      <c r="R99" s="888" t="str">
        <f>IFERROR(SUD_UOS2[[#This Row],[Prior Approved: DMC Units]]/SUD_UOS2[[#This Row],[Prior Approved: Total Units of Service]],"")</f>
        <v/>
      </c>
      <c r="S99" s="908">
        <f>IFERROR(SUD_UOS2[[#This Row],[Proposed: Total Units of Service]]-SUD_UOS2[[#This Row],[Prior Approved: Total Units of Service]],0)</f>
        <v>0</v>
      </c>
      <c r="T99" s="908">
        <f>IFERROR(SUD_UOS2[[#This Row],[Proposed: DMC Units]]-SUD_UOS2[[#This Row],[Prior Approved: DMC Units]],0)</f>
        <v>0</v>
      </c>
    </row>
    <row r="100" spans="1:20" hidden="1">
      <c r="A100" s="902">
        <v>92</v>
      </c>
      <c r="B100" s="903"/>
      <c r="C100" s="903"/>
      <c r="D100" s="903"/>
      <c r="E100" s="904"/>
      <c r="F100" s="904"/>
      <c r="G100" s="905">
        <f>IFERROR(SUD_UOS2[[#This Row],[Gross Cost $]]-SUD_UOS2[[#This Row],[Other Revenues $]],0)</f>
        <v>0</v>
      </c>
      <c r="H100" s="906"/>
      <c r="I100" s="906"/>
      <c r="J100" s="888" t="str">
        <f>IFERROR(SUD_UOS2[[#This Row],[Proposed: DMC Units]]/SUD_UOS2[[#This Row],[Proposed: Total Units of Service]],"")</f>
        <v/>
      </c>
      <c r="K100" s="890"/>
      <c r="L100" s="905">
        <f>IFERROR(SUD_UOS2[[#This Row],[Gross Cost $]]/SUD_UOS2[[#This Row],[Proposed: Total Units of Service]],0)</f>
        <v>0</v>
      </c>
      <c r="M100" s="905">
        <f>IFERROR(SUD_UOS2[[#This Row],[Net Cost $]]/SUD_UOS2[[#This Row],[Proposed: Total Units of Service]],0)</f>
        <v>0</v>
      </c>
      <c r="N100" s="905">
        <f>IFERROR(MIN(SUD_UOS2[[#This Row],[Interim Rate (Rate Cap) $]:[Net Cost per Unit $]])*SUD_UOS2[[#This Row],[Proposed: DMC Units]],0)</f>
        <v>0</v>
      </c>
      <c r="O100" s="905">
        <f>IFERROR(MIN(SUD_UOS2[[#This Row],[Interim Rate (Rate Cap) $]:[Net Cost per Unit $]])*(SUD_UOS2[[#This Row],[Proposed: Total Units of Service]]-SUD_UOS2[[#This Row],[Proposed: DMC Units]]),0)</f>
        <v>0</v>
      </c>
      <c r="P100" s="906"/>
      <c r="Q100" s="906"/>
      <c r="R100" s="888" t="str">
        <f>IFERROR(SUD_UOS2[[#This Row],[Prior Approved: DMC Units]]/SUD_UOS2[[#This Row],[Prior Approved: Total Units of Service]],"")</f>
        <v/>
      </c>
      <c r="S100" s="908">
        <f>IFERROR(SUD_UOS2[[#This Row],[Proposed: Total Units of Service]]-SUD_UOS2[[#This Row],[Prior Approved: Total Units of Service]],0)</f>
        <v>0</v>
      </c>
      <c r="T100" s="908">
        <f>IFERROR(SUD_UOS2[[#This Row],[Proposed: DMC Units]]-SUD_UOS2[[#This Row],[Prior Approved: DMC Units]],0)</f>
        <v>0</v>
      </c>
    </row>
    <row r="101" spans="1:20" hidden="1">
      <c r="A101" s="902">
        <v>93</v>
      </c>
      <c r="B101" s="903"/>
      <c r="C101" s="903"/>
      <c r="D101" s="903"/>
      <c r="E101" s="904"/>
      <c r="F101" s="904"/>
      <c r="G101" s="905">
        <f>IFERROR(SUD_UOS2[[#This Row],[Gross Cost $]]-SUD_UOS2[[#This Row],[Other Revenues $]],0)</f>
        <v>0</v>
      </c>
      <c r="H101" s="906"/>
      <c r="I101" s="906"/>
      <c r="J101" s="888" t="str">
        <f>IFERROR(SUD_UOS2[[#This Row],[Proposed: DMC Units]]/SUD_UOS2[[#This Row],[Proposed: Total Units of Service]],"")</f>
        <v/>
      </c>
      <c r="K101" s="890"/>
      <c r="L101" s="905">
        <f>IFERROR(SUD_UOS2[[#This Row],[Gross Cost $]]/SUD_UOS2[[#This Row],[Proposed: Total Units of Service]],0)</f>
        <v>0</v>
      </c>
      <c r="M101" s="905">
        <f>IFERROR(SUD_UOS2[[#This Row],[Net Cost $]]/SUD_UOS2[[#This Row],[Proposed: Total Units of Service]],0)</f>
        <v>0</v>
      </c>
      <c r="N101" s="905">
        <f>IFERROR(MIN(SUD_UOS2[[#This Row],[Interim Rate (Rate Cap) $]:[Net Cost per Unit $]])*SUD_UOS2[[#This Row],[Proposed: DMC Units]],0)</f>
        <v>0</v>
      </c>
      <c r="O101" s="905">
        <f>IFERROR(MIN(SUD_UOS2[[#This Row],[Interim Rate (Rate Cap) $]:[Net Cost per Unit $]])*(SUD_UOS2[[#This Row],[Proposed: Total Units of Service]]-SUD_UOS2[[#This Row],[Proposed: DMC Units]]),0)</f>
        <v>0</v>
      </c>
      <c r="P101" s="906"/>
      <c r="Q101" s="906"/>
      <c r="R101" s="888" t="str">
        <f>IFERROR(SUD_UOS2[[#This Row],[Prior Approved: DMC Units]]/SUD_UOS2[[#This Row],[Prior Approved: Total Units of Service]],"")</f>
        <v/>
      </c>
      <c r="S101" s="908">
        <f>IFERROR(SUD_UOS2[[#This Row],[Proposed: Total Units of Service]]-SUD_UOS2[[#This Row],[Prior Approved: Total Units of Service]],0)</f>
        <v>0</v>
      </c>
      <c r="T101" s="908">
        <f>IFERROR(SUD_UOS2[[#This Row],[Proposed: DMC Units]]-SUD_UOS2[[#This Row],[Prior Approved: DMC Units]],0)</f>
        <v>0</v>
      </c>
    </row>
    <row r="102" spans="1:20" hidden="1">
      <c r="A102" s="902">
        <v>94</v>
      </c>
      <c r="B102" s="903"/>
      <c r="C102" s="903"/>
      <c r="D102" s="903"/>
      <c r="E102" s="904"/>
      <c r="F102" s="904"/>
      <c r="G102" s="905">
        <f>IFERROR(SUD_UOS2[[#This Row],[Gross Cost $]]-SUD_UOS2[[#This Row],[Other Revenues $]],0)</f>
        <v>0</v>
      </c>
      <c r="H102" s="906"/>
      <c r="I102" s="906"/>
      <c r="J102" s="888" t="str">
        <f>IFERROR(SUD_UOS2[[#This Row],[Proposed: DMC Units]]/SUD_UOS2[[#This Row],[Proposed: Total Units of Service]],"")</f>
        <v/>
      </c>
      <c r="K102" s="890"/>
      <c r="L102" s="905">
        <f>IFERROR(SUD_UOS2[[#This Row],[Gross Cost $]]/SUD_UOS2[[#This Row],[Proposed: Total Units of Service]],0)</f>
        <v>0</v>
      </c>
      <c r="M102" s="905">
        <f>IFERROR(SUD_UOS2[[#This Row],[Net Cost $]]/SUD_UOS2[[#This Row],[Proposed: Total Units of Service]],0)</f>
        <v>0</v>
      </c>
      <c r="N102" s="905">
        <f>IFERROR(MIN(SUD_UOS2[[#This Row],[Interim Rate (Rate Cap) $]:[Net Cost per Unit $]])*SUD_UOS2[[#This Row],[Proposed: DMC Units]],0)</f>
        <v>0</v>
      </c>
      <c r="O102" s="905">
        <f>IFERROR(MIN(SUD_UOS2[[#This Row],[Interim Rate (Rate Cap) $]:[Net Cost per Unit $]])*(SUD_UOS2[[#This Row],[Proposed: Total Units of Service]]-SUD_UOS2[[#This Row],[Proposed: DMC Units]]),0)</f>
        <v>0</v>
      </c>
      <c r="P102" s="906"/>
      <c r="Q102" s="906"/>
      <c r="R102" s="888" t="str">
        <f>IFERROR(SUD_UOS2[[#This Row],[Prior Approved: DMC Units]]/SUD_UOS2[[#This Row],[Prior Approved: Total Units of Service]],"")</f>
        <v/>
      </c>
      <c r="S102" s="908">
        <f>IFERROR(SUD_UOS2[[#This Row],[Proposed: Total Units of Service]]-SUD_UOS2[[#This Row],[Prior Approved: Total Units of Service]],0)</f>
        <v>0</v>
      </c>
      <c r="T102" s="908">
        <f>IFERROR(SUD_UOS2[[#This Row],[Proposed: DMC Units]]-SUD_UOS2[[#This Row],[Prior Approved: DMC Units]],0)</f>
        <v>0</v>
      </c>
    </row>
    <row r="103" spans="1:20" hidden="1">
      <c r="A103" s="902">
        <v>95</v>
      </c>
      <c r="B103" s="903"/>
      <c r="C103" s="903"/>
      <c r="D103" s="903"/>
      <c r="E103" s="904"/>
      <c r="F103" s="904"/>
      <c r="G103" s="905">
        <f>IFERROR(SUD_UOS2[[#This Row],[Gross Cost $]]-SUD_UOS2[[#This Row],[Other Revenues $]],0)</f>
        <v>0</v>
      </c>
      <c r="H103" s="906"/>
      <c r="I103" s="906"/>
      <c r="J103" s="888" t="str">
        <f>IFERROR(SUD_UOS2[[#This Row],[Proposed: DMC Units]]/SUD_UOS2[[#This Row],[Proposed: Total Units of Service]],"")</f>
        <v/>
      </c>
      <c r="K103" s="890"/>
      <c r="L103" s="905">
        <f>IFERROR(SUD_UOS2[[#This Row],[Gross Cost $]]/SUD_UOS2[[#This Row],[Proposed: Total Units of Service]],0)</f>
        <v>0</v>
      </c>
      <c r="M103" s="905">
        <f>IFERROR(SUD_UOS2[[#This Row],[Net Cost $]]/SUD_UOS2[[#This Row],[Proposed: Total Units of Service]],0)</f>
        <v>0</v>
      </c>
      <c r="N103" s="905">
        <f>IFERROR(MIN(SUD_UOS2[[#This Row],[Interim Rate (Rate Cap) $]:[Net Cost per Unit $]])*SUD_UOS2[[#This Row],[Proposed: DMC Units]],0)</f>
        <v>0</v>
      </c>
      <c r="O103" s="905">
        <f>IFERROR(MIN(SUD_UOS2[[#This Row],[Interim Rate (Rate Cap) $]:[Net Cost per Unit $]])*(SUD_UOS2[[#This Row],[Proposed: Total Units of Service]]-SUD_UOS2[[#This Row],[Proposed: DMC Units]]),0)</f>
        <v>0</v>
      </c>
      <c r="P103" s="906"/>
      <c r="Q103" s="906"/>
      <c r="R103" s="888" t="str">
        <f>IFERROR(SUD_UOS2[[#This Row],[Prior Approved: DMC Units]]/SUD_UOS2[[#This Row],[Prior Approved: Total Units of Service]],"")</f>
        <v/>
      </c>
      <c r="S103" s="908">
        <f>IFERROR(SUD_UOS2[[#This Row],[Proposed: Total Units of Service]]-SUD_UOS2[[#This Row],[Prior Approved: Total Units of Service]],0)</f>
        <v>0</v>
      </c>
      <c r="T103" s="908">
        <f>IFERROR(SUD_UOS2[[#This Row],[Proposed: DMC Units]]-SUD_UOS2[[#This Row],[Prior Approved: DMC Units]],0)</f>
        <v>0</v>
      </c>
    </row>
    <row r="104" spans="1:20" hidden="1">
      <c r="A104" s="902">
        <v>96</v>
      </c>
      <c r="B104" s="903"/>
      <c r="C104" s="903"/>
      <c r="D104" s="903"/>
      <c r="E104" s="904"/>
      <c r="F104" s="904"/>
      <c r="G104" s="905">
        <f>IFERROR(SUD_UOS2[[#This Row],[Gross Cost $]]-SUD_UOS2[[#This Row],[Other Revenues $]],0)</f>
        <v>0</v>
      </c>
      <c r="H104" s="906"/>
      <c r="I104" s="906"/>
      <c r="J104" s="888" t="str">
        <f>IFERROR(SUD_UOS2[[#This Row],[Proposed: DMC Units]]/SUD_UOS2[[#This Row],[Proposed: Total Units of Service]],"")</f>
        <v/>
      </c>
      <c r="K104" s="890"/>
      <c r="L104" s="905">
        <f>IFERROR(SUD_UOS2[[#This Row],[Gross Cost $]]/SUD_UOS2[[#This Row],[Proposed: Total Units of Service]],0)</f>
        <v>0</v>
      </c>
      <c r="M104" s="905">
        <f>IFERROR(SUD_UOS2[[#This Row],[Net Cost $]]/SUD_UOS2[[#This Row],[Proposed: Total Units of Service]],0)</f>
        <v>0</v>
      </c>
      <c r="N104" s="905">
        <f>IFERROR(MIN(SUD_UOS2[[#This Row],[Interim Rate (Rate Cap) $]:[Net Cost per Unit $]])*SUD_UOS2[[#This Row],[Proposed: DMC Units]],0)</f>
        <v>0</v>
      </c>
      <c r="O104" s="905">
        <f>IFERROR(MIN(SUD_UOS2[[#This Row],[Interim Rate (Rate Cap) $]:[Net Cost per Unit $]])*(SUD_UOS2[[#This Row],[Proposed: Total Units of Service]]-SUD_UOS2[[#This Row],[Proposed: DMC Units]]),0)</f>
        <v>0</v>
      </c>
      <c r="P104" s="906"/>
      <c r="Q104" s="906"/>
      <c r="R104" s="888" t="str">
        <f>IFERROR(SUD_UOS2[[#This Row],[Prior Approved: DMC Units]]/SUD_UOS2[[#This Row],[Prior Approved: Total Units of Service]],"")</f>
        <v/>
      </c>
      <c r="S104" s="908">
        <f>IFERROR(SUD_UOS2[[#This Row],[Proposed: Total Units of Service]]-SUD_UOS2[[#This Row],[Prior Approved: Total Units of Service]],0)</f>
        <v>0</v>
      </c>
      <c r="T104" s="908">
        <f>IFERROR(SUD_UOS2[[#This Row],[Proposed: DMC Units]]-SUD_UOS2[[#This Row],[Prior Approved: DMC Units]],0)</f>
        <v>0</v>
      </c>
    </row>
    <row r="105" spans="1:20" hidden="1">
      <c r="A105" s="902">
        <v>97</v>
      </c>
      <c r="B105" s="903"/>
      <c r="C105" s="903"/>
      <c r="D105" s="903"/>
      <c r="E105" s="904"/>
      <c r="F105" s="904"/>
      <c r="G105" s="905">
        <f>IFERROR(SUD_UOS2[[#This Row],[Gross Cost $]]-SUD_UOS2[[#This Row],[Other Revenues $]],0)</f>
        <v>0</v>
      </c>
      <c r="H105" s="906"/>
      <c r="I105" s="906"/>
      <c r="J105" s="888" t="str">
        <f>IFERROR(SUD_UOS2[[#This Row],[Proposed: DMC Units]]/SUD_UOS2[[#This Row],[Proposed: Total Units of Service]],"")</f>
        <v/>
      </c>
      <c r="K105" s="890"/>
      <c r="L105" s="905">
        <f>IFERROR(SUD_UOS2[[#This Row],[Gross Cost $]]/SUD_UOS2[[#This Row],[Proposed: Total Units of Service]],0)</f>
        <v>0</v>
      </c>
      <c r="M105" s="905">
        <f>IFERROR(SUD_UOS2[[#This Row],[Net Cost $]]/SUD_UOS2[[#This Row],[Proposed: Total Units of Service]],0)</f>
        <v>0</v>
      </c>
      <c r="N105" s="905">
        <f>IFERROR(MIN(SUD_UOS2[[#This Row],[Interim Rate (Rate Cap) $]:[Net Cost per Unit $]])*SUD_UOS2[[#This Row],[Proposed: DMC Units]],0)</f>
        <v>0</v>
      </c>
      <c r="O105" s="905">
        <f>IFERROR(MIN(SUD_UOS2[[#This Row],[Interim Rate (Rate Cap) $]:[Net Cost per Unit $]])*(SUD_UOS2[[#This Row],[Proposed: Total Units of Service]]-SUD_UOS2[[#This Row],[Proposed: DMC Units]]),0)</f>
        <v>0</v>
      </c>
      <c r="P105" s="906"/>
      <c r="Q105" s="906"/>
      <c r="R105" s="888" t="str">
        <f>IFERROR(SUD_UOS2[[#This Row],[Prior Approved: DMC Units]]/SUD_UOS2[[#This Row],[Prior Approved: Total Units of Service]],"")</f>
        <v/>
      </c>
      <c r="S105" s="908">
        <f>IFERROR(SUD_UOS2[[#This Row],[Proposed: Total Units of Service]]-SUD_UOS2[[#This Row],[Prior Approved: Total Units of Service]],0)</f>
        <v>0</v>
      </c>
      <c r="T105" s="908">
        <f>IFERROR(SUD_UOS2[[#This Row],[Proposed: DMC Units]]-SUD_UOS2[[#This Row],[Prior Approved: DMC Units]],0)</f>
        <v>0</v>
      </c>
    </row>
    <row r="106" spans="1:20" hidden="1">
      <c r="A106" s="902">
        <v>98</v>
      </c>
      <c r="B106" s="903"/>
      <c r="C106" s="903"/>
      <c r="D106" s="903"/>
      <c r="E106" s="904"/>
      <c r="F106" s="904"/>
      <c r="G106" s="905">
        <f>IFERROR(SUD_UOS2[[#This Row],[Gross Cost $]]-SUD_UOS2[[#This Row],[Other Revenues $]],0)</f>
        <v>0</v>
      </c>
      <c r="H106" s="906"/>
      <c r="I106" s="906"/>
      <c r="J106" s="888" t="str">
        <f>IFERROR(SUD_UOS2[[#This Row],[Proposed: DMC Units]]/SUD_UOS2[[#This Row],[Proposed: Total Units of Service]],"")</f>
        <v/>
      </c>
      <c r="K106" s="890"/>
      <c r="L106" s="905">
        <f>IFERROR(SUD_UOS2[[#This Row],[Gross Cost $]]/SUD_UOS2[[#This Row],[Proposed: Total Units of Service]],0)</f>
        <v>0</v>
      </c>
      <c r="M106" s="905">
        <f>IFERROR(SUD_UOS2[[#This Row],[Net Cost $]]/SUD_UOS2[[#This Row],[Proposed: Total Units of Service]],0)</f>
        <v>0</v>
      </c>
      <c r="N106" s="905">
        <f>IFERROR(MIN(SUD_UOS2[[#This Row],[Interim Rate (Rate Cap) $]:[Net Cost per Unit $]])*SUD_UOS2[[#This Row],[Proposed: DMC Units]],0)</f>
        <v>0</v>
      </c>
      <c r="O106" s="905">
        <f>IFERROR(MIN(SUD_UOS2[[#This Row],[Interim Rate (Rate Cap) $]:[Net Cost per Unit $]])*(SUD_UOS2[[#This Row],[Proposed: Total Units of Service]]-SUD_UOS2[[#This Row],[Proposed: DMC Units]]),0)</f>
        <v>0</v>
      </c>
      <c r="P106" s="906"/>
      <c r="Q106" s="906"/>
      <c r="R106" s="888" t="str">
        <f>IFERROR(SUD_UOS2[[#This Row],[Prior Approved: DMC Units]]/SUD_UOS2[[#This Row],[Prior Approved: Total Units of Service]],"")</f>
        <v/>
      </c>
      <c r="S106" s="908">
        <f>IFERROR(SUD_UOS2[[#This Row],[Proposed: Total Units of Service]]-SUD_UOS2[[#This Row],[Prior Approved: Total Units of Service]],0)</f>
        <v>0</v>
      </c>
      <c r="T106" s="908">
        <f>IFERROR(SUD_UOS2[[#This Row],[Proposed: DMC Units]]-SUD_UOS2[[#This Row],[Prior Approved: DMC Units]],0)</f>
        <v>0</v>
      </c>
    </row>
    <row r="107" spans="1:20" hidden="1">
      <c r="A107" s="902">
        <v>99</v>
      </c>
      <c r="B107" s="903"/>
      <c r="C107" s="903"/>
      <c r="D107" s="903"/>
      <c r="E107" s="904"/>
      <c r="F107" s="904"/>
      <c r="G107" s="905">
        <f>IFERROR(SUD_UOS2[[#This Row],[Gross Cost $]]-SUD_UOS2[[#This Row],[Other Revenues $]],0)</f>
        <v>0</v>
      </c>
      <c r="H107" s="906"/>
      <c r="I107" s="906"/>
      <c r="J107" s="888" t="str">
        <f>IFERROR(SUD_UOS2[[#This Row],[Proposed: DMC Units]]/SUD_UOS2[[#This Row],[Proposed: Total Units of Service]],"")</f>
        <v/>
      </c>
      <c r="K107" s="890"/>
      <c r="L107" s="905">
        <f>IFERROR(SUD_UOS2[[#This Row],[Gross Cost $]]/SUD_UOS2[[#This Row],[Proposed: Total Units of Service]],0)</f>
        <v>0</v>
      </c>
      <c r="M107" s="905">
        <f>IFERROR(SUD_UOS2[[#This Row],[Net Cost $]]/SUD_UOS2[[#This Row],[Proposed: Total Units of Service]],0)</f>
        <v>0</v>
      </c>
      <c r="N107" s="905">
        <f>IFERROR(MIN(SUD_UOS2[[#This Row],[Interim Rate (Rate Cap) $]:[Net Cost per Unit $]])*SUD_UOS2[[#This Row],[Proposed: DMC Units]],0)</f>
        <v>0</v>
      </c>
      <c r="O107" s="905">
        <f>IFERROR(MIN(SUD_UOS2[[#This Row],[Interim Rate (Rate Cap) $]:[Net Cost per Unit $]])*(SUD_UOS2[[#This Row],[Proposed: Total Units of Service]]-SUD_UOS2[[#This Row],[Proposed: DMC Units]]),0)</f>
        <v>0</v>
      </c>
      <c r="P107" s="906"/>
      <c r="Q107" s="906"/>
      <c r="R107" s="888" t="str">
        <f>IFERROR(SUD_UOS2[[#This Row],[Prior Approved: DMC Units]]/SUD_UOS2[[#This Row],[Prior Approved: Total Units of Service]],"")</f>
        <v/>
      </c>
      <c r="S107" s="908">
        <f>IFERROR(SUD_UOS2[[#This Row],[Proposed: Total Units of Service]]-SUD_UOS2[[#This Row],[Prior Approved: Total Units of Service]],0)</f>
        <v>0</v>
      </c>
      <c r="T107" s="908">
        <f>IFERROR(SUD_UOS2[[#This Row],[Proposed: DMC Units]]-SUD_UOS2[[#This Row],[Prior Approved: DMC Units]],0)</f>
        <v>0</v>
      </c>
    </row>
    <row r="108" spans="1:20" hidden="1">
      <c r="A108" s="902">
        <v>100</v>
      </c>
      <c r="B108" s="903"/>
      <c r="C108" s="903"/>
      <c r="D108" s="903"/>
      <c r="E108" s="904"/>
      <c r="F108" s="904"/>
      <c r="G108" s="905">
        <f>IFERROR(SUD_UOS2[[#This Row],[Gross Cost $]]-SUD_UOS2[[#This Row],[Other Revenues $]],0)</f>
        <v>0</v>
      </c>
      <c r="H108" s="906"/>
      <c r="I108" s="906"/>
      <c r="J108" s="888" t="str">
        <f>IFERROR(SUD_UOS2[[#This Row],[Proposed: DMC Units]]/SUD_UOS2[[#This Row],[Proposed: Total Units of Service]],"")</f>
        <v/>
      </c>
      <c r="K108" s="890"/>
      <c r="L108" s="905">
        <f>IFERROR(SUD_UOS2[[#This Row],[Gross Cost $]]/SUD_UOS2[[#This Row],[Proposed: Total Units of Service]],0)</f>
        <v>0</v>
      </c>
      <c r="M108" s="905">
        <f>IFERROR(SUD_UOS2[[#This Row],[Net Cost $]]/SUD_UOS2[[#This Row],[Proposed: Total Units of Service]],0)</f>
        <v>0</v>
      </c>
      <c r="N108" s="905">
        <f>IFERROR(MIN(SUD_UOS2[[#This Row],[Interim Rate (Rate Cap) $]:[Net Cost per Unit $]])*SUD_UOS2[[#This Row],[Proposed: DMC Units]],0)</f>
        <v>0</v>
      </c>
      <c r="O108" s="905">
        <f>IFERROR(MIN(SUD_UOS2[[#This Row],[Interim Rate (Rate Cap) $]:[Net Cost per Unit $]])*(SUD_UOS2[[#This Row],[Proposed: Total Units of Service]]-SUD_UOS2[[#This Row],[Proposed: DMC Units]]),0)</f>
        <v>0</v>
      </c>
      <c r="P108" s="906"/>
      <c r="Q108" s="906"/>
      <c r="R108" s="888" t="str">
        <f>IFERROR(SUD_UOS2[[#This Row],[Prior Approved: DMC Units]]/SUD_UOS2[[#This Row],[Prior Approved: Total Units of Service]],"")</f>
        <v/>
      </c>
      <c r="S108" s="908">
        <f>IFERROR(SUD_UOS2[[#This Row],[Proposed: Total Units of Service]]-SUD_UOS2[[#This Row],[Prior Approved: Total Units of Service]],0)</f>
        <v>0</v>
      </c>
      <c r="T108" s="908">
        <f>IFERROR(SUD_UOS2[[#This Row],[Proposed: DMC Units]]-SUD_UOS2[[#This Row],[Prior Approved: DMC Units]],0)</f>
        <v>0</v>
      </c>
    </row>
    <row r="109" spans="1:20" hidden="1">
      <c r="A109" s="902">
        <v>101</v>
      </c>
      <c r="B109" s="903"/>
      <c r="C109" s="903"/>
      <c r="D109" s="903"/>
      <c r="E109" s="904"/>
      <c r="F109" s="904"/>
      <c r="G109" s="905">
        <f>IFERROR(SUD_UOS2[[#This Row],[Gross Cost $]]-SUD_UOS2[[#This Row],[Other Revenues $]],0)</f>
        <v>0</v>
      </c>
      <c r="H109" s="906"/>
      <c r="I109" s="906"/>
      <c r="J109" s="888" t="str">
        <f>IFERROR(SUD_UOS2[[#This Row],[Proposed: DMC Units]]/SUD_UOS2[[#This Row],[Proposed: Total Units of Service]],"")</f>
        <v/>
      </c>
      <c r="K109" s="890"/>
      <c r="L109" s="905">
        <f>IFERROR(SUD_UOS2[[#This Row],[Gross Cost $]]/SUD_UOS2[[#This Row],[Proposed: Total Units of Service]],0)</f>
        <v>0</v>
      </c>
      <c r="M109" s="905">
        <f>IFERROR(SUD_UOS2[[#This Row],[Net Cost $]]/SUD_UOS2[[#This Row],[Proposed: Total Units of Service]],0)</f>
        <v>0</v>
      </c>
      <c r="N109" s="905">
        <f>IFERROR(MIN(SUD_UOS2[[#This Row],[Interim Rate (Rate Cap) $]:[Net Cost per Unit $]])*SUD_UOS2[[#This Row],[Proposed: DMC Units]],0)</f>
        <v>0</v>
      </c>
      <c r="O109" s="905">
        <f>IFERROR(MIN(SUD_UOS2[[#This Row],[Interim Rate (Rate Cap) $]:[Net Cost per Unit $]])*(SUD_UOS2[[#This Row],[Proposed: Total Units of Service]]-SUD_UOS2[[#This Row],[Proposed: DMC Units]]),0)</f>
        <v>0</v>
      </c>
      <c r="P109" s="906"/>
      <c r="Q109" s="906"/>
      <c r="R109" s="888" t="str">
        <f>IFERROR(SUD_UOS2[[#This Row],[Prior Approved: DMC Units]]/SUD_UOS2[[#This Row],[Prior Approved: Total Units of Service]],"")</f>
        <v/>
      </c>
      <c r="S109" s="908">
        <f>IFERROR(SUD_UOS2[[#This Row],[Proposed: Total Units of Service]]-SUD_UOS2[[#This Row],[Prior Approved: Total Units of Service]],0)</f>
        <v>0</v>
      </c>
      <c r="T109" s="908">
        <f>IFERROR(SUD_UOS2[[#This Row],[Proposed: DMC Units]]-SUD_UOS2[[#This Row],[Prior Approved: DMC Units]],0)</f>
        <v>0</v>
      </c>
    </row>
    <row r="110" spans="1:20" hidden="1">
      <c r="A110" s="902">
        <v>102</v>
      </c>
      <c r="B110" s="903"/>
      <c r="C110" s="903"/>
      <c r="D110" s="903"/>
      <c r="E110" s="904"/>
      <c r="F110" s="904"/>
      <c r="G110" s="905">
        <f>IFERROR(SUD_UOS2[[#This Row],[Gross Cost $]]-SUD_UOS2[[#This Row],[Other Revenues $]],0)</f>
        <v>0</v>
      </c>
      <c r="H110" s="906"/>
      <c r="I110" s="906"/>
      <c r="J110" s="888" t="str">
        <f>IFERROR(SUD_UOS2[[#This Row],[Proposed: DMC Units]]/SUD_UOS2[[#This Row],[Proposed: Total Units of Service]],"")</f>
        <v/>
      </c>
      <c r="K110" s="890"/>
      <c r="L110" s="905">
        <f>IFERROR(SUD_UOS2[[#This Row],[Gross Cost $]]/SUD_UOS2[[#This Row],[Proposed: Total Units of Service]],0)</f>
        <v>0</v>
      </c>
      <c r="M110" s="905">
        <f>IFERROR(SUD_UOS2[[#This Row],[Net Cost $]]/SUD_UOS2[[#This Row],[Proposed: Total Units of Service]],0)</f>
        <v>0</v>
      </c>
      <c r="N110" s="905">
        <f>IFERROR(MIN(SUD_UOS2[[#This Row],[Interim Rate (Rate Cap) $]:[Net Cost per Unit $]])*SUD_UOS2[[#This Row],[Proposed: DMC Units]],0)</f>
        <v>0</v>
      </c>
      <c r="O110" s="905">
        <f>IFERROR(MIN(SUD_UOS2[[#This Row],[Interim Rate (Rate Cap) $]:[Net Cost per Unit $]])*(SUD_UOS2[[#This Row],[Proposed: Total Units of Service]]-SUD_UOS2[[#This Row],[Proposed: DMC Units]]),0)</f>
        <v>0</v>
      </c>
      <c r="P110" s="906"/>
      <c r="Q110" s="906"/>
      <c r="R110" s="888" t="str">
        <f>IFERROR(SUD_UOS2[[#This Row],[Prior Approved: DMC Units]]/SUD_UOS2[[#This Row],[Prior Approved: Total Units of Service]],"")</f>
        <v/>
      </c>
      <c r="S110" s="908">
        <f>IFERROR(SUD_UOS2[[#This Row],[Proposed: Total Units of Service]]-SUD_UOS2[[#This Row],[Prior Approved: Total Units of Service]],0)</f>
        <v>0</v>
      </c>
      <c r="T110" s="908">
        <f>IFERROR(SUD_UOS2[[#This Row],[Proposed: DMC Units]]-SUD_UOS2[[#This Row],[Prior Approved: DMC Units]],0)</f>
        <v>0</v>
      </c>
    </row>
    <row r="111" spans="1:20" hidden="1">
      <c r="A111" s="902">
        <v>103</v>
      </c>
      <c r="B111" s="903"/>
      <c r="C111" s="903"/>
      <c r="D111" s="903"/>
      <c r="E111" s="904"/>
      <c r="F111" s="904"/>
      <c r="G111" s="905">
        <f>IFERROR(SUD_UOS2[[#This Row],[Gross Cost $]]-SUD_UOS2[[#This Row],[Other Revenues $]],0)</f>
        <v>0</v>
      </c>
      <c r="H111" s="906"/>
      <c r="I111" s="906"/>
      <c r="J111" s="888" t="str">
        <f>IFERROR(SUD_UOS2[[#This Row],[Proposed: DMC Units]]/SUD_UOS2[[#This Row],[Proposed: Total Units of Service]],"")</f>
        <v/>
      </c>
      <c r="K111" s="890"/>
      <c r="L111" s="905">
        <f>IFERROR(SUD_UOS2[[#This Row],[Gross Cost $]]/SUD_UOS2[[#This Row],[Proposed: Total Units of Service]],0)</f>
        <v>0</v>
      </c>
      <c r="M111" s="905">
        <f>IFERROR(SUD_UOS2[[#This Row],[Net Cost $]]/SUD_UOS2[[#This Row],[Proposed: Total Units of Service]],0)</f>
        <v>0</v>
      </c>
      <c r="N111" s="905">
        <f>IFERROR(MIN(SUD_UOS2[[#This Row],[Interim Rate (Rate Cap) $]:[Net Cost per Unit $]])*SUD_UOS2[[#This Row],[Proposed: DMC Units]],0)</f>
        <v>0</v>
      </c>
      <c r="O111" s="905">
        <f>IFERROR(MIN(SUD_UOS2[[#This Row],[Interim Rate (Rate Cap) $]:[Net Cost per Unit $]])*(SUD_UOS2[[#This Row],[Proposed: Total Units of Service]]-SUD_UOS2[[#This Row],[Proposed: DMC Units]]),0)</f>
        <v>0</v>
      </c>
      <c r="P111" s="906"/>
      <c r="Q111" s="906"/>
      <c r="R111" s="888" t="str">
        <f>IFERROR(SUD_UOS2[[#This Row],[Prior Approved: DMC Units]]/SUD_UOS2[[#This Row],[Prior Approved: Total Units of Service]],"")</f>
        <v/>
      </c>
      <c r="S111" s="908">
        <f>IFERROR(SUD_UOS2[[#This Row],[Proposed: Total Units of Service]]-SUD_UOS2[[#This Row],[Prior Approved: Total Units of Service]],0)</f>
        <v>0</v>
      </c>
      <c r="T111" s="908">
        <f>IFERROR(SUD_UOS2[[#This Row],[Proposed: DMC Units]]-SUD_UOS2[[#This Row],[Prior Approved: DMC Units]],0)</f>
        <v>0</v>
      </c>
    </row>
    <row r="112" spans="1:20" hidden="1">
      <c r="A112" s="902">
        <v>104</v>
      </c>
      <c r="B112" s="903"/>
      <c r="C112" s="903"/>
      <c r="D112" s="903"/>
      <c r="E112" s="904"/>
      <c r="F112" s="904"/>
      <c r="G112" s="905">
        <f>IFERROR(SUD_UOS2[[#This Row],[Gross Cost $]]-SUD_UOS2[[#This Row],[Other Revenues $]],0)</f>
        <v>0</v>
      </c>
      <c r="H112" s="906"/>
      <c r="I112" s="906"/>
      <c r="J112" s="888" t="str">
        <f>IFERROR(SUD_UOS2[[#This Row],[Proposed: DMC Units]]/SUD_UOS2[[#This Row],[Proposed: Total Units of Service]],"")</f>
        <v/>
      </c>
      <c r="K112" s="890"/>
      <c r="L112" s="905">
        <f>IFERROR(SUD_UOS2[[#This Row],[Gross Cost $]]/SUD_UOS2[[#This Row],[Proposed: Total Units of Service]],0)</f>
        <v>0</v>
      </c>
      <c r="M112" s="905">
        <f>IFERROR(SUD_UOS2[[#This Row],[Net Cost $]]/SUD_UOS2[[#This Row],[Proposed: Total Units of Service]],0)</f>
        <v>0</v>
      </c>
      <c r="N112" s="905">
        <f>IFERROR(MIN(SUD_UOS2[[#This Row],[Interim Rate (Rate Cap) $]:[Net Cost per Unit $]])*SUD_UOS2[[#This Row],[Proposed: DMC Units]],0)</f>
        <v>0</v>
      </c>
      <c r="O112" s="905">
        <f>IFERROR(MIN(SUD_UOS2[[#This Row],[Interim Rate (Rate Cap) $]:[Net Cost per Unit $]])*(SUD_UOS2[[#This Row],[Proposed: Total Units of Service]]-SUD_UOS2[[#This Row],[Proposed: DMC Units]]),0)</f>
        <v>0</v>
      </c>
      <c r="P112" s="906"/>
      <c r="Q112" s="906"/>
      <c r="R112" s="888" t="str">
        <f>IFERROR(SUD_UOS2[[#This Row],[Prior Approved: DMC Units]]/SUD_UOS2[[#This Row],[Prior Approved: Total Units of Service]],"")</f>
        <v/>
      </c>
      <c r="S112" s="908">
        <f>IFERROR(SUD_UOS2[[#This Row],[Proposed: Total Units of Service]]-SUD_UOS2[[#This Row],[Prior Approved: Total Units of Service]],0)</f>
        <v>0</v>
      </c>
      <c r="T112" s="908">
        <f>IFERROR(SUD_UOS2[[#This Row],[Proposed: DMC Units]]-SUD_UOS2[[#This Row],[Prior Approved: DMC Units]],0)</f>
        <v>0</v>
      </c>
    </row>
    <row r="113" spans="1:20" hidden="1">
      <c r="A113" s="902">
        <v>105</v>
      </c>
      <c r="B113" s="903"/>
      <c r="C113" s="903"/>
      <c r="D113" s="903"/>
      <c r="E113" s="904"/>
      <c r="F113" s="904"/>
      <c r="G113" s="905">
        <f>IFERROR(SUD_UOS2[[#This Row],[Gross Cost $]]-SUD_UOS2[[#This Row],[Other Revenues $]],0)</f>
        <v>0</v>
      </c>
      <c r="H113" s="906"/>
      <c r="I113" s="906"/>
      <c r="J113" s="888" t="str">
        <f>IFERROR(SUD_UOS2[[#This Row],[Proposed: DMC Units]]/SUD_UOS2[[#This Row],[Proposed: Total Units of Service]],"")</f>
        <v/>
      </c>
      <c r="K113" s="890"/>
      <c r="L113" s="905">
        <f>IFERROR(SUD_UOS2[[#This Row],[Gross Cost $]]/SUD_UOS2[[#This Row],[Proposed: Total Units of Service]],0)</f>
        <v>0</v>
      </c>
      <c r="M113" s="905">
        <f>IFERROR(SUD_UOS2[[#This Row],[Net Cost $]]/SUD_UOS2[[#This Row],[Proposed: Total Units of Service]],0)</f>
        <v>0</v>
      </c>
      <c r="N113" s="905">
        <f>IFERROR(MIN(SUD_UOS2[[#This Row],[Interim Rate (Rate Cap) $]:[Net Cost per Unit $]])*SUD_UOS2[[#This Row],[Proposed: DMC Units]],0)</f>
        <v>0</v>
      </c>
      <c r="O113" s="905">
        <f>IFERROR(MIN(SUD_UOS2[[#This Row],[Interim Rate (Rate Cap) $]:[Net Cost per Unit $]])*(SUD_UOS2[[#This Row],[Proposed: Total Units of Service]]-SUD_UOS2[[#This Row],[Proposed: DMC Units]]),0)</f>
        <v>0</v>
      </c>
      <c r="P113" s="906"/>
      <c r="Q113" s="906"/>
      <c r="R113" s="888" t="str">
        <f>IFERROR(SUD_UOS2[[#This Row],[Prior Approved: DMC Units]]/SUD_UOS2[[#This Row],[Prior Approved: Total Units of Service]],"")</f>
        <v/>
      </c>
      <c r="S113" s="908">
        <f>IFERROR(SUD_UOS2[[#This Row],[Proposed: Total Units of Service]]-SUD_UOS2[[#This Row],[Prior Approved: Total Units of Service]],0)</f>
        <v>0</v>
      </c>
      <c r="T113" s="908">
        <f>IFERROR(SUD_UOS2[[#This Row],[Proposed: DMC Units]]-SUD_UOS2[[#This Row],[Prior Approved: DMC Units]],0)</f>
        <v>0</v>
      </c>
    </row>
    <row r="114" spans="1:20" hidden="1">
      <c r="A114" s="902">
        <v>106</v>
      </c>
      <c r="B114" s="903"/>
      <c r="C114" s="903"/>
      <c r="D114" s="903"/>
      <c r="E114" s="904"/>
      <c r="F114" s="904"/>
      <c r="G114" s="905">
        <f>IFERROR(SUD_UOS2[[#This Row],[Gross Cost $]]-SUD_UOS2[[#This Row],[Other Revenues $]],0)</f>
        <v>0</v>
      </c>
      <c r="H114" s="906"/>
      <c r="I114" s="906"/>
      <c r="J114" s="888" t="str">
        <f>IFERROR(SUD_UOS2[[#This Row],[Proposed: DMC Units]]/SUD_UOS2[[#This Row],[Proposed: Total Units of Service]],"")</f>
        <v/>
      </c>
      <c r="K114" s="890"/>
      <c r="L114" s="905">
        <f>IFERROR(SUD_UOS2[[#This Row],[Gross Cost $]]/SUD_UOS2[[#This Row],[Proposed: Total Units of Service]],0)</f>
        <v>0</v>
      </c>
      <c r="M114" s="905">
        <f>IFERROR(SUD_UOS2[[#This Row],[Net Cost $]]/SUD_UOS2[[#This Row],[Proposed: Total Units of Service]],0)</f>
        <v>0</v>
      </c>
      <c r="N114" s="905">
        <f>IFERROR(MIN(SUD_UOS2[[#This Row],[Interim Rate (Rate Cap) $]:[Net Cost per Unit $]])*SUD_UOS2[[#This Row],[Proposed: DMC Units]],0)</f>
        <v>0</v>
      </c>
      <c r="O114" s="905">
        <f>IFERROR(MIN(SUD_UOS2[[#This Row],[Interim Rate (Rate Cap) $]:[Net Cost per Unit $]])*(SUD_UOS2[[#This Row],[Proposed: Total Units of Service]]-SUD_UOS2[[#This Row],[Proposed: DMC Units]]),0)</f>
        <v>0</v>
      </c>
      <c r="P114" s="906"/>
      <c r="Q114" s="906"/>
      <c r="R114" s="888" t="str">
        <f>IFERROR(SUD_UOS2[[#This Row],[Prior Approved: DMC Units]]/SUD_UOS2[[#This Row],[Prior Approved: Total Units of Service]],"")</f>
        <v/>
      </c>
      <c r="S114" s="908">
        <f>IFERROR(SUD_UOS2[[#This Row],[Proposed: Total Units of Service]]-SUD_UOS2[[#This Row],[Prior Approved: Total Units of Service]],0)</f>
        <v>0</v>
      </c>
      <c r="T114" s="908">
        <f>IFERROR(SUD_UOS2[[#This Row],[Proposed: DMC Units]]-SUD_UOS2[[#This Row],[Prior Approved: DMC Units]],0)</f>
        <v>0</v>
      </c>
    </row>
    <row r="115" spans="1:20" hidden="1">
      <c r="A115" s="902">
        <v>107</v>
      </c>
      <c r="B115" s="903"/>
      <c r="C115" s="903"/>
      <c r="D115" s="903"/>
      <c r="E115" s="904"/>
      <c r="F115" s="904"/>
      <c r="G115" s="905">
        <f>IFERROR(SUD_UOS2[[#This Row],[Gross Cost $]]-SUD_UOS2[[#This Row],[Other Revenues $]],0)</f>
        <v>0</v>
      </c>
      <c r="H115" s="906"/>
      <c r="I115" s="906"/>
      <c r="J115" s="888" t="str">
        <f>IFERROR(SUD_UOS2[[#This Row],[Proposed: DMC Units]]/SUD_UOS2[[#This Row],[Proposed: Total Units of Service]],"")</f>
        <v/>
      </c>
      <c r="K115" s="890"/>
      <c r="L115" s="905">
        <f>IFERROR(SUD_UOS2[[#This Row],[Gross Cost $]]/SUD_UOS2[[#This Row],[Proposed: Total Units of Service]],0)</f>
        <v>0</v>
      </c>
      <c r="M115" s="905">
        <f>IFERROR(SUD_UOS2[[#This Row],[Net Cost $]]/SUD_UOS2[[#This Row],[Proposed: Total Units of Service]],0)</f>
        <v>0</v>
      </c>
      <c r="N115" s="905">
        <f>IFERROR(MIN(SUD_UOS2[[#This Row],[Interim Rate (Rate Cap) $]:[Net Cost per Unit $]])*SUD_UOS2[[#This Row],[Proposed: DMC Units]],0)</f>
        <v>0</v>
      </c>
      <c r="O115" s="905">
        <f>IFERROR(MIN(SUD_UOS2[[#This Row],[Interim Rate (Rate Cap) $]:[Net Cost per Unit $]])*(SUD_UOS2[[#This Row],[Proposed: Total Units of Service]]-SUD_UOS2[[#This Row],[Proposed: DMC Units]]),0)</f>
        <v>0</v>
      </c>
      <c r="P115" s="906"/>
      <c r="Q115" s="906"/>
      <c r="R115" s="888" t="str">
        <f>IFERROR(SUD_UOS2[[#This Row],[Prior Approved: DMC Units]]/SUD_UOS2[[#This Row],[Prior Approved: Total Units of Service]],"")</f>
        <v/>
      </c>
      <c r="S115" s="908">
        <f>IFERROR(SUD_UOS2[[#This Row],[Proposed: Total Units of Service]]-SUD_UOS2[[#This Row],[Prior Approved: Total Units of Service]],0)</f>
        <v>0</v>
      </c>
      <c r="T115" s="908">
        <f>IFERROR(SUD_UOS2[[#This Row],[Proposed: DMC Units]]-SUD_UOS2[[#This Row],[Prior Approved: DMC Units]],0)</f>
        <v>0</v>
      </c>
    </row>
    <row r="116" spans="1:20" hidden="1">
      <c r="A116" s="902">
        <v>108</v>
      </c>
      <c r="B116" s="903"/>
      <c r="C116" s="903"/>
      <c r="D116" s="903"/>
      <c r="E116" s="904"/>
      <c r="F116" s="904"/>
      <c r="G116" s="905">
        <f>IFERROR(SUD_UOS2[[#This Row],[Gross Cost $]]-SUD_UOS2[[#This Row],[Other Revenues $]],0)</f>
        <v>0</v>
      </c>
      <c r="H116" s="906"/>
      <c r="I116" s="906"/>
      <c r="J116" s="888" t="str">
        <f>IFERROR(SUD_UOS2[[#This Row],[Proposed: DMC Units]]/SUD_UOS2[[#This Row],[Proposed: Total Units of Service]],"")</f>
        <v/>
      </c>
      <c r="K116" s="890"/>
      <c r="L116" s="905">
        <f>IFERROR(SUD_UOS2[[#This Row],[Gross Cost $]]/SUD_UOS2[[#This Row],[Proposed: Total Units of Service]],0)</f>
        <v>0</v>
      </c>
      <c r="M116" s="905">
        <f>IFERROR(SUD_UOS2[[#This Row],[Net Cost $]]/SUD_UOS2[[#This Row],[Proposed: Total Units of Service]],0)</f>
        <v>0</v>
      </c>
      <c r="N116" s="905">
        <f>IFERROR(MIN(SUD_UOS2[[#This Row],[Interim Rate (Rate Cap) $]:[Net Cost per Unit $]])*SUD_UOS2[[#This Row],[Proposed: DMC Units]],0)</f>
        <v>0</v>
      </c>
      <c r="O116" s="905">
        <f>IFERROR(MIN(SUD_UOS2[[#This Row],[Interim Rate (Rate Cap) $]:[Net Cost per Unit $]])*(SUD_UOS2[[#This Row],[Proposed: Total Units of Service]]-SUD_UOS2[[#This Row],[Proposed: DMC Units]]),0)</f>
        <v>0</v>
      </c>
      <c r="P116" s="906"/>
      <c r="Q116" s="906"/>
      <c r="R116" s="888" t="str">
        <f>IFERROR(SUD_UOS2[[#This Row],[Prior Approved: DMC Units]]/SUD_UOS2[[#This Row],[Prior Approved: Total Units of Service]],"")</f>
        <v/>
      </c>
      <c r="S116" s="908">
        <f>IFERROR(SUD_UOS2[[#This Row],[Proposed: Total Units of Service]]-SUD_UOS2[[#This Row],[Prior Approved: Total Units of Service]],0)</f>
        <v>0</v>
      </c>
      <c r="T116" s="908">
        <f>IFERROR(SUD_UOS2[[#This Row],[Proposed: DMC Units]]-SUD_UOS2[[#This Row],[Prior Approved: DMC Units]],0)</f>
        <v>0</v>
      </c>
    </row>
    <row r="117" spans="1:20" hidden="1">
      <c r="A117" s="902">
        <v>109</v>
      </c>
      <c r="B117" s="903"/>
      <c r="C117" s="903"/>
      <c r="D117" s="903"/>
      <c r="E117" s="904"/>
      <c r="F117" s="904"/>
      <c r="G117" s="905">
        <f>IFERROR(SUD_UOS2[[#This Row],[Gross Cost $]]-SUD_UOS2[[#This Row],[Other Revenues $]],0)</f>
        <v>0</v>
      </c>
      <c r="H117" s="906"/>
      <c r="I117" s="906"/>
      <c r="J117" s="888" t="str">
        <f>IFERROR(SUD_UOS2[[#This Row],[Proposed: DMC Units]]/SUD_UOS2[[#This Row],[Proposed: Total Units of Service]],"")</f>
        <v/>
      </c>
      <c r="K117" s="890"/>
      <c r="L117" s="905">
        <f>IFERROR(SUD_UOS2[[#This Row],[Gross Cost $]]/SUD_UOS2[[#This Row],[Proposed: Total Units of Service]],0)</f>
        <v>0</v>
      </c>
      <c r="M117" s="905">
        <f>IFERROR(SUD_UOS2[[#This Row],[Net Cost $]]/SUD_UOS2[[#This Row],[Proposed: Total Units of Service]],0)</f>
        <v>0</v>
      </c>
      <c r="N117" s="905">
        <f>IFERROR(MIN(SUD_UOS2[[#This Row],[Interim Rate (Rate Cap) $]:[Net Cost per Unit $]])*SUD_UOS2[[#This Row],[Proposed: DMC Units]],0)</f>
        <v>0</v>
      </c>
      <c r="O117" s="905">
        <f>IFERROR(MIN(SUD_UOS2[[#This Row],[Interim Rate (Rate Cap) $]:[Net Cost per Unit $]])*(SUD_UOS2[[#This Row],[Proposed: Total Units of Service]]-SUD_UOS2[[#This Row],[Proposed: DMC Units]]),0)</f>
        <v>0</v>
      </c>
      <c r="P117" s="906"/>
      <c r="Q117" s="906"/>
      <c r="R117" s="888" t="str">
        <f>IFERROR(SUD_UOS2[[#This Row],[Prior Approved: DMC Units]]/SUD_UOS2[[#This Row],[Prior Approved: Total Units of Service]],"")</f>
        <v/>
      </c>
      <c r="S117" s="908">
        <f>IFERROR(SUD_UOS2[[#This Row],[Proposed: Total Units of Service]]-SUD_UOS2[[#This Row],[Prior Approved: Total Units of Service]],0)</f>
        <v>0</v>
      </c>
      <c r="T117" s="908">
        <f>IFERROR(SUD_UOS2[[#This Row],[Proposed: DMC Units]]-SUD_UOS2[[#This Row],[Prior Approved: DMC Units]],0)</f>
        <v>0</v>
      </c>
    </row>
    <row r="118" spans="1:20" hidden="1">
      <c r="A118" s="902">
        <v>110</v>
      </c>
      <c r="B118" s="903"/>
      <c r="C118" s="903"/>
      <c r="D118" s="903"/>
      <c r="E118" s="904"/>
      <c r="F118" s="904"/>
      <c r="G118" s="905">
        <f>IFERROR(SUD_UOS2[[#This Row],[Gross Cost $]]-SUD_UOS2[[#This Row],[Other Revenues $]],0)</f>
        <v>0</v>
      </c>
      <c r="H118" s="906"/>
      <c r="I118" s="906"/>
      <c r="J118" s="888" t="str">
        <f>IFERROR(SUD_UOS2[[#This Row],[Proposed: DMC Units]]/SUD_UOS2[[#This Row],[Proposed: Total Units of Service]],"")</f>
        <v/>
      </c>
      <c r="K118" s="890"/>
      <c r="L118" s="905">
        <f>IFERROR(SUD_UOS2[[#This Row],[Gross Cost $]]/SUD_UOS2[[#This Row],[Proposed: Total Units of Service]],0)</f>
        <v>0</v>
      </c>
      <c r="M118" s="905">
        <f>IFERROR(SUD_UOS2[[#This Row],[Net Cost $]]/SUD_UOS2[[#This Row],[Proposed: Total Units of Service]],0)</f>
        <v>0</v>
      </c>
      <c r="N118" s="905">
        <f>IFERROR(MIN(SUD_UOS2[[#This Row],[Interim Rate (Rate Cap) $]:[Net Cost per Unit $]])*SUD_UOS2[[#This Row],[Proposed: DMC Units]],0)</f>
        <v>0</v>
      </c>
      <c r="O118" s="905">
        <f>IFERROR(MIN(SUD_UOS2[[#This Row],[Interim Rate (Rate Cap) $]:[Net Cost per Unit $]])*(SUD_UOS2[[#This Row],[Proposed: Total Units of Service]]-SUD_UOS2[[#This Row],[Proposed: DMC Units]]),0)</f>
        <v>0</v>
      </c>
      <c r="P118" s="906"/>
      <c r="Q118" s="906"/>
      <c r="R118" s="888" t="str">
        <f>IFERROR(SUD_UOS2[[#This Row],[Prior Approved: DMC Units]]/SUD_UOS2[[#This Row],[Prior Approved: Total Units of Service]],"")</f>
        <v/>
      </c>
      <c r="S118" s="908">
        <f>IFERROR(SUD_UOS2[[#This Row],[Proposed: Total Units of Service]]-SUD_UOS2[[#This Row],[Prior Approved: Total Units of Service]],0)</f>
        <v>0</v>
      </c>
      <c r="T118" s="908">
        <f>IFERROR(SUD_UOS2[[#This Row],[Proposed: DMC Units]]-SUD_UOS2[[#This Row],[Prior Approved: DMC Units]],0)</f>
        <v>0</v>
      </c>
    </row>
    <row r="119" spans="1:20" hidden="1">
      <c r="A119" s="902">
        <v>111</v>
      </c>
      <c r="B119" s="903"/>
      <c r="C119" s="903"/>
      <c r="D119" s="903"/>
      <c r="E119" s="904"/>
      <c r="F119" s="904"/>
      <c r="G119" s="905">
        <f>IFERROR(SUD_UOS2[[#This Row],[Gross Cost $]]-SUD_UOS2[[#This Row],[Other Revenues $]],0)</f>
        <v>0</v>
      </c>
      <c r="H119" s="906"/>
      <c r="I119" s="906"/>
      <c r="J119" s="888" t="str">
        <f>IFERROR(SUD_UOS2[[#This Row],[Proposed: DMC Units]]/SUD_UOS2[[#This Row],[Proposed: Total Units of Service]],"")</f>
        <v/>
      </c>
      <c r="K119" s="890"/>
      <c r="L119" s="905">
        <f>IFERROR(SUD_UOS2[[#This Row],[Gross Cost $]]/SUD_UOS2[[#This Row],[Proposed: Total Units of Service]],0)</f>
        <v>0</v>
      </c>
      <c r="M119" s="905">
        <f>IFERROR(SUD_UOS2[[#This Row],[Net Cost $]]/SUD_UOS2[[#This Row],[Proposed: Total Units of Service]],0)</f>
        <v>0</v>
      </c>
      <c r="N119" s="905">
        <f>IFERROR(MIN(SUD_UOS2[[#This Row],[Interim Rate (Rate Cap) $]:[Net Cost per Unit $]])*SUD_UOS2[[#This Row],[Proposed: DMC Units]],0)</f>
        <v>0</v>
      </c>
      <c r="O119" s="905">
        <f>IFERROR(MIN(SUD_UOS2[[#This Row],[Interim Rate (Rate Cap) $]:[Net Cost per Unit $]])*(SUD_UOS2[[#This Row],[Proposed: Total Units of Service]]-SUD_UOS2[[#This Row],[Proposed: DMC Units]]),0)</f>
        <v>0</v>
      </c>
      <c r="P119" s="906"/>
      <c r="Q119" s="906"/>
      <c r="R119" s="888" t="str">
        <f>IFERROR(SUD_UOS2[[#This Row],[Prior Approved: DMC Units]]/SUD_UOS2[[#This Row],[Prior Approved: Total Units of Service]],"")</f>
        <v/>
      </c>
      <c r="S119" s="908">
        <f>IFERROR(SUD_UOS2[[#This Row],[Proposed: Total Units of Service]]-SUD_UOS2[[#This Row],[Prior Approved: Total Units of Service]],0)</f>
        <v>0</v>
      </c>
      <c r="T119" s="908">
        <f>IFERROR(SUD_UOS2[[#This Row],[Proposed: DMC Units]]-SUD_UOS2[[#This Row],[Prior Approved: DMC Units]],0)</f>
        <v>0</v>
      </c>
    </row>
    <row r="120" spans="1:20" hidden="1">
      <c r="A120" s="902">
        <v>112</v>
      </c>
      <c r="B120" s="903"/>
      <c r="C120" s="903"/>
      <c r="D120" s="903"/>
      <c r="E120" s="904"/>
      <c r="F120" s="904"/>
      <c r="G120" s="905">
        <f>IFERROR(SUD_UOS2[[#This Row],[Gross Cost $]]-SUD_UOS2[[#This Row],[Other Revenues $]],0)</f>
        <v>0</v>
      </c>
      <c r="H120" s="906"/>
      <c r="I120" s="906"/>
      <c r="J120" s="888" t="str">
        <f>IFERROR(SUD_UOS2[[#This Row],[Proposed: DMC Units]]/SUD_UOS2[[#This Row],[Proposed: Total Units of Service]],"")</f>
        <v/>
      </c>
      <c r="K120" s="890"/>
      <c r="L120" s="905">
        <f>IFERROR(SUD_UOS2[[#This Row],[Gross Cost $]]/SUD_UOS2[[#This Row],[Proposed: Total Units of Service]],0)</f>
        <v>0</v>
      </c>
      <c r="M120" s="905">
        <f>IFERROR(SUD_UOS2[[#This Row],[Net Cost $]]/SUD_UOS2[[#This Row],[Proposed: Total Units of Service]],0)</f>
        <v>0</v>
      </c>
      <c r="N120" s="905">
        <f>IFERROR(MIN(SUD_UOS2[[#This Row],[Interim Rate (Rate Cap) $]:[Net Cost per Unit $]])*SUD_UOS2[[#This Row],[Proposed: DMC Units]],0)</f>
        <v>0</v>
      </c>
      <c r="O120" s="905">
        <f>IFERROR(MIN(SUD_UOS2[[#This Row],[Interim Rate (Rate Cap) $]:[Net Cost per Unit $]])*(SUD_UOS2[[#This Row],[Proposed: Total Units of Service]]-SUD_UOS2[[#This Row],[Proposed: DMC Units]]),0)</f>
        <v>0</v>
      </c>
      <c r="P120" s="906"/>
      <c r="Q120" s="906"/>
      <c r="R120" s="888" t="str">
        <f>IFERROR(SUD_UOS2[[#This Row],[Prior Approved: DMC Units]]/SUD_UOS2[[#This Row],[Prior Approved: Total Units of Service]],"")</f>
        <v/>
      </c>
      <c r="S120" s="908">
        <f>IFERROR(SUD_UOS2[[#This Row],[Proposed: Total Units of Service]]-SUD_UOS2[[#This Row],[Prior Approved: Total Units of Service]],0)</f>
        <v>0</v>
      </c>
      <c r="T120" s="908">
        <f>IFERROR(SUD_UOS2[[#This Row],[Proposed: DMC Units]]-SUD_UOS2[[#This Row],[Prior Approved: DMC Units]],0)</f>
        <v>0</v>
      </c>
    </row>
    <row r="121" spans="1:20" hidden="1">
      <c r="A121" s="902">
        <v>113</v>
      </c>
      <c r="B121" s="903"/>
      <c r="C121" s="903"/>
      <c r="D121" s="903"/>
      <c r="E121" s="904"/>
      <c r="F121" s="904"/>
      <c r="G121" s="905">
        <f>IFERROR(SUD_UOS2[[#This Row],[Gross Cost $]]-SUD_UOS2[[#This Row],[Other Revenues $]],0)</f>
        <v>0</v>
      </c>
      <c r="H121" s="906"/>
      <c r="I121" s="906"/>
      <c r="J121" s="888" t="str">
        <f>IFERROR(SUD_UOS2[[#This Row],[Proposed: DMC Units]]/SUD_UOS2[[#This Row],[Proposed: Total Units of Service]],"")</f>
        <v/>
      </c>
      <c r="K121" s="890"/>
      <c r="L121" s="905">
        <f>IFERROR(SUD_UOS2[[#This Row],[Gross Cost $]]/SUD_UOS2[[#This Row],[Proposed: Total Units of Service]],0)</f>
        <v>0</v>
      </c>
      <c r="M121" s="905">
        <f>IFERROR(SUD_UOS2[[#This Row],[Net Cost $]]/SUD_UOS2[[#This Row],[Proposed: Total Units of Service]],0)</f>
        <v>0</v>
      </c>
      <c r="N121" s="905">
        <f>IFERROR(MIN(SUD_UOS2[[#This Row],[Interim Rate (Rate Cap) $]:[Net Cost per Unit $]])*SUD_UOS2[[#This Row],[Proposed: DMC Units]],0)</f>
        <v>0</v>
      </c>
      <c r="O121" s="905">
        <f>IFERROR(MIN(SUD_UOS2[[#This Row],[Interim Rate (Rate Cap) $]:[Net Cost per Unit $]])*(SUD_UOS2[[#This Row],[Proposed: Total Units of Service]]-SUD_UOS2[[#This Row],[Proposed: DMC Units]]),0)</f>
        <v>0</v>
      </c>
      <c r="P121" s="906"/>
      <c r="Q121" s="906"/>
      <c r="R121" s="888" t="str">
        <f>IFERROR(SUD_UOS2[[#This Row],[Prior Approved: DMC Units]]/SUD_UOS2[[#This Row],[Prior Approved: Total Units of Service]],"")</f>
        <v/>
      </c>
      <c r="S121" s="908">
        <f>IFERROR(SUD_UOS2[[#This Row],[Proposed: Total Units of Service]]-SUD_UOS2[[#This Row],[Prior Approved: Total Units of Service]],0)</f>
        <v>0</v>
      </c>
      <c r="T121" s="908">
        <f>IFERROR(SUD_UOS2[[#This Row],[Proposed: DMC Units]]-SUD_UOS2[[#This Row],[Prior Approved: DMC Units]],0)</f>
        <v>0</v>
      </c>
    </row>
    <row r="122" spans="1:20" hidden="1">
      <c r="A122" s="902">
        <v>114</v>
      </c>
      <c r="B122" s="903"/>
      <c r="C122" s="903"/>
      <c r="D122" s="903"/>
      <c r="E122" s="904"/>
      <c r="F122" s="904"/>
      <c r="G122" s="905">
        <f>IFERROR(SUD_UOS2[[#This Row],[Gross Cost $]]-SUD_UOS2[[#This Row],[Other Revenues $]],0)</f>
        <v>0</v>
      </c>
      <c r="H122" s="906"/>
      <c r="I122" s="906"/>
      <c r="J122" s="888" t="str">
        <f>IFERROR(SUD_UOS2[[#This Row],[Proposed: DMC Units]]/SUD_UOS2[[#This Row],[Proposed: Total Units of Service]],"")</f>
        <v/>
      </c>
      <c r="K122" s="890"/>
      <c r="L122" s="905">
        <f>IFERROR(SUD_UOS2[[#This Row],[Gross Cost $]]/SUD_UOS2[[#This Row],[Proposed: Total Units of Service]],0)</f>
        <v>0</v>
      </c>
      <c r="M122" s="905">
        <f>IFERROR(SUD_UOS2[[#This Row],[Net Cost $]]/SUD_UOS2[[#This Row],[Proposed: Total Units of Service]],0)</f>
        <v>0</v>
      </c>
      <c r="N122" s="905">
        <f>IFERROR(MIN(SUD_UOS2[[#This Row],[Interim Rate (Rate Cap) $]:[Net Cost per Unit $]])*SUD_UOS2[[#This Row],[Proposed: DMC Units]],0)</f>
        <v>0</v>
      </c>
      <c r="O122" s="905">
        <f>IFERROR(MIN(SUD_UOS2[[#This Row],[Interim Rate (Rate Cap) $]:[Net Cost per Unit $]])*(SUD_UOS2[[#This Row],[Proposed: Total Units of Service]]-SUD_UOS2[[#This Row],[Proposed: DMC Units]]),0)</f>
        <v>0</v>
      </c>
      <c r="P122" s="906"/>
      <c r="Q122" s="906"/>
      <c r="R122" s="888" t="str">
        <f>IFERROR(SUD_UOS2[[#This Row],[Prior Approved: DMC Units]]/SUD_UOS2[[#This Row],[Prior Approved: Total Units of Service]],"")</f>
        <v/>
      </c>
      <c r="S122" s="908">
        <f>IFERROR(SUD_UOS2[[#This Row],[Proposed: Total Units of Service]]-SUD_UOS2[[#This Row],[Prior Approved: Total Units of Service]],0)</f>
        <v>0</v>
      </c>
      <c r="T122" s="908">
        <f>IFERROR(SUD_UOS2[[#This Row],[Proposed: DMC Units]]-SUD_UOS2[[#This Row],[Prior Approved: DMC Units]],0)</f>
        <v>0</v>
      </c>
    </row>
    <row r="123" spans="1:20" hidden="1">
      <c r="A123" s="902">
        <v>115</v>
      </c>
      <c r="B123" s="903"/>
      <c r="C123" s="903"/>
      <c r="D123" s="903"/>
      <c r="E123" s="904"/>
      <c r="F123" s="904"/>
      <c r="G123" s="905">
        <f>IFERROR(SUD_UOS2[[#This Row],[Gross Cost $]]-SUD_UOS2[[#This Row],[Other Revenues $]],0)</f>
        <v>0</v>
      </c>
      <c r="H123" s="906"/>
      <c r="I123" s="906"/>
      <c r="J123" s="888" t="str">
        <f>IFERROR(SUD_UOS2[[#This Row],[Proposed: DMC Units]]/SUD_UOS2[[#This Row],[Proposed: Total Units of Service]],"")</f>
        <v/>
      </c>
      <c r="K123" s="890"/>
      <c r="L123" s="905">
        <f>IFERROR(SUD_UOS2[[#This Row],[Gross Cost $]]/SUD_UOS2[[#This Row],[Proposed: Total Units of Service]],0)</f>
        <v>0</v>
      </c>
      <c r="M123" s="905">
        <f>IFERROR(SUD_UOS2[[#This Row],[Net Cost $]]/SUD_UOS2[[#This Row],[Proposed: Total Units of Service]],0)</f>
        <v>0</v>
      </c>
      <c r="N123" s="905">
        <f>IFERROR(MIN(SUD_UOS2[[#This Row],[Interim Rate (Rate Cap) $]:[Net Cost per Unit $]])*SUD_UOS2[[#This Row],[Proposed: DMC Units]],0)</f>
        <v>0</v>
      </c>
      <c r="O123" s="905">
        <f>IFERROR(MIN(SUD_UOS2[[#This Row],[Interim Rate (Rate Cap) $]:[Net Cost per Unit $]])*(SUD_UOS2[[#This Row],[Proposed: Total Units of Service]]-SUD_UOS2[[#This Row],[Proposed: DMC Units]]),0)</f>
        <v>0</v>
      </c>
      <c r="P123" s="906"/>
      <c r="Q123" s="906"/>
      <c r="R123" s="888" t="str">
        <f>IFERROR(SUD_UOS2[[#This Row],[Prior Approved: DMC Units]]/SUD_UOS2[[#This Row],[Prior Approved: Total Units of Service]],"")</f>
        <v/>
      </c>
      <c r="S123" s="908">
        <f>IFERROR(SUD_UOS2[[#This Row],[Proposed: Total Units of Service]]-SUD_UOS2[[#This Row],[Prior Approved: Total Units of Service]],0)</f>
        <v>0</v>
      </c>
      <c r="T123" s="908">
        <f>IFERROR(SUD_UOS2[[#This Row],[Proposed: DMC Units]]-SUD_UOS2[[#This Row],[Prior Approved: DMC Units]],0)</f>
        <v>0</v>
      </c>
    </row>
    <row r="124" spans="1:20" hidden="1">
      <c r="A124" s="902">
        <v>116</v>
      </c>
      <c r="B124" s="903"/>
      <c r="C124" s="903"/>
      <c r="D124" s="903"/>
      <c r="E124" s="904"/>
      <c r="F124" s="904"/>
      <c r="G124" s="905">
        <f>IFERROR(SUD_UOS2[[#This Row],[Gross Cost $]]-SUD_UOS2[[#This Row],[Other Revenues $]],0)</f>
        <v>0</v>
      </c>
      <c r="H124" s="906"/>
      <c r="I124" s="906"/>
      <c r="J124" s="888" t="str">
        <f>IFERROR(SUD_UOS2[[#This Row],[Proposed: DMC Units]]/SUD_UOS2[[#This Row],[Proposed: Total Units of Service]],"")</f>
        <v/>
      </c>
      <c r="K124" s="890"/>
      <c r="L124" s="905">
        <f>IFERROR(SUD_UOS2[[#This Row],[Gross Cost $]]/SUD_UOS2[[#This Row],[Proposed: Total Units of Service]],0)</f>
        <v>0</v>
      </c>
      <c r="M124" s="905">
        <f>IFERROR(SUD_UOS2[[#This Row],[Net Cost $]]/SUD_UOS2[[#This Row],[Proposed: Total Units of Service]],0)</f>
        <v>0</v>
      </c>
      <c r="N124" s="905">
        <f>IFERROR(MIN(SUD_UOS2[[#This Row],[Interim Rate (Rate Cap) $]:[Net Cost per Unit $]])*SUD_UOS2[[#This Row],[Proposed: DMC Units]],0)</f>
        <v>0</v>
      </c>
      <c r="O124" s="905">
        <f>IFERROR(MIN(SUD_UOS2[[#This Row],[Interim Rate (Rate Cap) $]:[Net Cost per Unit $]])*(SUD_UOS2[[#This Row],[Proposed: Total Units of Service]]-SUD_UOS2[[#This Row],[Proposed: DMC Units]]),0)</f>
        <v>0</v>
      </c>
      <c r="P124" s="906"/>
      <c r="Q124" s="906"/>
      <c r="R124" s="888" t="str">
        <f>IFERROR(SUD_UOS2[[#This Row],[Prior Approved: DMC Units]]/SUD_UOS2[[#This Row],[Prior Approved: Total Units of Service]],"")</f>
        <v/>
      </c>
      <c r="S124" s="908">
        <f>IFERROR(SUD_UOS2[[#This Row],[Proposed: Total Units of Service]]-SUD_UOS2[[#This Row],[Prior Approved: Total Units of Service]],0)</f>
        <v>0</v>
      </c>
      <c r="T124" s="908">
        <f>IFERROR(SUD_UOS2[[#This Row],[Proposed: DMC Units]]-SUD_UOS2[[#This Row],[Prior Approved: DMC Units]],0)</f>
        <v>0</v>
      </c>
    </row>
    <row r="125" spans="1:20" hidden="1">
      <c r="A125" s="902">
        <v>117</v>
      </c>
      <c r="B125" s="903"/>
      <c r="C125" s="903"/>
      <c r="D125" s="903"/>
      <c r="E125" s="904"/>
      <c r="F125" s="904"/>
      <c r="G125" s="905">
        <f>IFERROR(SUD_UOS2[[#This Row],[Gross Cost $]]-SUD_UOS2[[#This Row],[Other Revenues $]],0)</f>
        <v>0</v>
      </c>
      <c r="H125" s="906"/>
      <c r="I125" s="906"/>
      <c r="J125" s="888" t="str">
        <f>IFERROR(SUD_UOS2[[#This Row],[Proposed: DMC Units]]/SUD_UOS2[[#This Row],[Proposed: Total Units of Service]],"")</f>
        <v/>
      </c>
      <c r="K125" s="890"/>
      <c r="L125" s="905">
        <f>IFERROR(SUD_UOS2[[#This Row],[Gross Cost $]]/SUD_UOS2[[#This Row],[Proposed: Total Units of Service]],0)</f>
        <v>0</v>
      </c>
      <c r="M125" s="905">
        <f>IFERROR(SUD_UOS2[[#This Row],[Net Cost $]]/SUD_UOS2[[#This Row],[Proposed: Total Units of Service]],0)</f>
        <v>0</v>
      </c>
      <c r="N125" s="905">
        <f>IFERROR(MIN(SUD_UOS2[[#This Row],[Interim Rate (Rate Cap) $]:[Net Cost per Unit $]])*SUD_UOS2[[#This Row],[Proposed: DMC Units]],0)</f>
        <v>0</v>
      </c>
      <c r="O125" s="905">
        <f>IFERROR(MIN(SUD_UOS2[[#This Row],[Interim Rate (Rate Cap) $]:[Net Cost per Unit $]])*(SUD_UOS2[[#This Row],[Proposed: Total Units of Service]]-SUD_UOS2[[#This Row],[Proposed: DMC Units]]),0)</f>
        <v>0</v>
      </c>
      <c r="P125" s="906"/>
      <c r="Q125" s="906"/>
      <c r="R125" s="888" t="str">
        <f>IFERROR(SUD_UOS2[[#This Row],[Prior Approved: DMC Units]]/SUD_UOS2[[#This Row],[Prior Approved: Total Units of Service]],"")</f>
        <v/>
      </c>
      <c r="S125" s="908">
        <f>IFERROR(SUD_UOS2[[#This Row],[Proposed: Total Units of Service]]-SUD_UOS2[[#This Row],[Prior Approved: Total Units of Service]],0)</f>
        <v>0</v>
      </c>
      <c r="T125" s="908">
        <f>IFERROR(SUD_UOS2[[#This Row],[Proposed: DMC Units]]-SUD_UOS2[[#This Row],[Prior Approved: DMC Units]],0)</f>
        <v>0</v>
      </c>
    </row>
    <row r="126" spans="1:20" hidden="1">
      <c r="A126" s="902">
        <v>118</v>
      </c>
      <c r="B126" s="903"/>
      <c r="C126" s="903"/>
      <c r="D126" s="903"/>
      <c r="E126" s="904"/>
      <c r="F126" s="904"/>
      <c r="G126" s="905">
        <f>IFERROR(SUD_UOS2[[#This Row],[Gross Cost $]]-SUD_UOS2[[#This Row],[Other Revenues $]],0)</f>
        <v>0</v>
      </c>
      <c r="H126" s="906"/>
      <c r="I126" s="906"/>
      <c r="J126" s="888" t="str">
        <f>IFERROR(SUD_UOS2[[#This Row],[Proposed: DMC Units]]/SUD_UOS2[[#This Row],[Proposed: Total Units of Service]],"")</f>
        <v/>
      </c>
      <c r="K126" s="890"/>
      <c r="L126" s="905">
        <f>IFERROR(SUD_UOS2[[#This Row],[Gross Cost $]]/SUD_UOS2[[#This Row],[Proposed: Total Units of Service]],0)</f>
        <v>0</v>
      </c>
      <c r="M126" s="905">
        <f>IFERROR(SUD_UOS2[[#This Row],[Net Cost $]]/SUD_UOS2[[#This Row],[Proposed: Total Units of Service]],0)</f>
        <v>0</v>
      </c>
      <c r="N126" s="905">
        <f>IFERROR(MIN(SUD_UOS2[[#This Row],[Interim Rate (Rate Cap) $]:[Net Cost per Unit $]])*SUD_UOS2[[#This Row],[Proposed: DMC Units]],0)</f>
        <v>0</v>
      </c>
      <c r="O126" s="905">
        <f>IFERROR(MIN(SUD_UOS2[[#This Row],[Interim Rate (Rate Cap) $]:[Net Cost per Unit $]])*(SUD_UOS2[[#This Row],[Proposed: Total Units of Service]]-SUD_UOS2[[#This Row],[Proposed: DMC Units]]),0)</f>
        <v>0</v>
      </c>
      <c r="P126" s="906"/>
      <c r="Q126" s="906"/>
      <c r="R126" s="888" t="str">
        <f>IFERROR(SUD_UOS2[[#This Row],[Prior Approved: DMC Units]]/SUD_UOS2[[#This Row],[Prior Approved: Total Units of Service]],"")</f>
        <v/>
      </c>
      <c r="S126" s="908">
        <f>IFERROR(SUD_UOS2[[#This Row],[Proposed: Total Units of Service]]-SUD_UOS2[[#This Row],[Prior Approved: Total Units of Service]],0)</f>
        <v>0</v>
      </c>
      <c r="T126" s="908">
        <f>IFERROR(SUD_UOS2[[#This Row],[Proposed: DMC Units]]-SUD_UOS2[[#This Row],[Prior Approved: DMC Units]],0)</f>
        <v>0</v>
      </c>
    </row>
    <row r="127" spans="1:20" hidden="1">
      <c r="A127" s="902">
        <v>119</v>
      </c>
      <c r="B127" s="903"/>
      <c r="C127" s="903"/>
      <c r="D127" s="903"/>
      <c r="E127" s="904"/>
      <c r="F127" s="904"/>
      <c r="G127" s="905">
        <f>IFERROR(SUD_UOS2[[#This Row],[Gross Cost $]]-SUD_UOS2[[#This Row],[Other Revenues $]],0)</f>
        <v>0</v>
      </c>
      <c r="H127" s="906"/>
      <c r="I127" s="906"/>
      <c r="J127" s="888" t="str">
        <f>IFERROR(SUD_UOS2[[#This Row],[Proposed: DMC Units]]/SUD_UOS2[[#This Row],[Proposed: Total Units of Service]],"")</f>
        <v/>
      </c>
      <c r="K127" s="890"/>
      <c r="L127" s="905">
        <f>IFERROR(SUD_UOS2[[#This Row],[Gross Cost $]]/SUD_UOS2[[#This Row],[Proposed: Total Units of Service]],0)</f>
        <v>0</v>
      </c>
      <c r="M127" s="905">
        <f>IFERROR(SUD_UOS2[[#This Row],[Net Cost $]]/SUD_UOS2[[#This Row],[Proposed: Total Units of Service]],0)</f>
        <v>0</v>
      </c>
      <c r="N127" s="905">
        <f>IFERROR(MIN(SUD_UOS2[[#This Row],[Interim Rate (Rate Cap) $]:[Net Cost per Unit $]])*SUD_UOS2[[#This Row],[Proposed: DMC Units]],0)</f>
        <v>0</v>
      </c>
      <c r="O127" s="905">
        <f>IFERROR(MIN(SUD_UOS2[[#This Row],[Interim Rate (Rate Cap) $]:[Net Cost per Unit $]])*(SUD_UOS2[[#This Row],[Proposed: Total Units of Service]]-SUD_UOS2[[#This Row],[Proposed: DMC Units]]),0)</f>
        <v>0</v>
      </c>
      <c r="P127" s="906"/>
      <c r="Q127" s="906"/>
      <c r="R127" s="888" t="str">
        <f>IFERROR(SUD_UOS2[[#This Row],[Prior Approved: DMC Units]]/SUD_UOS2[[#This Row],[Prior Approved: Total Units of Service]],"")</f>
        <v/>
      </c>
      <c r="S127" s="908">
        <f>IFERROR(SUD_UOS2[[#This Row],[Proposed: Total Units of Service]]-SUD_UOS2[[#This Row],[Prior Approved: Total Units of Service]],0)</f>
        <v>0</v>
      </c>
      <c r="T127" s="908">
        <f>IFERROR(SUD_UOS2[[#This Row],[Proposed: DMC Units]]-SUD_UOS2[[#This Row],[Prior Approved: DMC Units]],0)</f>
        <v>0</v>
      </c>
    </row>
    <row r="128" spans="1:20" hidden="1">
      <c r="A128" s="902">
        <v>120</v>
      </c>
      <c r="B128" s="903"/>
      <c r="C128" s="903"/>
      <c r="D128" s="903"/>
      <c r="E128" s="904"/>
      <c r="F128" s="904"/>
      <c r="G128" s="905">
        <f>IFERROR(SUD_UOS2[[#This Row],[Gross Cost $]]-SUD_UOS2[[#This Row],[Other Revenues $]],0)</f>
        <v>0</v>
      </c>
      <c r="H128" s="906"/>
      <c r="I128" s="906"/>
      <c r="J128" s="888" t="str">
        <f>IFERROR(SUD_UOS2[[#This Row],[Proposed: DMC Units]]/SUD_UOS2[[#This Row],[Proposed: Total Units of Service]],"")</f>
        <v/>
      </c>
      <c r="K128" s="890"/>
      <c r="L128" s="905">
        <f>IFERROR(SUD_UOS2[[#This Row],[Gross Cost $]]/SUD_UOS2[[#This Row],[Proposed: Total Units of Service]],0)</f>
        <v>0</v>
      </c>
      <c r="M128" s="905">
        <f>IFERROR(SUD_UOS2[[#This Row],[Net Cost $]]/SUD_UOS2[[#This Row],[Proposed: Total Units of Service]],0)</f>
        <v>0</v>
      </c>
      <c r="N128" s="905">
        <f>IFERROR(MIN(SUD_UOS2[[#This Row],[Interim Rate (Rate Cap) $]:[Net Cost per Unit $]])*SUD_UOS2[[#This Row],[Proposed: DMC Units]],0)</f>
        <v>0</v>
      </c>
      <c r="O128" s="905">
        <f>IFERROR(MIN(SUD_UOS2[[#This Row],[Interim Rate (Rate Cap) $]:[Net Cost per Unit $]])*(SUD_UOS2[[#This Row],[Proposed: Total Units of Service]]-SUD_UOS2[[#This Row],[Proposed: DMC Units]]),0)</f>
        <v>0</v>
      </c>
      <c r="P128" s="906"/>
      <c r="Q128" s="906"/>
      <c r="R128" s="888" t="str">
        <f>IFERROR(SUD_UOS2[[#This Row],[Prior Approved: DMC Units]]/SUD_UOS2[[#This Row],[Prior Approved: Total Units of Service]],"")</f>
        <v/>
      </c>
      <c r="S128" s="908">
        <f>IFERROR(SUD_UOS2[[#This Row],[Proposed: Total Units of Service]]-SUD_UOS2[[#This Row],[Prior Approved: Total Units of Service]],0)</f>
        <v>0</v>
      </c>
      <c r="T128" s="908">
        <f>IFERROR(SUD_UOS2[[#This Row],[Proposed: DMC Units]]-SUD_UOS2[[#This Row],[Prior Approved: DMC Units]],0)</f>
        <v>0</v>
      </c>
    </row>
    <row r="129" spans="1:20" hidden="1">
      <c r="A129" s="902">
        <v>121</v>
      </c>
      <c r="B129" s="903"/>
      <c r="C129" s="903"/>
      <c r="D129" s="903"/>
      <c r="E129" s="904"/>
      <c r="F129" s="904"/>
      <c r="G129" s="905">
        <f>IFERROR(SUD_UOS2[[#This Row],[Gross Cost $]]-SUD_UOS2[[#This Row],[Other Revenues $]],0)</f>
        <v>0</v>
      </c>
      <c r="H129" s="906"/>
      <c r="I129" s="906"/>
      <c r="J129" s="888" t="str">
        <f>IFERROR(SUD_UOS2[[#This Row],[Proposed: DMC Units]]/SUD_UOS2[[#This Row],[Proposed: Total Units of Service]],"")</f>
        <v/>
      </c>
      <c r="K129" s="890"/>
      <c r="L129" s="905">
        <f>IFERROR(SUD_UOS2[[#This Row],[Gross Cost $]]/SUD_UOS2[[#This Row],[Proposed: Total Units of Service]],0)</f>
        <v>0</v>
      </c>
      <c r="M129" s="905">
        <f>IFERROR(SUD_UOS2[[#This Row],[Net Cost $]]/SUD_UOS2[[#This Row],[Proposed: Total Units of Service]],0)</f>
        <v>0</v>
      </c>
      <c r="N129" s="905">
        <f>IFERROR(MIN(SUD_UOS2[[#This Row],[Interim Rate (Rate Cap) $]:[Net Cost per Unit $]])*SUD_UOS2[[#This Row],[Proposed: DMC Units]],0)</f>
        <v>0</v>
      </c>
      <c r="O129" s="905">
        <f>IFERROR(MIN(SUD_UOS2[[#This Row],[Interim Rate (Rate Cap) $]:[Net Cost per Unit $]])*(SUD_UOS2[[#This Row],[Proposed: Total Units of Service]]-SUD_UOS2[[#This Row],[Proposed: DMC Units]]),0)</f>
        <v>0</v>
      </c>
      <c r="P129" s="906"/>
      <c r="Q129" s="906"/>
      <c r="R129" s="888" t="str">
        <f>IFERROR(SUD_UOS2[[#This Row],[Prior Approved: DMC Units]]/SUD_UOS2[[#This Row],[Prior Approved: Total Units of Service]],"")</f>
        <v/>
      </c>
      <c r="S129" s="908">
        <f>IFERROR(SUD_UOS2[[#This Row],[Proposed: Total Units of Service]]-SUD_UOS2[[#This Row],[Prior Approved: Total Units of Service]],0)</f>
        <v>0</v>
      </c>
      <c r="T129" s="908">
        <f>IFERROR(SUD_UOS2[[#This Row],[Proposed: DMC Units]]-SUD_UOS2[[#This Row],[Prior Approved: DMC Units]],0)</f>
        <v>0</v>
      </c>
    </row>
    <row r="130" spans="1:20" hidden="1">
      <c r="A130" s="902">
        <v>122</v>
      </c>
      <c r="B130" s="903"/>
      <c r="C130" s="903"/>
      <c r="D130" s="903"/>
      <c r="E130" s="904"/>
      <c r="F130" s="904"/>
      <c r="G130" s="905">
        <f>IFERROR(SUD_UOS2[[#This Row],[Gross Cost $]]-SUD_UOS2[[#This Row],[Other Revenues $]],0)</f>
        <v>0</v>
      </c>
      <c r="H130" s="906"/>
      <c r="I130" s="906"/>
      <c r="J130" s="888" t="str">
        <f>IFERROR(SUD_UOS2[[#This Row],[Proposed: DMC Units]]/SUD_UOS2[[#This Row],[Proposed: Total Units of Service]],"")</f>
        <v/>
      </c>
      <c r="K130" s="890"/>
      <c r="L130" s="905">
        <f>IFERROR(SUD_UOS2[[#This Row],[Gross Cost $]]/SUD_UOS2[[#This Row],[Proposed: Total Units of Service]],0)</f>
        <v>0</v>
      </c>
      <c r="M130" s="905">
        <f>IFERROR(SUD_UOS2[[#This Row],[Net Cost $]]/SUD_UOS2[[#This Row],[Proposed: Total Units of Service]],0)</f>
        <v>0</v>
      </c>
      <c r="N130" s="905">
        <f>IFERROR(MIN(SUD_UOS2[[#This Row],[Interim Rate (Rate Cap) $]:[Net Cost per Unit $]])*SUD_UOS2[[#This Row],[Proposed: DMC Units]],0)</f>
        <v>0</v>
      </c>
      <c r="O130" s="905">
        <f>IFERROR(MIN(SUD_UOS2[[#This Row],[Interim Rate (Rate Cap) $]:[Net Cost per Unit $]])*(SUD_UOS2[[#This Row],[Proposed: Total Units of Service]]-SUD_UOS2[[#This Row],[Proposed: DMC Units]]),0)</f>
        <v>0</v>
      </c>
      <c r="P130" s="906"/>
      <c r="Q130" s="906"/>
      <c r="R130" s="888" t="str">
        <f>IFERROR(SUD_UOS2[[#This Row],[Prior Approved: DMC Units]]/SUD_UOS2[[#This Row],[Prior Approved: Total Units of Service]],"")</f>
        <v/>
      </c>
      <c r="S130" s="908">
        <f>IFERROR(SUD_UOS2[[#This Row],[Proposed: Total Units of Service]]-SUD_UOS2[[#This Row],[Prior Approved: Total Units of Service]],0)</f>
        <v>0</v>
      </c>
      <c r="T130" s="908">
        <f>IFERROR(SUD_UOS2[[#This Row],[Proposed: DMC Units]]-SUD_UOS2[[#This Row],[Prior Approved: DMC Units]],0)</f>
        <v>0</v>
      </c>
    </row>
    <row r="131" spans="1:20" hidden="1">
      <c r="A131" s="902">
        <v>123</v>
      </c>
      <c r="B131" s="903"/>
      <c r="C131" s="903"/>
      <c r="D131" s="903"/>
      <c r="E131" s="904"/>
      <c r="F131" s="904"/>
      <c r="G131" s="905">
        <f>IFERROR(SUD_UOS2[[#This Row],[Gross Cost $]]-SUD_UOS2[[#This Row],[Other Revenues $]],0)</f>
        <v>0</v>
      </c>
      <c r="H131" s="906"/>
      <c r="I131" s="906"/>
      <c r="J131" s="888" t="str">
        <f>IFERROR(SUD_UOS2[[#This Row],[Proposed: DMC Units]]/SUD_UOS2[[#This Row],[Proposed: Total Units of Service]],"")</f>
        <v/>
      </c>
      <c r="K131" s="890"/>
      <c r="L131" s="905">
        <f>IFERROR(SUD_UOS2[[#This Row],[Gross Cost $]]/SUD_UOS2[[#This Row],[Proposed: Total Units of Service]],0)</f>
        <v>0</v>
      </c>
      <c r="M131" s="905">
        <f>IFERROR(SUD_UOS2[[#This Row],[Net Cost $]]/SUD_UOS2[[#This Row],[Proposed: Total Units of Service]],0)</f>
        <v>0</v>
      </c>
      <c r="N131" s="905">
        <f>IFERROR(MIN(SUD_UOS2[[#This Row],[Interim Rate (Rate Cap) $]:[Net Cost per Unit $]])*SUD_UOS2[[#This Row],[Proposed: DMC Units]],0)</f>
        <v>0</v>
      </c>
      <c r="O131" s="905">
        <f>IFERROR(MIN(SUD_UOS2[[#This Row],[Interim Rate (Rate Cap) $]:[Net Cost per Unit $]])*(SUD_UOS2[[#This Row],[Proposed: Total Units of Service]]-SUD_UOS2[[#This Row],[Proposed: DMC Units]]),0)</f>
        <v>0</v>
      </c>
      <c r="P131" s="906"/>
      <c r="Q131" s="906"/>
      <c r="R131" s="888" t="str">
        <f>IFERROR(SUD_UOS2[[#This Row],[Prior Approved: DMC Units]]/SUD_UOS2[[#This Row],[Prior Approved: Total Units of Service]],"")</f>
        <v/>
      </c>
      <c r="S131" s="908">
        <f>IFERROR(SUD_UOS2[[#This Row],[Proposed: Total Units of Service]]-SUD_UOS2[[#This Row],[Prior Approved: Total Units of Service]],0)</f>
        <v>0</v>
      </c>
      <c r="T131" s="908">
        <f>IFERROR(SUD_UOS2[[#This Row],[Proposed: DMC Units]]-SUD_UOS2[[#This Row],[Prior Approved: DMC Units]],0)</f>
        <v>0</v>
      </c>
    </row>
    <row r="132" spans="1:20" hidden="1">
      <c r="A132" s="902">
        <v>124</v>
      </c>
      <c r="B132" s="903"/>
      <c r="C132" s="903"/>
      <c r="D132" s="903"/>
      <c r="E132" s="904"/>
      <c r="F132" s="904"/>
      <c r="G132" s="905">
        <f>IFERROR(SUD_UOS2[[#This Row],[Gross Cost $]]-SUD_UOS2[[#This Row],[Other Revenues $]],0)</f>
        <v>0</v>
      </c>
      <c r="H132" s="906"/>
      <c r="I132" s="906"/>
      <c r="J132" s="888" t="str">
        <f>IFERROR(SUD_UOS2[[#This Row],[Proposed: DMC Units]]/SUD_UOS2[[#This Row],[Proposed: Total Units of Service]],"")</f>
        <v/>
      </c>
      <c r="K132" s="890"/>
      <c r="L132" s="905">
        <f>IFERROR(SUD_UOS2[[#This Row],[Gross Cost $]]/SUD_UOS2[[#This Row],[Proposed: Total Units of Service]],0)</f>
        <v>0</v>
      </c>
      <c r="M132" s="905">
        <f>IFERROR(SUD_UOS2[[#This Row],[Net Cost $]]/SUD_UOS2[[#This Row],[Proposed: Total Units of Service]],0)</f>
        <v>0</v>
      </c>
      <c r="N132" s="905">
        <f>IFERROR(MIN(SUD_UOS2[[#This Row],[Interim Rate (Rate Cap) $]:[Net Cost per Unit $]])*SUD_UOS2[[#This Row],[Proposed: DMC Units]],0)</f>
        <v>0</v>
      </c>
      <c r="O132" s="905">
        <f>IFERROR(MIN(SUD_UOS2[[#This Row],[Interim Rate (Rate Cap) $]:[Net Cost per Unit $]])*(SUD_UOS2[[#This Row],[Proposed: Total Units of Service]]-SUD_UOS2[[#This Row],[Proposed: DMC Units]]),0)</f>
        <v>0</v>
      </c>
      <c r="P132" s="906"/>
      <c r="Q132" s="906"/>
      <c r="R132" s="888" t="str">
        <f>IFERROR(SUD_UOS2[[#This Row],[Prior Approved: DMC Units]]/SUD_UOS2[[#This Row],[Prior Approved: Total Units of Service]],"")</f>
        <v/>
      </c>
      <c r="S132" s="908">
        <f>IFERROR(SUD_UOS2[[#This Row],[Proposed: Total Units of Service]]-SUD_UOS2[[#This Row],[Prior Approved: Total Units of Service]],0)</f>
        <v>0</v>
      </c>
      <c r="T132" s="908">
        <f>IFERROR(SUD_UOS2[[#This Row],[Proposed: DMC Units]]-SUD_UOS2[[#This Row],[Prior Approved: DMC Units]],0)</f>
        <v>0</v>
      </c>
    </row>
    <row r="133" spans="1:20" hidden="1">
      <c r="A133" s="902">
        <v>125</v>
      </c>
      <c r="B133" s="903"/>
      <c r="C133" s="903"/>
      <c r="D133" s="903"/>
      <c r="E133" s="904"/>
      <c r="F133" s="904"/>
      <c r="G133" s="905">
        <f>IFERROR(SUD_UOS2[[#This Row],[Gross Cost $]]-SUD_UOS2[[#This Row],[Other Revenues $]],0)</f>
        <v>0</v>
      </c>
      <c r="H133" s="906"/>
      <c r="I133" s="906"/>
      <c r="J133" s="888" t="str">
        <f>IFERROR(SUD_UOS2[[#This Row],[Proposed: DMC Units]]/SUD_UOS2[[#This Row],[Proposed: Total Units of Service]],"")</f>
        <v/>
      </c>
      <c r="K133" s="890"/>
      <c r="L133" s="905">
        <f>IFERROR(SUD_UOS2[[#This Row],[Gross Cost $]]/SUD_UOS2[[#This Row],[Proposed: Total Units of Service]],0)</f>
        <v>0</v>
      </c>
      <c r="M133" s="905">
        <f>IFERROR(SUD_UOS2[[#This Row],[Net Cost $]]/SUD_UOS2[[#This Row],[Proposed: Total Units of Service]],0)</f>
        <v>0</v>
      </c>
      <c r="N133" s="905">
        <f>IFERROR(MIN(SUD_UOS2[[#This Row],[Interim Rate (Rate Cap) $]:[Net Cost per Unit $]])*SUD_UOS2[[#This Row],[Proposed: DMC Units]],0)</f>
        <v>0</v>
      </c>
      <c r="O133" s="905">
        <f>IFERROR(MIN(SUD_UOS2[[#This Row],[Interim Rate (Rate Cap) $]:[Net Cost per Unit $]])*(SUD_UOS2[[#This Row],[Proposed: Total Units of Service]]-SUD_UOS2[[#This Row],[Proposed: DMC Units]]),0)</f>
        <v>0</v>
      </c>
      <c r="P133" s="906"/>
      <c r="Q133" s="906"/>
      <c r="R133" s="888" t="str">
        <f>IFERROR(SUD_UOS2[[#This Row],[Prior Approved: DMC Units]]/SUD_UOS2[[#This Row],[Prior Approved: Total Units of Service]],"")</f>
        <v/>
      </c>
      <c r="S133" s="908">
        <f>IFERROR(SUD_UOS2[[#This Row],[Proposed: Total Units of Service]]-SUD_UOS2[[#This Row],[Prior Approved: Total Units of Service]],0)</f>
        <v>0</v>
      </c>
      <c r="T133" s="908">
        <f>IFERROR(SUD_UOS2[[#This Row],[Proposed: DMC Units]]-SUD_UOS2[[#This Row],[Prior Approved: DMC Units]],0)</f>
        <v>0</v>
      </c>
    </row>
    <row r="134" spans="1:20" hidden="1">
      <c r="A134" s="902">
        <v>126</v>
      </c>
      <c r="B134" s="903"/>
      <c r="C134" s="903"/>
      <c r="D134" s="903"/>
      <c r="E134" s="904"/>
      <c r="F134" s="904"/>
      <c r="G134" s="905">
        <f>IFERROR(SUD_UOS2[[#This Row],[Gross Cost $]]-SUD_UOS2[[#This Row],[Other Revenues $]],0)</f>
        <v>0</v>
      </c>
      <c r="H134" s="906"/>
      <c r="I134" s="906"/>
      <c r="J134" s="888" t="str">
        <f>IFERROR(SUD_UOS2[[#This Row],[Proposed: DMC Units]]/SUD_UOS2[[#This Row],[Proposed: Total Units of Service]],"")</f>
        <v/>
      </c>
      <c r="K134" s="890"/>
      <c r="L134" s="905">
        <f>IFERROR(SUD_UOS2[[#This Row],[Gross Cost $]]/SUD_UOS2[[#This Row],[Proposed: Total Units of Service]],0)</f>
        <v>0</v>
      </c>
      <c r="M134" s="905">
        <f>IFERROR(SUD_UOS2[[#This Row],[Net Cost $]]/SUD_UOS2[[#This Row],[Proposed: Total Units of Service]],0)</f>
        <v>0</v>
      </c>
      <c r="N134" s="905">
        <f>IFERROR(MIN(SUD_UOS2[[#This Row],[Interim Rate (Rate Cap) $]:[Net Cost per Unit $]])*SUD_UOS2[[#This Row],[Proposed: DMC Units]],0)</f>
        <v>0</v>
      </c>
      <c r="O134" s="905">
        <f>IFERROR(MIN(SUD_UOS2[[#This Row],[Interim Rate (Rate Cap) $]:[Net Cost per Unit $]])*(SUD_UOS2[[#This Row],[Proposed: Total Units of Service]]-SUD_UOS2[[#This Row],[Proposed: DMC Units]]),0)</f>
        <v>0</v>
      </c>
      <c r="P134" s="906"/>
      <c r="Q134" s="906"/>
      <c r="R134" s="888" t="str">
        <f>IFERROR(SUD_UOS2[[#This Row],[Prior Approved: DMC Units]]/SUD_UOS2[[#This Row],[Prior Approved: Total Units of Service]],"")</f>
        <v/>
      </c>
      <c r="S134" s="908">
        <f>IFERROR(SUD_UOS2[[#This Row],[Proposed: Total Units of Service]]-SUD_UOS2[[#This Row],[Prior Approved: Total Units of Service]],0)</f>
        <v>0</v>
      </c>
      <c r="T134" s="908">
        <f>IFERROR(SUD_UOS2[[#This Row],[Proposed: DMC Units]]-SUD_UOS2[[#This Row],[Prior Approved: DMC Units]],0)</f>
        <v>0</v>
      </c>
    </row>
    <row r="135" spans="1:20" hidden="1">
      <c r="A135" s="902">
        <v>127</v>
      </c>
      <c r="B135" s="903"/>
      <c r="C135" s="903"/>
      <c r="D135" s="903"/>
      <c r="E135" s="904"/>
      <c r="F135" s="904"/>
      <c r="G135" s="905">
        <f>IFERROR(SUD_UOS2[[#This Row],[Gross Cost $]]-SUD_UOS2[[#This Row],[Other Revenues $]],0)</f>
        <v>0</v>
      </c>
      <c r="H135" s="906"/>
      <c r="I135" s="906"/>
      <c r="J135" s="888" t="str">
        <f>IFERROR(SUD_UOS2[[#This Row],[Proposed: DMC Units]]/SUD_UOS2[[#This Row],[Proposed: Total Units of Service]],"")</f>
        <v/>
      </c>
      <c r="K135" s="890"/>
      <c r="L135" s="905">
        <f>IFERROR(SUD_UOS2[[#This Row],[Gross Cost $]]/SUD_UOS2[[#This Row],[Proposed: Total Units of Service]],0)</f>
        <v>0</v>
      </c>
      <c r="M135" s="905">
        <f>IFERROR(SUD_UOS2[[#This Row],[Net Cost $]]/SUD_UOS2[[#This Row],[Proposed: Total Units of Service]],0)</f>
        <v>0</v>
      </c>
      <c r="N135" s="905">
        <f>IFERROR(MIN(SUD_UOS2[[#This Row],[Interim Rate (Rate Cap) $]:[Net Cost per Unit $]])*SUD_UOS2[[#This Row],[Proposed: DMC Units]],0)</f>
        <v>0</v>
      </c>
      <c r="O135" s="905">
        <f>IFERROR(MIN(SUD_UOS2[[#This Row],[Interim Rate (Rate Cap) $]:[Net Cost per Unit $]])*(SUD_UOS2[[#This Row],[Proposed: Total Units of Service]]-SUD_UOS2[[#This Row],[Proposed: DMC Units]]),0)</f>
        <v>0</v>
      </c>
      <c r="P135" s="906"/>
      <c r="Q135" s="906"/>
      <c r="R135" s="888" t="str">
        <f>IFERROR(SUD_UOS2[[#This Row],[Prior Approved: DMC Units]]/SUD_UOS2[[#This Row],[Prior Approved: Total Units of Service]],"")</f>
        <v/>
      </c>
      <c r="S135" s="908">
        <f>IFERROR(SUD_UOS2[[#This Row],[Proposed: Total Units of Service]]-SUD_UOS2[[#This Row],[Prior Approved: Total Units of Service]],0)</f>
        <v>0</v>
      </c>
      <c r="T135" s="908">
        <f>IFERROR(SUD_UOS2[[#This Row],[Proposed: DMC Units]]-SUD_UOS2[[#This Row],[Prior Approved: DMC Units]],0)</f>
        <v>0</v>
      </c>
    </row>
    <row r="136" spans="1:20" hidden="1">
      <c r="A136" s="902">
        <v>128</v>
      </c>
      <c r="B136" s="903"/>
      <c r="C136" s="903"/>
      <c r="D136" s="903"/>
      <c r="E136" s="904"/>
      <c r="F136" s="904"/>
      <c r="G136" s="905">
        <f>IFERROR(SUD_UOS2[[#This Row],[Gross Cost $]]-SUD_UOS2[[#This Row],[Other Revenues $]],0)</f>
        <v>0</v>
      </c>
      <c r="H136" s="906"/>
      <c r="I136" s="906"/>
      <c r="J136" s="888" t="str">
        <f>IFERROR(SUD_UOS2[[#This Row],[Proposed: DMC Units]]/SUD_UOS2[[#This Row],[Proposed: Total Units of Service]],"")</f>
        <v/>
      </c>
      <c r="K136" s="890"/>
      <c r="L136" s="905">
        <f>IFERROR(SUD_UOS2[[#This Row],[Gross Cost $]]/SUD_UOS2[[#This Row],[Proposed: Total Units of Service]],0)</f>
        <v>0</v>
      </c>
      <c r="M136" s="905">
        <f>IFERROR(SUD_UOS2[[#This Row],[Net Cost $]]/SUD_UOS2[[#This Row],[Proposed: Total Units of Service]],0)</f>
        <v>0</v>
      </c>
      <c r="N136" s="905">
        <f>IFERROR(MIN(SUD_UOS2[[#This Row],[Interim Rate (Rate Cap) $]:[Net Cost per Unit $]])*SUD_UOS2[[#This Row],[Proposed: DMC Units]],0)</f>
        <v>0</v>
      </c>
      <c r="O136" s="905">
        <f>IFERROR(MIN(SUD_UOS2[[#This Row],[Interim Rate (Rate Cap) $]:[Net Cost per Unit $]])*(SUD_UOS2[[#This Row],[Proposed: Total Units of Service]]-SUD_UOS2[[#This Row],[Proposed: DMC Units]]),0)</f>
        <v>0</v>
      </c>
      <c r="P136" s="906"/>
      <c r="Q136" s="906"/>
      <c r="R136" s="888" t="str">
        <f>IFERROR(SUD_UOS2[[#This Row],[Prior Approved: DMC Units]]/SUD_UOS2[[#This Row],[Prior Approved: Total Units of Service]],"")</f>
        <v/>
      </c>
      <c r="S136" s="908">
        <f>IFERROR(SUD_UOS2[[#This Row],[Proposed: Total Units of Service]]-SUD_UOS2[[#This Row],[Prior Approved: Total Units of Service]],0)</f>
        <v>0</v>
      </c>
      <c r="T136" s="908">
        <f>IFERROR(SUD_UOS2[[#This Row],[Proposed: DMC Units]]-SUD_UOS2[[#This Row],[Prior Approved: DMC Units]],0)</f>
        <v>0</v>
      </c>
    </row>
    <row r="137" spans="1:20" hidden="1">
      <c r="A137" s="902">
        <v>129</v>
      </c>
      <c r="B137" s="903"/>
      <c r="C137" s="903"/>
      <c r="D137" s="903"/>
      <c r="E137" s="904"/>
      <c r="F137" s="904"/>
      <c r="G137" s="905">
        <f>IFERROR(SUD_UOS2[[#This Row],[Gross Cost $]]-SUD_UOS2[[#This Row],[Other Revenues $]],0)</f>
        <v>0</v>
      </c>
      <c r="H137" s="906"/>
      <c r="I137" s="906"/>
      <c r="J137" s="888" t="str">
        <f>IFERROR(SUD_UOS2[[#This Row],[Proposed: DMC Units]]/SUD_UOS2[[#This Row],[Proposed: Total Units of Service]],"")</f>
        <v/>
      </c>
      <c r="K137" s="890"/>
      <c r="L137" s="905">
        <f>IFERROR(SUD_UOS2[[#This Row],[Gross Cost $]]/SUD_UOS2[[#This Row],[Proposed: Total Units of Service]],0)</f>
        <v>0</v>
      </c>
      <c r="M137" s="905">
        <f>IFERROR(SUD_UOS2[[#This Row],[Net Cost $]]/SUD_UOS2[[#This Row],[Proposed: Total Units of Service]],0)</f>
        <v>0</v>
      </c>
      <c r="N137" s="905">
        <f>IFERROR(MIN(SUD_UOS2[[#This Row],[Interim Rate (Rate Cap) $]:[Net Cost per Unit $]])*SUD_UOS2[[#This Row],[Proposed: DMC Units]],0)</f>
        <v>0</v>
      </c>
      <c r="O137" s="905">
        <f>IFERROR(MIN(SUD_UOS2[[#This Row],[Interim Rate (Rate Cap) $]:[Net Cost per Unit $]])*(SUD_UOS2[[#This Row],[Proposed: Total Units of Service]]-SUD_UOS2[[#This Row],[Proposed: DMC Units]]),0)</f>
        <v>0</v>
      </c>
      <c r="P137" s="906"/>
      <c r="Q137" s="906"/>
      <c r="R137" s="888" t="str">
        <f>IFERROR(SUD_UOS2[[#This Row],[Prior Approved: DMC Units]]/SUD_UOS2[[#This Row],[Prior Approved: Total Units of Service]],"")</f>
        <v/>
      </c>
      <c r="S137" s="908">
        <f>IFERROR(SUD_UOS2[[#This Row],[Proposed: Total Units of Service]]-SUD_UOS2[[#This Row],[Prior Approved: Total Units of Service]],0)</f>
        <v>0</v>
      </c>
      <c r="T137" s="908">
        <f>IFERROR(SUD_UOS2[[#This Row],[Proposed: DMC Units]]-SUD_UOS2[[#This Row],[Prior Approved: DMC Units]],0)</f>
        <v>0</v>
      </c>
    </row>
    <row r="138" spans="1:20" hidden="1">
      <c r="A138" s="902">
        <v>130</v>
      </c>
      <c r="B138" s="903"/>
      <c r="C138" s="903"/>
      <c r="D138" s="903"/>
      <c r="E138" s="904"/>
      <c r="F138" s="904"/>
      <c r="G138" s="905">
        <f>IFERROR(SUD_UOS2[[#This Row],[Gross Cost $]]-SUD_UOS2[[#This Row],[Other Revenues $]],0)</f>
        <v>0</v>
      </c>
      <c r="H138" s="906"/>
      <c r="I138" s="906"/>
      <c r="J138" s="888" t="str">
        <f>IFERROR(SUD_UOS2[[#This Row],[Proposed: DMC Units]]/SUD_UOS2[[#This Row],[Proposed: Total Units of Service]],"")</f>
        <v/>
      </c>
      <c r="K138" s="890"/>
      <c r="L138" s="905">
        <f>IFERROR(SUD_UOS2[[#This Row],[Gross Cost $]]/SUD_UOS2[[#This Row],[Proposed: Total Units of Service]],0)</f>
        <v>0</v>
      </c>
      <c r="M138" s="905">
        <f>IFERROR(SUD_UOS2[[#This Row],[Net Cost $]]/SUD_UOS2[[#This Row],[Proposed: Total Units of Service]],0)</f>
        <v>0</v>
      </c>
      <c r="N138" s="905">
        <f>IFERROR(MIN(SUD_UOS2[[#This Row],[Interim Rate (Rate Cap) $]:[Net Cost per Unit $]])*SUD_UOS2[[#This Row],[Proposed: DMC Units]],0)</f>
        <v>0</v>
      </c>
      <c r="O138" s="905">
        <f>IFERROR(MIN(SUD_UOS2[[#This Row],[Interim Rate (Rate Cap) $]:[Net Cost per Unit $]])*(SUD_UOS2[[#This Row],[Proposed: Total Units of Service]]-SUD_UOS2[[#This Row],[Proposed: DMC Units]]),0)</f>
        <v>0</v>
      </c>
      <c r="P138" s="906"/>
      <c r="Q138" s="906"/>
      <c r="R138" s="888" t="str">
        <f>IFERROR(SUD_UOS2[[#This Row],[Prior Approved: DMC Units]]/SUD_UOS2[[#This Row],[Prior Approved: Total Units of Service]],"")</f>
        <v/>
      </c>
      <c r="S138" s="908">
        <f>IFERROR(SUD_UOS2[[#This Row],[Proposed: Total Units of Service]]-SUD_UOS2[[#This Row],[Prior Approved: Total Units of Service]],0)</f>
        <v>0</v>
      </c>
      <c r="T138" s="908">
        <f>IFERROR(SUD_UOS2[[#This Row],[Proposed: DMC Units]]-SUD_UOS2[[#This Row],[Prior Approved: DMC Units]],0)</f>
        <v>0</v>
      </c>
    </row>
    <row r="139" spans="1:20" hidden="1">
      <c r="A139" s="902">
        <v>131</v>
      </c>
      <c r="B139" s="903"/>
      <c r="C139" s="903"/>
      <c r="D139" s="903"/>
      <c r="E139" s="904"/>
      <c r="F139" s="904"/>
      <c r="G139" s="905">
        <f>IFERROR(SUD_UOS2[[#This Row],[Gross Cost $]]-SUD_UOS2[[#This Row],[Other Revenues $]],0)</f>
        <v>0</v>
      </c>
      <c r="H139" s="906"/>
      <c r="I139" s="906"/>
      <c r="J139" s="888" t="str">
        <f>IFERROR(SUD_UOS2[[#This Row],[Proposed: DMC Units]]/SUD_UOS2[[#This Row],[Proposed: Total Units of Service]],"")</f>
        <v/>
      </c>
      <c r="K139" s="890"/>
      <c r="L139" s="905">
        <f>IFERROR(SUD_UOS2[[#This Row],[Gross Cost $]]/SUD_UOS2[[#This Row],[Proposed: Total Units of Service]],0)</f>
        <v>0</v>
      </c>
      <c r="M139" s="905">
        <f>IFERROR(SUD_UOS2[[#This Row],[Net Cost $]]/SUD_UOS2[[#This Row],[Proposed: Total Units of Service]],0)</f>
        <v>0</v>
      </c>
      <c r="N139" s="905">
        <f>IFERROR(MIN(SUD_UOS2[[#This Row],[Interim Rate (Rate Cap) $]:[Net Cost per Unit $]])*SUD_UOS2[[#This Row],[Proposed: DMC Units]],0)</f>
        <v>0</v>
      </c>
      <c r="O139" s="905">
        <f>IFERROR(MIN(SUD_UOS2[[#This Row],[Interim Rate (Rate Cap) $]:[Net Cost per Unit $]])*(SUD_UOS2[[#This Row],[Proposed: Total Units of Service]]-SUD_UOS2[[#This Row],[Proposed: DMC Units]]),0)</f>
        <v>0</v>
      </c>
      <c r="P139" s="906"/>
      <c r="Q139" s="906"/>
      <c r="R139" s="888" t="str">
        <f>IFERROR(SUD_UOS2[[#This Row],[Prior Approved: DMC Units]]/SUD_UOS2[[#This Row],[Prior Approved: Total Units of Service]],"")</f>
        <v/>
      </c>
      <c r="S139" s="908">
        <f>IFERROR(SUD_UOS2[[#This Row],[Proposed: Total Units of Service]]-SUD_UOS2[[#This Row],[Prior Approved: Total Units of Service]],0)</f>
        <v>0</v>
      </c>
      <c r="T139" s="908">
        <f>IFERROR(SUD_UOS2[[#This Row],[Proposed: DMC Units]]-SUD_UOS2[[#This Row],[Prior Approved: DMC Units]],0)</f>
        <v>0</v>
      </c>
    </row>
    <row r="140" spans="1:20" hidden="1">
      <c r="A140" s="902">
        <v>132</v>
      </c>
      <c r="B140" s="903"/>
      <c r="C140" s="903"/>
      <c r="D140" s="903"/>
      <c r="E140" s="904"/>
      <c r="F140" s="904"/>
      <c r="G140" s="905">
        <f>IFERROR(SUD_UOS2[[#This Row],[Gross Cost $]]-SUD_UOS2[[#This Row],[Other Revenues $]],0)</f>
        <v>0</v>
      </c>
      <c r="H140" s="906"/>
      <c r="I140" s="906"/>
      <c r="J140" s="888" t="str">
        <f>IFERROR(SUD_UOS2[[#This Row],[Proposed: DMC Units]]/SUD_UOS2[[#This Row],[Proposed: Total Units of Service]],"")</f>
        <v/>
      </c>
      <c r="K140" s="890"/>
      <c r="L140" s="905">
        <f>IFERROR(SUD_UOS2[[#This Row],[Gross Cost $]]/SUD_UOS2[[#This Row],[Proposed: Total Units of Service]],0)</f>
        <v>0</v>
      </c>
      <c r="M140" s="905">
        <f>IFERROR(SUD_UOS2[[#This Row],[Net Cost $]]/SUD_UOS2[[#This Row],[Proposed: Total Units of Service]],0)</f>
        <v>0</v>
      </c>
      <c r="N140" s="905">
        <f>IFERROR(MIN(SUD_UOS2[[#This Row],[Interim Rate (Rate Cap) $]:[Net Cost per Unit $]])*SUD_UOS2[[#This Row],[Proposed: DMC Units]],0)</f>
        <v>0</v>
      </c>
      <c r="O140" s="905">
        <f>IFERROR(MIN(SUD_UOS2[[#This Row],[Interim Rate (Rate Cap) $]:[Net Cost per Unit $]])*(SUD_UOS2[[#This Row],[Proposed: Total Units of Service]]-SUD_UOS2[[#This Row],[Proposed: DMC Units]]),0)</f>
        <v>0</v>
      </c>
      <c r="P140" s="906"/>
      <c r="Q140" s="906"/>
      <c r="R140" s="888" t="str">
        <f>IFERROR(SUD_UOS2[[#This Row],[Prior Approved: DMC Units]]/SUD_UOS2[[#This Row],[Prior Approved: Total Units of Service]],"")</f>
        <v/>
      </c>
      <c r="S140" s="908">
        <f>IFERROR(SUD_UOS2[[#This Row],[Proposed: Total Units of Service]]-SUD_UOS2[[#This Row],[Prior Approved: Total Units of Service]],0)</f>
        <v>0</v>
      </c>
      <c r="T140" s="908">
        <f>IFERROR(SUD_UOS2[[#This Row],[Proposed: DMC Units]]-SUD_UOS2[[#This Row],[Prior Approved: DMC Units]],0)</f>
        <v>0</v>
      </c>
    </row>
    <row r="141" spans="1:20" hidden="1">
      <c r="A141" s="902">
        <v>133</v>
      </c>
      <c r="B141" s="903"/>
      <c r="C141" s="903"/>
      <c r="D141" s="903"/>
      <c r="E141" s="904"/>
      <c r="F141" s="904"/>
      <c r="G141" s="905">
        <f>IFERROR(SUD_UOS2[[#This Row],[Gross Cost $]]-SUD_UOS2[[#This Row],[Other Revenues $]],0)</f>
        <v>0</v>
      </c>
      <c r="H141" s="906"/>
      <c r="I141" s="906"/>
      <c r="J141" s="888" t="str">
        <f>IFERROR(SUD_UOS2[[#This Row],[Proposed: DMC Units]]/SUD_UOS2[[#This Row],[Proposed: Total Units of Service]],"")</f>
        <v/>
      </c>
      <c r="K141" s="890"/>
      <c r="L141" s="905">
        <f>IFERROR(SUD_UOS2[[#This Row],[Gross Cost $]]/SUD_UOS2[[#This Row],[Proposed: Total Units of Service]],0)</f>
        <v>0</v>
      </c>
      <c r="M141" s="905">
        <f>IFERROR(SUD_UOS2[[#This Row],[Net Cost $]]/SUD_UOS2[[#This Row],[Proposed: Total Units of Service]],0)</f>
        <v>0</v>
      </c>
      <c r="N141" s="905">
        <f>IFERROR(MIN(SUD_UOS2[[#This Row],[Interim Rate (Rate Cap) $]:[Net Cost per Unit $]])*SUD_UOS2[[#This Row],[Proposed: DMC Units]],0)</f>
        <v>0</v>
      </c>
      <c r="O141" s="905">
        <f>IFERROR(MIN(SUD_UOS2[[#This Row],[Interim Rate (Rate Cap) $]:[Net Cost per Unit $]])*(SUD_UOS2[[#This Row],[Proposed: Total Units of Service]]-SUD_UOS2[[#This Row],[Proposed: DMC Units]]),0)</f>
        <v>0</v>
      </c>
      <c r="P141" s="906"/>
      <c r="Q141" s="906"/>
      <c r="R141" s="888" t="str">
        <f>IFERROR(SUD_UOS2[[#This Row],[Prior Approved: DMC Units]]/SUD_UOS2[[#This Row],[Prior Approved: Total Units of Service]],"")</f>
        <v/>
      </c>
      <c r="S141" s="908">
        <f>IFERROR(SUD_UOS2[[#This Row],[Proposed: Total Units of Service]]-SUD_UOS2[[#This Row],[Prior Approved: Total Units of Service]],0)</f>
        <v>0</v>
      </c>
      <c r="T141" s="908">
        <f>IFERROR(SUD_UOS2[[#This Row],[Proposed: DMC Units]]-SUD_UOS2[[#This Row],[Prior Approved: DMC Units]],0)</f>
        <v>0</v>
      </c>
    </row>
    <row r="142" spans="1:20" hidden="1">
      <c r="A142" s="902">
        <v>134</v>
      </c>
      <c r="B142" s="903"/>
      <c r="C142" s="903"/>
      <c r="D142" s="903"/>
      <c r="E142" s="904"/>
      <c r="F142" s="904"/>
      <c r="G142" s="905">
        <f>IFERROR(SUD_UOS2[[#This Row],[Gross Cost $]]-SUD_UOS2[[#This Row],[Other Revenues $]],0)</f>
        <v>0</v>
      </c>
      <c r="H142" s="906"/>
      <c r="I142" s="906"/>
      <c r="J142" s="888" t="str">
        <f>IFERROR(SUD_UOS2[[#This Row],[Proposed: DMC Units]]/SUD_UOS2[[#This Row],[Proposed: Total Units of Service]],"")</f>
        <v/>
      </c>
      <c r="K142" s="890"/>
      <c r="L142" s="905">
        <f>IFERROR(SUD_UOS2[[#This Row],[Gross Cost $]]/SUD_UOS2[[#This Row],[Proposed: Total Units of Service]],0)</f>
        <v>0</v>
      </c>
      <c r="M142" s="905">
        <f>IFERROR(SUD_UOS2[[#This Row],[Net Cost $]]/SUD_UOS2[[#This Row],[Proposed: Total Units of Service]],0)</f>
        <v>0</v>
      </c>
      <c r="N142" s="905">
        <f>IFERROR(MIN(SUD_UOS2[[#This Row],[Interim Rate (Rate Cap) $]:[Net Cost per Unit $]])*SUD_UOS2[[#This Row],[Proposed: DMC Units]],0)</f>
        <v>0</v>
      </c>
      <c r="O142" s="905">
        <f>IFERROR(MIN(SUD_UOS2[[#This Row],[Interim Rate (Rate Cap) $]:[Net Cost per Unit $]])*(SUD_UOS2[[#This Row],[Proposed: Total Units of Service]]-SUD_UOS2[[#This Row],[Proposed: DMC Units]]),0)</f>
        <v>0</v>
      </c>
      <c r="P142" s="906"/>
      <c r="Q142" s="906"/>
      <c r="R142" s="888" t="str">
        <f>IFERROR(SUD_UOS2[[#This Row],[Prior Approved: DMC Units]]/SUD_UOS2[[#This Row],[Prior Approved: Total Units of Service]],"")</f>
        <v/>
      </c>
      <c r="S142" s="908">
        <f>IFERROR(SUD_UOS2[[#This Row],[Proposed: Total Units of Service]]-SUD_UOS2[[#This Row],[Prior Approved: Total Units of Service]],0)</f>
        <v>0</v>
      </c>
      <c r="T142" s="908">
        <f>IFERROR(SUD_UOS2[[#This Row],[Proposed: DMC Units]]-SUD_UOS2[[#This Row],[Prior Approved: DMC Units]],0)</f>
        <v>0</v>
      </c>
    </row>
    <row r="143" spans="1:20" hidden="1">
      <c r="A143" s="902">
        <v>135</v>
      </c>
      <c r="B143" s="903"/>
      <c r="C143" s="903"/>
      <c r="D143" s="903"/>
      <c r="E143" s="904"/>
      <c r="F143" s="904"/>
      <c r="G143" s="905">
        <f>IFERROR(SUD_UOS2[[#This Row],[Gross Cost $]]-SUD_UOS2[[#This Row],[Other Revenues $]],0)</f>
        <v>0</v>
      </c>
      <c r="H143" s="906"/>
      <c r="I143" s="906"/>
      <c r="J143" s="888" t="str">
        <f>IFERROR(SUD_UOS2[[#This Row],[Proposed: DMC Units]]/SUD_UOS2[[#This Row],[Proposed: Total Units of Service]],"")</f>
        <v/>
      </c>
      <c r="K143" s="890"/>
      <c r="L143" s="905">
        <f>IFERROR(SUD_UOS2[[#This Row],[Gross Cost $]]/SUD_UOS2[[#This Row],[Proposed: Total Units of Service]],0)</f>
        <v>0</v>
      </c>
      <c r="M143" s="905">
        <f>IFERROR(SUD_UOS2[[#This Row],[Net Cost $]]/SUD_UOS2[[#This Row],[Proposed: Total Units of Service]],0)</f>
        <v>0</v>
      </c>
      <c r="N143" s="905">
        <f>IFERROR(MIN(SUD_UOS2[[#This Row],[Interim Rate (Rate Cap) $]:[Net Cost per Unit $]])*SUD_UOS2[[#This Row],[Proposed: DMC Units]],0)</f>
        <v>0</v>
      </c>
      <c r="O143" s="905">
        <f>IFERROR(MIN(SUD_UOS2[[#This Row],[Interim Rate (Rate Cap) $]:[Net Cost per Unit $]])*(SUD_UOS2[[#This Row],[Proposed: Total Units of Service]]-SUD_UOS2[[#This Row],[Proposed: DMC Units]]),0)</f>
        <v>0</v>
      </c>
      <c r="P143" s="906"/>
      <c r="Q143" s="906"/>
      <c r="R143" s="888" t="str">
        <f>IFERROR(SUD_UOS2[[#This Row],[Prior Approved: DMC Units]]/SUD_UOS2[[#This Row],[Prior Approved: Total Units of Service]],"")</f>
        <v/>
      </c>
      <c r="S143" s="908">
        <f>IFERROR(SUD_UOS2[[#This Row],[Proposed: Total Units of Service]]-SUD_UOS2[[#This Row],[Prior Approved: Total Units of Service]],0)</f>
        <v>0</v>
      </c>
      <c r="T143" s="908">
        <f>IFERROR(SUD_UOS2[[#This Row],[Proposed: DMC Units]]-SUD_UOS2[[#This Row],[Prior Approved: DMC Units]],0)</f>
        <v>0</v>
      </c>
    </row>
    <row r="144" spans="1:20" hidden="1">
      <c r="A144" s="902">
        <v>136</v>
      </c>
      <c r="B144" s="903"/>
      <c r="C144" s="903"/>
      <c r="D144" s="903"/>
      <c r="E144" s="904"/>
      <c r="F144" s="904"/>
      <c r="G144" s="905">
        <f>IFERROR(SUD_UOS2[[#This Row],[Gross Cost $]]-SUD_UOS2[[#This Row],[Other Revenues $]],0)</f>
        <v>0</v>
      </c>
      <c r="H144" s="906"/>
      <c r="I144" s="906"/>
      <c r="J144" s="888" t="str">
        <f>IFERROR(SUD_UOS2[[#This Row],[Proposed: DMC Units]]/SUD_UOS2[[#This Row],[Proposed: Total Units of Service]],"")</f>
        <v/>
      </c>
      <c r="K144" s="890"/>
      <c r="L144" s="905">
        <f>IFERROR(SUD_UOS2[[#This Row],[Gross Cost $]]/SUD_UOS2[[#This Row],[Proposed: Total Units of Service]],0)</f>
        <v>0</v>
      </c>
      <c r="M144" s="905">
        <f>IFERROR(SUD_UOS2[[#This Row],[Net Cost $]]/SUD_UOS2[[#This Row],[Proposed: Total Units of Service]],0)</f>
        <v>0</v>
      </c>
      <c r="N144" s="905">
        <f>IFERROR(MIN(SUD_UOS2[[#This Row],[Interim Rate (Rate Cap) $]:[Net Cost per Unit $]])*SUD_UOS2[[#This Row],[Proposed: DMC Units]],0)</f>
        <v>0</v>
      </c>
      <c r="O144" s="905">
        <f>IFERROR(MIN(SUD_UOS2[[#This Row],[Interim Rate (Rate Cap) $]:[Net Cost per Unit $]])*(SUD_UOS2[[#This Row],[Proposed: Total Units of Service]]-SUD_UOS2[[#This Row],[Proposed: DMC Units]]),0)</f>
        <v>0</v>
      </c>
      <c r="P144" s="906"/>
      <c r="Q144" s="906"/>
      <c r="R144" s="888" t="str">
        <f>IFERROR(SUD_UOS2[[#This Row],[Prior Approved: DMC Units]]/SUD_UOS2[[#This Row],[Prior Approved: Total Units of Service]],"")</f>
        <v/>
      </c>
      <c r="S144" s="908">
        <f>IFERROR(SUD_UOS2[[#This Row],[Proposed: Total Units of Service]]-SUD_UOS2[[#This Row],[Prior Approved: Total Units of Service]],0)</f>
        <v>0</v>
      </c>
      <c r="T144" s="908">
        <f>IFERROR(SUD_UOS2[[#This Row],[Proposed: DMC Units]]-SUD_UOS2[[#This Row],[Prior Approved: DMC Units]],0)</f>
        <v>0</v>
      </c>
    </row>
    <row r="145" spans="1:20" hidden="1">
      <c r="A145" s="902">
        <v>137</v>
      </c>
      <c r="B145" s="903"/>
      <c r="C145" s="903"/>
      <c r="D145" s="903"/>
      <c r="E145" s="904"/>
      <c r="F145" s="904"/>
      <c r="G145" s="905">
        <f>IFERROR(SUD_UOS2[[#This Row],[Gross Cost $]]-SUD_UOS2[[#This Row],[Other Revenues $]],0)</f>
        <v>0</v>
      </c>
      <c r="H145" s="906"/>
      <c r="I145" s="906"/>
      <c r="J145" s="888" t="str">
        <f>IFERROR(SUD_UOS2[[#This Row],[Proposed: DMC Units]]/SUD_UOS2[[#This Row],[Proposed: Total Units of Service]],"")</f>
        <v/>
      </c>
      <c r="K145" s="890"/>
      <c r="L145" s="905">
        <f>IFERROR(SUD_UOS2[[#This Row],[Gross Cost $]]/SUD_UOS2[[#This Row],[Proposed: Total Units of Service]],0)</f>
        <v>0</v>
      </c>
      <c r="M145" s="905">
        <f>IFERROR(SUD_UOS2[[#This Row],[Net Cost $]]/SUD_UOS2[[#This Row],[Proposed: Total Units of Service]],0)</f>
        <v>0</v>
      </c>
      <c r="N145" s="905">
        <f>IFERROR(MIN(SUD_UOS2[[#This Row],[Interim Rate (Rate Cap) $]:[Net Cost per Unit $]])*SUD_UOS2[[#This Row],[Proposed: DMC Units]],0)</f>
        <v>0</v>
      </c>
      <c r="O145" s="905">
        <f>IFERROR(MIN(SUD_UOS2[[#This Row],[Interim Rate (Rate Cap) $]:[Net Cost per Unit $]])*(SUD_UOS2[[#This Row],[Proposed: Total Units of Service]]-SUD_UOS2[[#This Row],[Proposed: DMC Units]]),0)</f>
        <v>0</v>
      </c>
      <c r="P145" s="906"/>
      <c r="Q145" s="906"/>
      <c r="R145" s="888" t="str">
        <f>IFERROR(SUD_UOS2[[#This Row],[Prior Approved: DMC Units]]/SUD_UOS2[[#This Row],[Prior Approved: Total Units of Service]],"")</f>
        <v/>
      </c>
      <c r="S145" s="908">
        <f>IFERROR(SUD_UOS2[[#This Row],[Proposed: Total Units of Service]]-SUD_UOS2[[#This Row],[Prior Approved: Total Units of Service]],0)</f>
        <v>0</v>
      </c>
      <c r="T145" s="908">
        <f>IFERROR(SUD_UOS2[[#This Row],[Proposed: DMC Units]]-SUD_UOS2[[#This Row],[Prior Approved: DMC Units]],0)</f>
        <v>0</v>
      </c>
    </row>
    <row r="146" spans="1:20" hidden="1">
      <c r="A146" s="902">
        <v>138</v>
      </c>
      <c r="B146" s="903"/>
      <c r="C146" s="903"/>
      <c r="D146" s="903"/>
      <c r="E146" s="904"/>
      <c r="F146" s="904"/>
      <c r="G146" s="905">
        <f>IFERROR(SUD_UOS2[[#This Row],[Gross Cost $]]-SUD_UOS2[[#This Row],[Other Revenues $]],0)</f>
        <v>0</v>
      </c>
      <c r="H146" s="906"/>
      <c r="I146" s="906"/>
      <c r="J146" s="888" t="str">
        <f>IFERROR(SUD_UOS2[[#This Row],[Proposed: DMC Units]]/SUD_UOS2[[#This Row],[Proposed: Total Units of Service]],"")</f>
        <v/>
      </c>
      <c r="K146" s="890"/>
      <c r="L146" s="905">
        <f>IFERROR(SUD_UOS2[[#This Row],[Gross Cost $]]/SUD_UOS2[[#This Row],[Proposed: Total Units of Service]],0)</f>
        <v>0</v>
      </c>
      <c r="M146" s="905">
        <f>IFERROR(SUD_UOS2[[#This Row],[Net Cost $]]/SUD_UOS2[[#This Row],[Proposed: Total Units of Service]],0)</f>
        <v>0</v>
      </c>
      <c r="N146" s="905">
        <f>IFERROR(MIN(SUD_UOS2[[#This Row],[Interim Rate (Rate Cap) $]:[Net Cost per Unit $]])*SUD_UOS2[[#This Row],[Proposed: DMC Units]],0)</f>
        <v>0</v>
      </c>
      <c r="O146" s="905">
        <f>IFERROR(MIN(SUD_UOS2[[#This Row],[Interim Rate (Rate Cap) $]:[Net Cost per Unit $]])*(SUD_UOS2[[#This Row],[Proposed: Total Units of Service]]-SUD_UOS2[[#This Row],[Proposed: DMC Units]]),0)</f>
        <v>0</v>
      </c>
      <c r="P146" s="906"/>
      <c r="Q146" s="906"/>
      <c r="R146" s="888" t="str">
        <f>IFERROR(SUD_UOS2[[#This Row],[Prior Approved: DMC Units]]/SUD_UOS2[[#This Row],[Prior Approved: Total Units of Service]],"")</f>
        <v/>
      </c>
      <c r="S146" s="908">
        <f>IFERROR(SUD_UOS2[[#This Row],[Proposed: Total Units of Service]]-SUD_UOS2[[#This Row],[Prior Approved: Total Units of Service]],0)</f>
        <v>0</v>
      </c>
      <c r="T146" s="908">
        <f>IFERROR(SUD_UOS2[[#This Row],[Proposed: DMC Units]]-SUD_UOS2[[#This Row],[Prior Approved: DMC Units]],0)</f>
        <v>0</v>
      </c>
    </row>
    <row r="147" spans="1:20" hidden="1">
      <c r="A147" s="902">
        <v>139</v>
      </c>
      <c r="B147" s="903"/>
      <c r="C147" s="903"/>
      <c r="D147" s="903"/>
      <c r="E147" s="904"/>
      <c r="F147" s="904"/>
      <c r="G147" s="905">
        <f>IFERROR(SUD_UOS2[[#This Row],[Gross Cost $]]-SUD_UOS2[[#This Row],[Other Revenues $]],0)</f>
        <v>0</v>
      </c>
      <c r="H147" s="906"/>
      <c r="I147" s="906"/>
      <c r="J147" s="888" t="str">
        <f>IFERROR(SUD_UOS2[[#This Row],[Proposed: DMC Units]]/SUD_UOS2[[#This Row],[Proposed: Total Units of Service]],"")</f>
        <v/>
      </c>
      <c r="K147" s="890"/>
      <c r="L147" s="905">
        <f>IFERROR(SUD_UOS2[[#This Row],[Gross Cost $]]/SUD_UOS2[[#This Row],[Proposed: Total Units of Service]],0)</f>
        <v>0</v>
      </c>
      <c r="M147" s="905">
        <f>IFERROR(SUD_UOS2[[#This Row],[Net Cost $]]/SUD_UOS2[[#This Row],[Proposed: Total Units of Service]],0)</f>
        <v>0</v>
      </c>
      <c r="N147" s="905">
        <f>IFERROR(MIN(SUD_UOS2[[#This Row],[Interim Rate (Rate Cap) $]:[Net Cost per Unit $]])*SUD_UOS2[[#This Row],[Proposed: DMC Units]],0)</f>
        <v>0</v>
      </c>
      <c r="O147" s="905">
        <f>IFERROR(MIN(SUD_UOS2[[#This Row],[Interim Rate (Rate Cap) $]:[Net Cost per Unit $]])*(SUD_UOS2[[#This Row],[Proposed: Total Units of Service]]-SUD_UOS2[[#This Row],[Proposed: DMC Units]]),0)</f>
        <v>0</v>
      </c>
      <c r="P147" s="906"/>
      <c r="Q147" s="906"/>
      <c r="R147" s="888" t="str">
        <f>IFERROR(SUD_UOS2[[#This Row],[Prior Approved: DMC Units]]/SUD_UOS2[[#This Row],[Prior Approved: Total Units of Service]],"")</f>
        <v/>
      </c>
      <c r="S147" s="908">
        <f>IFERROR(SUD_UOS2[[#This Row],[Proposed: Total Units of Service]]-SUD_UOS2[[#This Row],[Prior Approved: Total Units of Service]],0)</f>
        <v>0</v>
      </c>
      <c r="T147" s="908">
        <f>IFERROR(SUD_UOS2[[#This Row],[Proposed: DMC Units]]-SUD_UOS2[[#This Row],[Prior Approved: DMC Units]],0)</f>
        <v>0</v>
      </c>
    </row>
    <row r="148" spans="1:20" hidden="1">
      <c r="A148" s="902">
        <v>140</v>
      </c>
      <c r="B148" s="903"/>
      <c r="C148" s="903"/>
      <c r="D148" s="903"/>
      <c r="E148" s="904"/>
      <c r="F148" s="904"/>
      <c r="G148" s="905">
        <f>IFERROR(SUD_UOS2[[#This Row],[Gross Cost $]]-SUD_UOS2[[#This Row],[Other Revenues $]],0)</f>
        <v>0</v>
      </c>
      <c r="H148" s="906"/>
      <c r="I148" s="906"/>
      <c r="J148" s="888" t="str">
        <f>IFERROR(SUD_UOS2[[#This Row],[Proposed: DMC Units]]/SUD_UOS2[[#This Row],[Proposed: Total Units of Service]],"")</f>
        <v/>
      </c>
      <c r="K148" s="890"/>
      <c r="L148" s="905">
        <f>IFERROR(SUD_UOS2[[#This Row],[Gross Cost $]]/SUD_UOS2[[#This Row],[Proposed: Total Units of Service]],0)</f>
        <v>0</v>
      </c>
      <c r="M148" s="905">
        <f>IFERROR(SUD_UOS2[[#This Row],[Net Cost $]]/SUD_UOS2[[#This Row],[Proposed: Total Units of Service]],0)</f>
        <v>0</v>
      </c>
      <c r="N148" s="905">
        <f>IFERROR(MIN(SUD_UOS2[[#This Row],[Interim Rate (Rate Cap) $]:[Net Cost per Unit $]])*SUD_UOS2[[#This Row],[Proposed: DMC Units]],0)</f>
        <v>0</v>
      </c>
      <c r="O148" s="905">
        <f>IFERROR(MIN(SUD_UOS2[[#This Row],[Interim Rate (Rate Cap) $]:[Net Cost per Unit $]])*(SUD_UOS2[[#This Row],[Proposed: Total Units of Service]]-SUD_UOS2[[#This Row],[Proposed: DMC Units]]),0)</f>
        <v>0</v>
      </c>
      <c r="P148" s="906"/>
      <c r="Q148" s="906"/>
      <c r="R148" s="888" t="str">
        <f>IFERROR(SUD_UOS2[[#This Row],[Prior Approved: DMC Units]]/SUD_UOS2[[#This Row],[Prior Approved: Total Units of Service]],"")</f>
        <v/>
      </c>
      <c r="S148" s="908">
        <f>IFERROR(SUD_UOS2[[#This Row],[Proposed: Total Units of Service]]-SUD_UOS2[[#This Row],[Prior Approved: Total Units of Service]],0)</f>
        <v>0</v>
      </c>
      <c r="T148" s="908">
        <f>IFERROR(SUD_UOS2[[#This Row],[Proposed: DMC Units]]-SUD_UOS2[[#This Row],[Prior Approved: DMC Units]],0)</f>
        <v>0</v>
      </c>
    </row>
    <row r="149" spans="1:20" hidden="1">
      <c r="A149" s="902">
        <v>141</v>
      </c>
      <c r="B149" s="903"/>
      <c r="C149" s="903"/>
      <c r="D149" s="903"/>
      <c r="E149" s="904"/>
      <c r="F149" s="904"/>
      <c r="G149" s="905">
        <f>IFERROR(SUD_UOS2[[#This Row],[Gross Cost $]]-SUD_UOS2[[#This Row],[Other Revenues $]],0)</f>
        <v>0</v>
      </c>
      <c r="H149" s="906"/>
      <c r="I149" s="906"/>
      <c r="J149" s="888" t="str">
        <f>IFERROR(SUD_UOS2[[#This Row],[Proposed: DMC Units]]/SUD_UOS2[[#This Row],[Proposed: Total Units of Service]],"")</f>
        <v/>
      </c>
      <c r="K149" s="890"/>
      <c r="L149" s="905">
        <f>IFERROR(SUD_UOS2[[#This Row],[Gross Cost $]]/SUD_UOS2[[#This Row],[Proposed: Total Units of Service]],0)</f>
        <v>0</v>
      </c>
      <c r="M149" s="905">
        <f>IFERROR(SUD_UOS2[[#This Row],[Net Cost $]]/SUD_UOS2[[#This Row],[Proposed: Total Units of Service]],0)</f>
        <v>0</v>
      </c>
      <c r="N149" s="905">
        <f>IFERROR(MIN(SUD_UOS2[[#This Row],[Interim Rate (Rate Cap) $]:[Net Cost per Unit $]])*SUD_UOS2[[#This Row],[Proposed: DMC Units]],0)</f>
        <v>0</v>
      </c>
      <c r="O149" s="905">
        <f>IFERROR(MIN(SUD_UOS2[[#This Row],[Interim Rate (Rate Cap) $]:[Net Cost per Unit $]])*(SUD_UOS2[[#This Row],[Proposed: Total Units of Service]]-SUD_UOS2[[#This Row],[Proposed: DMC Units]]),0)</f>
        <v>0</v>
      </c>
      <c r="P149" s="906"/>
      <c r="Q149" s="906"/>
      <c r="R149" s="888" t="str">
        <f>IFERROR(SUD_UOS2[[#This Row],[Prior Approved: DMC Units]]/SUD_UOS2[[#This Row],[Prior Approved: Total Units of Service]],"")</f>
        <v/>
      </c>
      <c r="S149" s="908">
        <f>IFERROR(SUD_UOS2[[#This Row],[Proposed: Total Units of Service]]-SUD_UOS2[[#This Row],[Prior Approved: Total Units of Service]],0)</f>
        <v>0</v>
      </c>
      <c r="T149" s="908">
        <f>IFERROR(SUD_UOS2[[#This Row],[Proposed: DMC Units]]-SUD_UOS2[[#This Row],[Prior Approved: DMC Units]],0)</f>
        <v>0</v>
      </c>
    </row>
    <row r="150" spans="1:20" hidden="1">
      <c r="A150" s="902">
        <v>142</v>
      </c>
      <c r="B150" s="903"/>
      <c r="C150" s="903"/>
      <c r="D150" s="903"/>
      <c r="E150" s="904"/>
      <c r="F150" s="904"/>
      <c r="G150" s="905">
        <f>IFERROR(SUD_UOS2[[#This Row],[Gross Cost $]]-SUD_UOS2[[#This Row],[Other Revenues $]],0)</f>
        <v>0</v>
      </c>
      <c r="H150" s="906"/>
      <c r="I150" s="906"/>
      <c r="J150" s="888" t="str">
        <f>IFERROR(SUD_UOS2[[#This Row],[Proposed: DMC Units]]/SUD_UOS2[[#This Row],[Proposed: Total Units of Service]],"")</f>
        <v/>
      </c>
      <c r="K150" s="890"/>
      <c r="L150" s="905">
        <f>IFERROR(SUD_UOS2[[#This Row],[Gross Cost $]]/SUD_UOS2[[#This Row],[Proposed: Total Units of Service]],0)</f>
        <v>0</v>
      </c>
      <c r="M150" s="905">
        <f>IFERROR(SUD_UOS2[[#This Row],[Net Cost $]]/SUD_UOS2[[#This Row],[Proposed: Total Units of Service]],0)</f>
        <v>0</v>
      </c>
      <c r="N150" s="905">
        <f>IFERROR(MIN(SUD_UOS2[[#This Row],[Interim Rate (Rate Cap) $]:[Net Cost per Unit $]])*SUD_UOS2[[#This Row],[Proposed: DMC Units]],0)</f>
        <v>0</v>
      </c>
      <c r="O150" s="905">
        <f>IFERROR(MIN(SUD_UOS2[[#This Row],[Interim Rate (Rate Cap) $]:[Net Cost per Unit $]])*(SUD_UOS2[[#This Row],[Proposed: Total Units of Service]]-SUD_UOS2[[#This Row],[Proposed: DMC Units]]),0)</f>
        <v>0</v>
      </c>
      <c r="P150" s="906"/>
      <c r="Q150" s="906"/>
      <c r="R150" s="888" t="str">
        <f>IFERROR(SUD_UOS2[[#This Row],[Prior Approved: DMC Units]]/SUD_UOS2[[#This Row],[Prior Approved: Total Units of Service]],"")</f>
        <v/>
      </c>
      <c r="S150" s="908">
        <f>IFERROR(SUD_UOS2[[#This Row],[Proposed: Total Units of Service]]-SUD_UOS2[[#This Row],[Prior Approved: Total Units of Service]],0)</f>
        <v>0</v>
      </c>
      <c r="T150" s="908">
        <f>IFERROR(SUD_UOS2[[#This Row],[Proposed: DMC Units]]-SUD_UOS2[[#This Row],[Prior Approved: DMC Units]],0)</f>
        <v>0</v>
      </c>
    </row>
    <row r="151" spans="1:20" hidden="1">
      <c r="A151" s="902">
        <v>143</v>
      </c>
      <c r="B151" s="903"/>
      <c r="C151" s="903"/>
      <c r="D151" s="903"/>
      <c r="E151" s="904"/>
      <c r="F151" s="904"/>
      <c r="G151" s="905">
        <f>IFERROR(SUD_UOS2[[#This Row],[Gross Cost $]]-SUD_UOS2[[#This Row],[Other Revenues $]],0)</f>
        <v>0</v>
      </c>
      <c r="H151" s="906"/>
      <c r="I151" s="906"/>
      <c r="J151" s="888" t="str">
        <f>IFERROR(SUD_UOS2[[#This Row],[Proposed: DMC Units]]/SUD_UOS2[[#This Row],[Proposed: Total Units of Service]],"")</f>
        <v/>
      </c>
      <c r="K151" s="890"/>
      <c r="L151" s="905">
        <f>IFERROR(SUD_UOS2[[#This Row],[Gross Cost $]]/SUD_UOS2[[#This Row],[Proposed: Total Units of Service]],0)</f>
        <v>0</v>
      </c>
      <c r="M151" s="905">
        <f>IFERROR(SUD_UOS2[[#This Row],[Net Cost $]]/SUD_UOS2[[#This Row],[Proposed: Total Units of Service]],0)</f>
        <v>0</v>
      </c>
      <c r="N151" s="905">
        <f>IFERROR(MIN(SUD_UOS2[[#This Row],[Interim Rate (Rate Cap) $]:[Net Cost per Unit $]])*SUD_UOS2[[#This Row],[Proposed: DMC Units]],0)</f>
        <v>0</v>
      </c>
      <c r="O151" s="905">
        <f>IFERROR(MIN(SUD_UOS2[[#This Row],[Interim Rate (Rate Cap) $]:[Net Cost per Unit $]])*(SUD_UOS2[[#This Row],[Proposed: Total Units of Service]]-SUD_UOS2[[#This Row],[Proposed: DMC Units]]),0)</f>
        <v>0</v>
      </c>
      <c r="P151" s="906"/>
      <c r="Q151" s="906"/>
      <c r="R151" s="888" t="str">
        <f>IFERROR(SUD_UOS2[[#This Row],[Prior Approved: DMC Units]]/SUD_UOS2[[#This Row],[Prior Approved: Total Units of Service]],"")</f>
        <v/>
      </c>
      <c r="S151" s="908">
        <f>IFERROR(SUD_UOS2[[#This Row],[Proposed: Total Units of Service]]-SUD_UOS2[[#This Row],[Prior Approved: Total Units of Service]],0)</f>
        <v>0</v>
      </c>
      <c r="T151" s="908">
        <f>IFERROR(SUD_UOS2[[#This Row],[Proposed: DMC Units]]-SUD_UOS2[[#This Row],[Prior Approved: DMC Units]],0)</f>
        <v>0</v>
      </c>
    </row>
    <row r="152" spans="1:20" hidden="1">
      <c r="A152" s="902">
        <v>144</v>
      </c>
      <c r="B152" s="903"/>
      <c r="C152" s="903"/>
      <c r="D152" s="903"/>
      <c r="E152" s="904"/>
      <c r="F152" s="904"/>
      <c r="G152" s="905">
        <f>IFERROR(SUD_UOS2[[#This Row],[Gross Cost $]]-SUD_UOS2[[#This Row],[Other Revenues $]],0)</f>
        <v>0</v>
      </c>
      <c r="H152" s="906"/>
      <c r="I152" s="906"/>
      <c r="J152" s="888" t="str">
        <f>IFERROR(SUD_UOS2[[#This Row],[Proposed: DMC Units]]/SUD_UOS2[[#This Row],[Proposed: Total Units of Service]],"")</f>
        <v/>
      </c>
      <c r="K152" s="890"/>
      <c r="L152" s="905">
        <f>IFERROR(SUD_UOS2[[#This Row],[Gross Cost $]]/SUD_UOS2[[#This Row],[Proposed: Total Units of Service]],0)</f>
        <v>0</v>
      </c>
      <c r="M152" s="905">
        <f>IFERROR(SUD_UOS2[[#This Row],[Net Cost $]]/SUD_UOS2[[#This Row],[Proposed: Total Units of Service]],0)</f>
        <v>0</v>
      </c>
      <c r="N152" s="905">
        <f>IFERROR(MIN(SUD_UOS2[[#This Row],[Interim Rate (Rate Cap) $]:[Net Cost per Unit $]])*SUD_UOS2[[#This Row],[Proposed: DMC Units]],0)</f>
        <v>0</v>
      </c>
      <c r="O152" s="905">
        <f>IFERROR(MIN(SUD_UOS2[[#This Row],[Interim Rate (Rate Cap) $]:[Net Cost per Unit $]])*(SUD_UOS2[[#This Row],[Proposed: Total Units of Service]]-SUD_UOS2[[#This Row],[Proposed: DMC Units]]),0)</f>
        <v>0</v>
      </c>
      <c r="P152" s="906"/>
      <c r="Q152" s="906"/>
      <c r="R152" s="888" t="str">
        <f>IFERROR(SUD_UOS2[[#This Row],[Prior Approved: DMC Units]]/SUD_UOS2[[#This Row],[Prior Approved: Total Units of Service]],"")</f>
        <v/>
      </c>
      <c r="S152" s="908">
        <f>IFERROR(SUD_UOS2[[#This Row],[Proposed: Total Units of Service]]-SUD_UOS2[[#This Row],[Prior Approved: Total Units of Service]],0)</f>
        <v>0</v>
      </c>
      <c r="T152" s="908">
        <f>IFERROR(SUD_UOS2[[#This Row],[Proposed: DMC Units]]-SUD_UOS2[[#This Row],[Prior Approved: DMC Units]],0)</f>
        <v>0</v>
      </c>
    </row>
    <row r="153" spans="1:20" hidden="1">
      <c r="A153" s="902">
        <v>145</v>
      </c>
      <c r="B153" s="903"/>
      <c r="C153" s="903"/>
      <c r="D153" s="903"/>
      <c r="E153" s="904"/>
      <c r="F153" s="904"/>
      <c r="G153" s="905">
        <f>IFERROR(SUD_UOS2[[#This Row],[Gross Cost $]]-SUD_UOS2[[#This Row],[Other Revenues $]],0)</f>
        <v>0</v>
      </c>
      <c r="H153" s="906"/>
      <c r="I153" s="906"/>
      <c r="J153" s="888" t="str">
        <f>IFERROR(SUD_UOS2[[#This Row],[Proposed: DMC Units]]/SUD_UOS2[[#This Row],[Proposed: Total Units of Service]],"")</f>
        <v/>
      </c>
      <c r="K153" s="890"/>
      <c r="L153" s="905">
        <f>IFERROR(SUD_UOS2[[#This Row],[Gross Cost $]]/SUD_UOS2[[#This Row],[Proposed: Total Units of Service]],0)</f>
        <v>0</v>
      </c>
      <c r="M153" s="905">
        <f>IFERROR(SUD_UOS2[[#This Row],[Net Cost $]]/SUD_UOS2[[#This Row],[Proposed: Total Units of Service]],0)</f>
        <v>0</v>
      </c>
      <c r="N153" s="905">
        <f>IFERROR(MIN(SUD_UOS2[[#This Row],[Interim Rate (Rate Cap) $]:[Net Cost per Unit $]])*SUD_UOS2[[#This Row],[Proposed: DMC Units]],0)</f>
        <v>0</v>
      </c>
      <c r="O153" s="905">
        <f>IFERROR(MIN(SUD_UOS2[[#This Row],[Interim Rate (Rate Cap) $]:[Net Cost per Unit $]])*(SUD_UOS2[[#This Row],[Proposed: Total Units of Service]]-SUD_UOS2[[#This Row],[Proposed: DMC Units]]),0)</f>
        <v>0</v>
      </c>
      <c r="P153" s="906"/>
      <c r="Q153" s="906"/>
      <c r="R153" s="888" t="str">
        <f>IFERROR(SUD_UOS2[[#This Row],[Prior Approved: DMC Units]]/SUD_UOS2[[#This Row],[Prior Approved: Total Units of Service]],"")</f>
        <v/>
      </c>
      <c r="S153" s="908">
        <f>IFERROR(SUD_UOS2[[#This Row],[Proposed: Total Units of Service]]-SUD_UOS2[[#This Row],[Prior Approved: Total Units of Service]],0)</f>
        <v>0</v>
      </c>
      <c r="T153" s="908">
        <f>IFERROR(SUD_UOS2[[#This Row],[Proposed: DMC Units]]-SUD_UOS2[[#This Row],[Prior Approved: DMC Units]],0)</f>
        <v>0</v>
      </c>
    </row>
    <row r="154" spans="1:20" hidden="1">
      <c r="A154" s="902">
        <v>146</v>
      </c>
      <c r="B154" s="903"/>
      <c r="C154" s="903"/>
      <c r="D154" s="903"/>
      <c r="E154" s="904"/>
      <c r="F154" s="904"/>
      <c r="G154" s="905">
        <f>IFERROR(SUD_UOS2[[#This Row],[Gross Cost $]]-SUD_UOS2[[#This Row],[Other Revenues $]],0)</f>
        <v>0</v>
      </c>
      <c r="H154" s="906"/>
      <c r="I154" s="906"/>
      <c r="J154" s="888" t="str">
        <f>IFERROR(SUD_UOS2[[#This Row],[Proposed: DMC Units]]/SUD_UOS2[[#This Row],[Proposed: Total Units of Service]],"")</f>
        <v/>
      </c>
      <c r="K154" s="890"/>
      <c r="L154" s="905">
        <f>IFERROR(SUD_UOS2[[#This Row],[Gross Cost $]]/SUD_UOS2[[#This Row],[Proposed: Total Units of Service]],0)</f>
        <v>0</v>
      </c>
      <c r="M154" s="905">
        <f>IFERROR(SUD_UOS2[[#This Row],[Net Cost $]]/SUD_UOS2[[#This Row],[Proposed: Total Units of Service]],0)</f>
        <v>0</v>
      </c>
      <c r="N154" s="905">
        <f>IFERROR(MIN(SUD_UOS2[[#This Row],[Interim Rate (Rate Cap) $]:[Net Cost per Unit $]])*SUD_UOS2[[#This Row],[Proposed: DMC Units]],0)</f>
        <v>0</v>
      </c>
      <c r="O154" s="905">
        <f>IFERROR(MIN(SUD_UOS2[[#This Row],[Interim Rate (Rate Cap) $]:[Net Cost per Unit $]])*(SUD_UOS2[[#This Row],[Proposed: Total Units of Service]]-SUD_UOS2[[#This Row],[Proposed: DMC Units]]),0)</f>
        <v>0</v>
      </c>
      <c r="P154" s="906"/>
      <c r="Q154" s="906"/>
      <c r="R154" s="888" t="str">
        <f>IFERROR(SUD_UOS2[[#This Row],[Prior Approved: DMC Units]]/SUD_UOS2[[#This Row],[Prior Approved: Total Units of Service]],"")</f>
        <v/>
      </c>
      <c r="S154" s="908">
        <f>IFERROR(SUD_UOS2[[#This Row],[Proposed: Total Units of Service]]-SUD_UOS2[[#This Row],[Prior Approved: Total Units of Service]],0)</f>
        <v>0</v>
      </c>
      <c r="T154" s="908">
        <f>IFERROR(SUD_UOS2[[#This Row],[Proposed: DMC Units]]-SUD_UOS2[[#This Row],[Prior Approved: DMC Units]],0)</f>
        <v>0</v>
      </c>
    </row>
    <row r="155" spans="1:20" hidden="1">
      <c r="A155" s="902">
        <v>147</v>
      </c>
      <c r="B155" s="903"/>
      <c r="C155" s="903"/>
      <c r="D155" s="903"/>
      <c r="E155" s="904"/>
      <c r="F155" s="904"/>
      <c r="G155" s="905">
        <f>IFERROR(SUD_UOS2[[#This Row],[Gross Cost $]]-SUD_UOS2[[#This Row],[Other Revenues $]],0)</f>
        <v>0</v>
      </c>
      <c r="H155" s="906"/>
      <c r="I155" s="906"/>
      <c r="J155" s="888" t="str">
        <f>IFERROR(SUD_UOS2[[#This Row],[Proposed: DMC Units]]/SUD_UOS2[[#This Row],[Proposed: Total Units of Service]],"")</f>
        <v/>
      </c>
      <c r="K155" s="890"/>
      <c r="L155" s="905">
        <f>IFERROR(SUD_UOS2[[#This Row],[Gross Cost $]]/SUD_UOS2[[#This Row],[Proposed: Total Units of Service]],0)</f>
        <v>0</v>
      </c>
      <c r="M155" s="905">
        <f>IFERROR(SUD_UOS2[[#This Row],[Net Cost $]]/SUD_UOS2[[#This Row],[Proposed: Total Units of Service]],0)</f>
        <v>0</v>
      </c>
      <c r="N155" s="905">
        <f>IFERROR(MIN(SUD_UOS2[[#This Row],[Interim Rate (Rate Cap) $]:[Net Cost per Unit $]])*SUD_UOS2[[#This Row],[Proposed: DMC Units]],0)</f>
        <v>0</v>
      </c>
      <c r="O155" s="905">
        <f>IFERROR(MIN(SUD_UOS2[[#This Row],[Interim Rate (Rate Cap) $]:[Net Cost per Unit $]])*(SUD_UOS2[[#This Row],[Proposed: Total Units of Service]]-SUD_UOS2[[#This Row],[Proposed: DMC Units]]),0)</f>
        <v>0</v>
      </c>
      <c r="P155" s="906"/>
      <c r="Q155" s="906"/>
      <c r="R155" s="888" t="str">
        <f>IFERROR(SUD_UOS2[[#This Row],[Prior Approved: DMC Units]]/SUD_UOS2[[#This Row],[Prior Approved: Total Units of Service]],"")</f>
        <v/>
      </c>
      <c r="S155" s="908">
        <f>IFERROR(SUD_UOS2[[#This Row],[Proposed: Total Units of Service]]-SUD_UOS2[[#This Row],[Prior Approved: Total Units of Service]],0)</f>
        <v>0</v>
      </c>
      <c r="T155" s="908">
        <f>IFERROR(SUD_UOS2[[#This Row],[Proposed: DMC Units]]-SUD_UOS2[[#This Row],[Prior Approved: DMC Units]],0)</f>
        <v>0</v>
      </c>
    </row>
    <row r="156" spans="1:20" hidden="1">
      <c r="A156" s="902">
        <v>148</v>
      </c>
      <c r="B156" s="903"/>
      <c r="C156" s="903"/>
      <c r="D156" s="903"/>
      <c r="E156" s="904"/>
      <c r="F156" s="904"/>
      <c r="G156" s="905">
        <f>IFERROR(SUD_UOS2[[#This Row],[Gross Cost $]]-SUD_UOS2[[#This Row],[Other Revenues $]],0)</f>
        <v>0</v>
      </c>
      <c r="H156" s="906"/>
      <c r="I156" s="906"/>
      <c r="J156" s="888" t="str">
        <f>IFERROR(SUD_UOS2[[#This Row],[Proposed: DMC Units]]/SUD_UOS2[[#This Row],[Proposed: Total Units of Service]],"")</f>
        <v/>
      </c>
      <c r="K156" s="890"/>
      <c r="L156" s="905">
        <f>IFERROR(SUD_UOS2[[#This Row],[Gross Cost $]]/SUD_UOS2[[#This Row],[Proposed: Total Units of Service]],0)</f>
        <v>0</v>
      </c>
      <c r="M156" s="905">
        <f>IFERROR(SUD_UOS2[[#This Row],[Net Cost $]]/SUD_UOS2[[#This Row],[Proposed: Total Units of Service]],0)</f>
        <v>0</v>
      </c>
      <c r="N156" s="905">
        <f>IFERROR(MIN(SUD_UOS2[[#This Row],[Interim Rate (Rate Cap) $]:[Net Cost per Unit $]])*SUD_UOS2[[#This Row],[Proposed: DMC Units]],0)</f>
        <v>0</v>
      </c>
      <c r="O156" s="905">
        <f>IFERROR(MIN(SUD_UOS2[[#This Row],[Interim Rate (Rate Cap) $]:[Net Cost per Unit $]])*(SUD_UOS2[[#This Row],[Proposed: Total Units of Service]]-SUD_UOS2[[#This Row],[Proposed: DMC Units]]),0)</f>
        <v>0</v>
      </c>
      <c r="P156" s="906"/>
      <c r="Q156" s="906"/>
      <c r="R156" s="888" t="str">
        <f>IFERROR(SUD_UOS2[[#This Row],[Prior Approved: DMC Units]]/SUD_UOS2[[#This Row],[Prior Approved: Total Units of Service]],"")</f>
        <v/>
      </c>
      <c r="S156" s="908">
        <f>IFERROR(SUD_UOS2[[#This Row],[Proposed: Total Units of Service]]-SUD_UOS2[[#This Row],[Prior Approved: Total Units of Service]],0)</f>
        <v>0</v>
      </c>
      <c r="T156" s="908">
        <f>IFERROR(SUD_UOS2[[#This Row],[Proposed: DMC Units]]-SUD_UOS2[[#This Row],[Prior Approved: DMC Units]],0)</f>
        <v>0</v>
      </c>
    </row>
    <row r="157" spans="1:20" hidden="1">
      <c r="A157" s="902">
        <v>149</v>
      </c>
      <c r="B157" s="903"/>
      <c r="C157" s="903"/>
      <c r="D157" s="903"/>
      <c r="E157" s="904"/>
      <c r="F157" s="904"/>
      <c r="G157" s="905">
        <f>IFERROR(SUD_UOS2[[#This Row],[Gross Cost $]]-SUD_UOS2[[#This Row],[Other Revenues $]],0)</f>
        <v>0</v>
      </c>
      <c r="H157" s="906"/>
      <c r="I157" s="906"/>
      <c r="J157" s="888" t="str">
        <f>IFERROR(SUD_UOS2[[#This Row],[Proposed: DMC Units]]/SUD_UOS2[[#This Row],[Proposed: Total Units of Service]],"")</f>
        <v/>
      </c>
      <c r="K157" s="890"/>
      <c r="L157" s="905">
        <f>IFERROR(SUD_UOS2[[#This Row],[Gross Cost $]]/SUD_UOS2[[#This Row],[Proposed: Total Units of Service]],0)</f>
        <v>0</v>
      </c>
      <c r="M157" s="905">
        <f>IFERROR(SUD_UOS2[[#This Row],[Net Cost $]]/SUD_UOS2[[#This Row],[Proposed: Total Units of Service]],0)</f>
        <v>0</v>
      </c>
      <c r="N157" s="905">
        <f>IFERROR(MIN(SUD_UOS2[[#This Row],[Interim Rate (Rate Cap) $]:[Net Cost per Unit $]])*SUD_UOS2[[#This Row],[Proposed: DMC Units]],0)</f>
        <v>0</v>
      </c>
      <c r="O157" s="905">
        <f>IFERROR(MIN(SUD_UOS2[[#This Row],[Interim Rate (Rate Cap) $]:[Net Cost per Unit $]])*(SUD_UOS2[[#This Row],[Proposed: Total Units of Service]]-SUD_UOS2[[#This Row],[Proposed: DMC Units]]),0)</f>
        <v>0</v>
      </c>
      <c r="P157" s="906"/>
      <c r="Q157" s="906"/>
      <c r="R157" s="888" t="str">
        <f>IFERROR(SUD_UOS2[[#This Row],[Prior Approved: DMC Units]]/SUD_UOS2[[#This Row],[Prior Approved: Total Units of Service]],"")</f>
        <v/>
      </c>
      <c r="S157" s="908">
        <f>IFERROR(SUD_UOS2[[#This Row],[Proposed: Total Units of Service]]-SUD_UOS2[[#This Row],[Prior Approved: Total Units of Service]],0)</f>
        <v>0</v>
      </c>
      <c r="T157" s="908">
        <f>IFERROR(SUD_UOS2[[#This Row],[Proposed: DMC Units]]-SUD_UOS2[[#This Row],[Prior Approved: DMC Units]],0)</f>
        <v>0</v>
      </c>
    </row>
    <row r="158" spans="1:20" hidden="1">
      <c r="A158" s="902">
        <v>150</v>
      </c>
      <c r="B158" s="903"/>
      <c r="C158" s="903"/>
      <c r="D158" s="903"/>
      <c r="E158" s="904"/>
      <c r="F158" s="904"/>
      <c r="G158" s="905">
        <f>IFERROR(SUD_UOS2[[#This Row],[Gross Cost $]]-SUD_UOS2[[#This Row],[Other Revenues $]],0)</f>
        <v>0</v>
      </c>
      <c r="H158" s="906"/>
      <c r="I158" s="906"/>
      <c r="J158" s="888" t="str">
        <f>IFERROR(SUD_UOS2[[#This Row],[Proposed: DMC Units]]/SUD_UOS2[[#This Row],[Proposed: Total Units of Service]],"")</f>
        <v/>
      </c>
      <c r="K158" s="890"/>
      <c r="L158" s="905">
        <f>IFERROR(SUD_UOS2[[#This Row],[Gross Cost $]]/SUD_UOS2[[#This Row],[Proposed: Total Units of Service]],0)</f>
        <v>0</v>
      </c>
      <c r="M158" s="905">
        <f>IFERROR(SUD_UOS2[[#This Row],[Net Cost $]]/SUD_UOS2[[#This Row],[Proposed: Total Units of Service]],0)</f>
        <v>0</v>
      </c>
      <c r="N158" s="905">
        <f>IFERROR(MIN(SUD_UOS2[[#This Row],[Interim Rate (Rate Cap) $]:[Net Cost per Unit $]])*SUD_UOS2[[#This Row],[Proposed: DMC Units]],0)</f>
        <v>0</v>
      </c>
      <c r="O158" s="905">
        <f>IFERROR(MIN(SUD_UOS2[[#This Row],[Interim Rate (Rate Cap) $]:[Net Cost per Unit $]])*(SUD_UOS2[[#This Row],[Proposed: Total Units of Service]]-SUD_UOS2[[#This Row],[Proposed: DMC Units]]),0)</f>
        <v>0</v>
      </c>
      <c r="P158" s="906"/>
      <c r="Q158" s="906"/>
      <c r="R158" s="888" t="str">
        <f>IFERROR(SUD_UOS2[[#This Row],[Prior Approved: DMC Units]]/SUD_UOS2[[#This Row],[Prior Approved: Total Units of Service]],"")</f>
        <v/>
      </c>
      <c r="S158" s="908">
        <f>IFERROR(SUD_UOS2[[#This Row],[Proposed: Total Units of Service]]-SUD_UOS2[[#This Row],[Prior Approved: Total Units of Service]],0)</f>
        <v>0</v>
      </c>
      <c r="T158" s="908">
        <f>IFERROR(SUD_UOS2[[#This Row],[Proposed: DMC Units]]-SUD_UOS2[[#This Row],[Prior Approved: DMC Units]],0)</f>
        <v>0</v>
      </c>
    </row>
    <row r="159" spans="1:20" hidden="1">
      <c r="A159" s="902">
        <v>151</v>
      </c>
      <c r="B159" s="903"/>
      <c r="C159" s="903"/>
      <c r="D159" s="903"/>
      <c r="E159" s="904"/>
      <c r="F159" s="904"/>
      <c r="G159" s="905">
        <f>IFERROR(SUD_UOS2[[#This Row],[Gross Cost $]]-SUD_UOS2[[#This Row],[Other Revenues $]],0)</f>
        <v>0</v>
      </c>
      <c r="H159" s="906"/>
      <c r="I159" s="906"/>
      <c r="J159" s="888" t="str">
        <f>IFERROR(SUD_UOS2[[#This Row],[Proposed: DMC Units]]/SUD_UOS2[[#This Row],[Proposed: Total Units of Service]],"")</f>
        <v/>
      </c>
      <c r="K159" s="890"/>
      <c r="L159" s="905">
        <f>IFERROR(SUD_UOS2[[#This Row],[Gross Cost $]]/SUD_UOS2[[#This Row],[Proposed: Total Units of Service]],0)</f>
        <v>0</v>
      </c>
      <c r="M159" s="905">
        <f>IFERROR(SUD_UOS2[[#This Row],[Net Cost $]]/SUD_UOS2[[#This Row],[Proposed: Total Units of Service]],0)</f>
        <v>0</v>
      </c>
      <c r="N159" s="905">
        <f>IFERROR(MIN(SUD_UOS2[[#This Row],[Interim Rate (Rate Cap) $]:[Net Cost per Unit $]])*SUD_UOS2[[#This Row],[Proposed: DMC Units]],0)</f>
        <v>0</v>
      </c>
      <c r="O159" s="905">
        <f>IFERROR(MIN(SUD_UOS2[[#This Row],[Interim Rate (Rate Cap) $]:[Net Cost per Unit $]])*(SUD_UOS2[[#This Row],[Proposed: Total Units of Service]]-SUD_UOS2[[#This Row],[Proposed: DMC Units]]),0)</f>
        <v>0</v>
      </c>
      <c r="P159" s="906"/>
      <c r="Q159" s="906"/>
      <c r="R159" s="888" t="str">
        <f>IFERROR(SUD_UOS2[[#This Row],[Prior Approved: DMC Units]]/SUD_UOS2[[#This Row],[Prior Approved: Total Units of Service]],"")</f>
        <v/>
      </c>
      <c r="S159" s="908">
        <f>IFERROR(SUD_UOS2[[#This Row],[Proposed: Total Units of Service]]-SUD_UOS2[[#This Row],[Prior Approved: Total Units of Service]],0)</f>
        <v>0</v>
      </c>
      <c r="T159" s="908">
        <f>IFERROR(SUD_UOS2[[#This Row],[Proposed: DMC Units]]-SUD_UOS2[[#This Row],[Prior Approved: DMC Units]],0)</f>
        <v>0</v>
      </c>
    </row>
    <row r="160" spans="1:20" hidden="1">
      <c r="A160" s="902">
        <v>152</v>
      </c>
      <c r="B160" s="903"/>
      <c r="C160" s="903"/>
      <c r="D160" s="903"/>
      <c r="E160" s="904"/>
      <c r="F160" s="904"/>
      <c r="G160" s="905">
        <f>IFERROR(SUD_UOS2[[#This Row],[Gross Cost $]]-SUD_UOS2[[#This Row],[Other Revenues $]],0)</f>
        <v>0</v>
      </c>
      <c r="H160" s="906"/>
      <c r="I160" s="906"/>
      <c r="J160" s="888" t="str">
        <f>IFERROR(SUD_UOS2[[#This Row],[Proposed: DMC Units]]/SUD_UOS2[[#This Row],[Proposed: Total Units of Service]],"")</f>
        <v/>
      </c>
      <c r="K160" s="890"/>
      <c r="L160" s="905">
        <f>IFERROR(SUD_UOS2[[#This Row],[Gross Cost $]]/SUD_UOS2[[#This Row],[Proposed: Total Units of Service]],0)</f>
        <v>0</v>
      </c>
      <c r="M160" s="905">
        <f>IFERROR(SUD_UOS2[[#This Row],[Net Cost $]]/SUD_UOS2[[#This Row],[Proposed: Total Units of Service]],0)</f>
        <v>0</v>
      </c>
      <c r="N160" s="905">
        <f>IFERROR(MIN(SUD_UOS2[[#This Row],[Interim Rate (Rate Cap) $]:[Net Cost per Unit $]])*SUD_UOS2[[#This Row],[Proposed: DMC Units]],0)</f>
        <v>0</v>
      </c>
      <c r="O160" s="905">
        <f>IFERROR(MIN(SUD_UOS2[[#This Row],[Interim Rate (Rate Cap) $]:[Net Cost per Unit $]])*(SUD_UOS2[[#This Row],[Proposed: Total Units of Service]]-SUD_UOS2[[#This Row],[Proposed: DMC Units]]),0)</f>
        <v>0</v>
      </c>
      <c r="P160" s="906"/>
      <c r="Q160" s="906"/>
      <c r="R160" s="888" t="str">
        <f>IFERROR(SUD_UOS2[[#This Row],[Prior Approved: DMC Units]]/SUD_UOS2[[#This Row],[Prior Approved: Total Units of Service]],"")</f>
        <v/>
      </c>
      <c r="S160" s="908">
        <f>IFERROR(SUD_UOS2[[#This Row],[Proposed: Total Units of Service]]-SUD_UOS2[[#This Row],[Prior Approved: Total Units of Service]],0)</f>
        <v>0</v>
      </c>
      <c r="T160" s="908">
        <f>IFERROR(SUD_UOS2[[#This Row],[Proposed: DMC Units]]-SUD_UOS2[[#This Row],[Prior Approved: DMC Units]],0)</f>
        <v>0</v>
      </c>
    </row>
    <row r="161" spans="1:20" hidden="1">
      <c r="A161" s="902">
        <v>153</v>
      </c>
      <c r="B161" s="903"/>
      <c r="C161" s="903"/>
      <c r="D161" s="903"/>
      <c r="E161" s="904"/>
      <c r="F161" s="904"/>
      <c r="G161" s="905">
        <f>IFERROR(SUD_UOS2[[#This Row],[Gross Cost $]]-SUD_UOS2[[#This Row],[Other Revenues $]],0)</f>
        <v>0</v>
      </c>
      <c r="H161" s="906"/>
      <c r="I161" s="906"/>
      <c r="J161" s="888" t="str">
        <f>IFERROR(SUD_UOS2[[#This Row],[Proposed: DMC Units]]/SUD_UOS2[[#This Row],[Proposed: Total Units of Service]],"")</f>
        <v/>
      </c>
      <c r="K161" s="890"/>
      <c r="L161" s="905">
        <f>IFERROR(SUD_UOS2[[#This Row],[Gross Cost $]]/SUD_UOS2[[#This Row],[Proposed: Total Units of Service]],0)</f>
        <v>0</v>
      </c>
      <c r="M161" s="905">
        <f>IFERROR(SUD_UOS2[[#This Row],[Net Cost $]]/SUD_UOS2[[#This Row],[Proposed: Total Units of Service]],0)</f>
        <v>0</v>
      </c>
      <c r="N161" s="905">
        <f>IFERROR(MIN(SUD_UOS2[[#This Row],[Interim Rate (Rate Cap) $]:[Net Cost per Unit $]])*SUD_UOS2[[#This Row],[Proposed: DMC Units]],0)</f>
        <v>0</v>
      </c>
      <c r="O161" s="905">
        <f>IFERROR(MIN(SUD_UOS2[[#This Row],[Interim Rate (Rate Cap) $]:[Net Cost per Unit $]])*(SUD_UOS2[[#This Row],[Proposed: Total Units of Service]]-SUD_UOS2[[#This Row],[Proposed: DMC Units]]),0)</f>
        <v>0</v>
      </c>
      <c r="P161" s="906"/>
      <c r="Q161" s="906"/>
      <c r="R161" s="888" t="str">
        <f>IFERROR(SUD_UOS2[[#This Row],[Prior Approved: DMC Units]]/SUD_UOS2[[#This Row],[Prior Approved: Total Units of Service]],"")</f>
        <v/>
      </c>
      <c r="S161" s="908">
        <f>IFERROR(SUD_UOS2[[#This Row],[Proposed: Total Units of Service]]-SUD_UOS2[[#This Row],[Prior Approved: Total Units of Service]],0)</f>
        <v>0</v>
      </c>
      <c r="T161" s="908">
        <f>IFERROR(SUD_UOS2[[#This Row],[Proposed: DMC Units]]-SUD_UOS2[[#This Row],[Prior Approved: DMC Units]],0)</f>
        <v>0</v>
      </c>
    </row>
    <row r="162" spans="1:20" hidden="1">
      <c r="A162" s="902">
        <v>154</v>
      </c>
      <c r="B162" s="903"/>
      <c r="C162" s="903"/>
      <c r="D162" s="903"/>
      <c r="E162" s="904"/>
      <c r="F162" s="904"/>
      <c r="G162" s="905">
        <f>IFERROR(SUD_UOS2[[#This Row],[Gross Cost $]]-SUD_UOS2[[#This Row],[Other Revenues $]],0)</f>
        <v>0</v>
      </c>
      <c r="H162" s="906"/>
      <c r="I162" s="906"/>
      <c r="J162" s="888" t="str">
        <f>IFERROR(SUD_UOS2[[#This Row],[Proposed: DMC Units]]/SUD_UOS2[[#This Row],[Proposed: Total Units of Service]],"")</f>
        <v/>
      </c>
      <c r="K162" s="890"/>
      <c r="L162" s="905">
        <f>IFERROR(SUD_UOS2[[#This Row],[Gross Cost $]]/SUD_UOS2[[#This Row],[Proposed: Total Units of Service]],0)</f>
        <v>0</v>
      </c>
      <c r="M162" s="905">
        <f>IFERROR(SUD_UOS2[[#This Row],[Net Cost $]]/SUD_UOS2[[#This Row],[Proposed: Total Units of Service]],0)</f>
        <v>0</v>
      </c>
      <c r="N162" s="905">
        <f>IFERROR(MIN(SUD_UOS2[[#This Row],[Interim Rate (Rate Cap) $]:[Net Cost per Unit $]])*SUD_UOS2[[#This Row],[Proposed: DMC Units]],0)</f>
        <v>0</v>
      </c>
      <c r="O162" s="905">
        <f>IFERROR(MIN(SUD_UOS2[[#This Row],[Interim Rate (Rate Cap) $]:[Net Cost per Unit $]])*(SUD_UOS2[[#This Row],[Proposed: Total Units of Service]]-SUD_UOS2[[#This Row],[Proposed: DMC Units]]),0)</f>
        <v>0</v>
      </c>
      <c r="P162" s="906"/>
      <c r="Q162" s="906"/>
      <c r="R162" s="888" t="str">
        <f>IFERROR(SUD_UOS2[[#This Row],[Prior Approved: DMC Units]]/SUD_UOS2[[#This Row],[Prior Approved: Total Units of Service]],"")</f>
        <v/>
      </c>
      <c r="S162" s="908">
        <f>IFERROR(SUD_UOS2[[#This Row],[Proposed: Total Units of Service]]-SUD_UOS2[[#This Row],[Prior Approved: Total Units of Service]],0)</f>
        <v>0</v>
      </c>
      <c r="T162" s="908">
        <f>IFERROR(SUD_UOS2[[#This Row],[Proposed: DMC Units]]-SUD_UOS2[[#This Row],[Prior Approved: DMC Units]],0)</f>
        <v>0</v>
      </c>
    </row>
    <row r="163" spans="1:20" hidden="1">
      <c r="A163" s="902">
        <v>155</v>
      </c>
      <c r="B163" s="903"/>
      <c r="C163" s="903"/>
      <c r="D163" s="903"/>
      <c r="E163" s="904"/>
      <c r="F163" s="904"/>
      <c r="G163" s="905">
        <f>IFERROR(SUD_UOS2[[#This Row],[Gross Cost $]]-SUD_UOS2[[#This Row],[Other Revenues $]],0)</f>
        <v>0</v>
      </c>
      <c r="H163" s="906"/>
      <c r="I163" s="906"/>
      <c r="J163" s="888" t="str">
        <f>IFERROR(SUD_UOS2[[#This Row],[Proposed: DMC Units]]/SUD_UOS2[[#This Row],[Proposed: Total Units of Service]],"")</f>
        <v/>
      </c>
      <c r="K163" s="890"/>
      <c r="L163" s="905">
        <f>IFERROR(SUD_UOS2[[#This Row],[Gross Cost $]]/SUD_UOS2[[#This Row],[Proposed: Total Units of Service]],0)</f>
        <v>0</v>
      </c>
      <c r="M163" s="905">
        <f>IFERROR(SUD_UOS2[[#This Row],[Net Cost $]]/SUD_UOS2[[#This Row],[Proposed: Total Units of Service]],0)</f>
        <v>0</v>
      </c>
      <c r="N163" s="905">
        <f>IFERROR(MIN(SUD_UOS2[[#This Row],[Interim Rate (Rate Cap) $]:[Net Cost per Unit $]])*SUD_UOS2[[#This Row],[Proposed: DMC Units]],0)</f>
        <v>0</v>
      </c>
      <c r="O163" s="905">
        <f>IFERROR(MIN(SUD_UOS2[[#This Row],[Interim Rate (Rate Cap) $]:[Net Cost per Unit $]])*(SUD_UOS2[[#This Row],[Proposed: Total Units of Service]]-SUD_UOS2[[#This Row],[Proposed: DMC Units]]),0)</f>
        <v>0</v>
      </c>
      <c r="P163" s="906"/>
      <c r="Q163" s="906"/>
      <c r="R163" s="888" t="str">
        <f>IFERROR(SUD_UOS2[[#This Row],[Prior Approved: DMC Units]]/SUD_UOS2[[#This Row],[Prior Approved: Total Units of Service]],"")</f>
        <v/>
      </c>
      <c r="S163" s="908">
        <f>IFERROR(SUD_UOS2[[#This Row],[Proposed: Total Units of Service]]-SUD_UOS2[[#This Row],[Prior Approved: Total Units of Service]],0)</f>
        <v>0</v>
      </c>
      <c r="T163" s="908">
        <f>IFERROR(SUD_UOS2[[#This Row],[Proposed: DMC Units]]-SUD_UOS2[[#This Row],[Prior Approved: DMC Units]],0)</f>
        <v>0</v>
      </c>
    </row>
    <row r="164" spans="1:20" hidden="1">
      <c r="A164" s="902">
        <v>156</v>
      </c>
      <c r="B164" s="903"/>
      <c r="C164" s="903"/>
      <c r="D164" s="903"/>
      <c r="E164" s="904"/>
      <c r="F164" s="904"/>
      <c r="G164" s="905">
        <f>IFERROR(SUD_UOS2[[#This Row],[Gross Cost $]]-SUD_UOS2[[#This Row],[Other Revenues $]],0)</f>
        <v>0</v>
      </c>
      <c r="H164" s="906"/>
      <c r="I164" s="906"/>
      <c r="J164" s="888" t="str">
        <f>IFERROR(SUD_UOS2[[#This Row],[Proposed: DMC Units]]/SUD_UOS2[[#This Row],[Proposed: Total Units of Service]],"")</f>
        <v/>
      </c>
      <c r="K164" s="890"/>
      <c r="L164" s="905">
        <f>IFERROR(SUD_UOS2[[#This Row],[Gross Cost $]]/SUD_UOS2[[#This Row],[Proposed: Total Units of Service]],0)</f>
        <v>0</v>
      </c>
      <c r="M164" s="905">
        <f>IFERROR(SUD_UOS2[[#This Row],[Net Cost $]]/SUD_UOS2[[#This Row],[Proposed: Total Units of Service]],0)</f>
        <v>0</v>
      </c>
      <c r="N164" s="905">
        <f>IFERROR(MIN(SUD_UOS2[[#This Row],[Interim Rate (Rate Cap) $]:[Net Cost per Unit $]])*SUD_UOS2[[#This Row],[Proposed: DMC Units]],0)</f>
        <v>0</v>
      </c>
      <c r="O164" s="905">
        <f>IFERROR(MIN(SUD_UOS2[[#This Row],[Interim Rate (Rate Cap) $]:[Net Cost per Unit $]])*(SUD_UOS2[[#This Row],[Proposed: Total Units of Service]]-SUD_UOS2[[#This Row],[Proposed: DMC Units]]),0)</f>
        <v>0</v>
      </c>
      <c r="P164" s="906"/>
      <c r="Q164" s="906"/>
      <c r="R164" s="888" t="str">
        <f>IFERROR(SUD_UOS2[[#This Row],[Prior Approved: DMC Units]]/SUD_UOS2[[#This Row],[Prior Approved: Total Units of Service]],"")</f>
        <v/>
      </c>
      <c r="S164" s="908">
        <f>IFERROR(SUD_UOS2[[#This Row],[Proposed: Total Units of Service]]-SUD_UOS2[[#This Row],[Prior Approved: Total Units of Service]],0)</f>
        <v>0</v>
      </c>
      <c r="T164" s="908">
        <f>IFERROR(SUD_UOS2[[#This Row],[Proposed: DMC Units]]-SUD_UOS2[[#This Row],[Prior Approved: DMC Units]],0)</f>
        <v>0</v>
      </c>
    </row>
    <row r="165" spans="1:20" hidden="1">
      <c r="A165" s="902">
        <v>157</v>
      </c>
      <c r="B165" s="903"/>
      <c r="C165" s="903"/>
      <c r="D165" s="903"/>
      <c r="E165" s="904"/>
      <c r="F165" s="904"/>
      <c r="G165" s="905">
        <f>IFERROR(SUD_UOS2[[#This Row],[Gross Cost $]]-SUD_UOS2[[#This Row],[Other Revenues $]],0)</f>
        <v>0</v>
      </c>
      <c r="H165" s="906"/>
      <c r="I165" s="906"/>
      <c r="J165" s="888" t="str">
        <f>IFERROR(SUD_UOS2[[#This Row],[Proposed: DMC Units]]/SUD_UOS2[[#This Row],[Proposed: Total Units of Service]],"")</f>
        <v/>
      </c>
      <c r="K165" s="890"/>
      <c r="L165" s="905">
        <f>IFERROR(SUD_UOS2[[#This Row],[Gross Cost $]]/SUD_UOS2[[#This Row],[Proposed: Total Units of Service]],0)</f>
        <v>0</v>
      </c>
      <c r="M165" s="905">
        <f>IFERROR(SUD_UOS2[[#This Row],[Net Cost $]]/SUD_UOS2[[#This Row],[Proposed: Total Units of Service]],0)</f>
        <v>0</v>
      </c>
      <c r="N165" s="905">
        <f>IFERROR(MIN(SUD_UOS2[[#This Row],[Interim Rate (Rate Cap) $]:[Net Cost per Unit $]])*SUD_UOS2[[#This Row],[Proposed: DMC Units]],0)</f>
        <v>0</v>
      </c>
      <c r="O165" s="905">
        <f>IFERROR(MIN(SUD_UOS2[[#This Row],[Interim Rate (Rate Cap) $]:[Net Cost per Unit $]])*(SUD_UOS2[[#This Row],[Proposed: Total Units of Service]]-SUD_UOS2[[#This Row],[Proposed: DMC Units]]),0)</f>
        <v>0</v>
      </c>
      <c r="P165" s="906"/>
      <c r="Q165" s="906"/>
      <c r="R165" s="888" t="str">
        <f>IFERROR(SUD_UOS2[[#This Row],[Prior Approved: DMC Units]]/SUD_UOS2[[#This Row],[Prior Approved: Total Units of Service]],"")</f>
        <v/>
      </c>
      <c r="S165" s="908">
        <f>IFERROR(SUD_UOS2[[#This Row],[Proposed: Total Units of Service]]-SUD_UOS2[[#This Row],[Prior Approved: Total Units of Service]],0)</f>
        <v>0</v>
      </c>
      <c r="T165" s="908">
        <f>IFERROR(SUD_UOS2[[#This Row],[Proposed: DMC Units]]-SUD_UOS2[[#This Row],[Prior Approved: DMC Units]],0)</f>
        <v>0</v>
      </c>
    </row>
    <row r="166" spans="1:20" hidden="1">
      <c r="A166" s="902">
        <v>158</v>
      </c>
      <c r="B166" s="903"/>
      <c r="C166" s="903"/>
      <c r="D166" s="903"/>
      <c r="E166" s="904"/>
      <c r="F166" s="904"/>
      <c r="G166" s="905">
        <f>IFERROR(SUD_UOS2[[#This Row],[Gross Cost $]]-SUD_UOS2[[#This Row],[Other Revenues $]],0)</f>
        <v>0</v>
      </c>
      <c r="H166" s="906"/>
      <c r="I166" s="906"/>
      <c r="J166" s="888" t="str">
        <f>IFERROR(SUD_UOS2[[#This Row],[Proposed: DMC Units]]/SUD_UOS2[[#This Row],[Proposed: Total Units of Service]],"")</f>
        <v/>
      </c>
      <c r="K166" s="890"/>
      <c r="L166" s="905">
        <f>IFERROR(SUD_UOS2[[#This Row],[Gross Cost $]]/SUD_UOS2[[#This Row],[Proposed: Total Units of Service]],0)</f>
        <v>0</v>
      </c>
      <c r="M166" s="905">
        <f>IFERROR(SUD_UOS2[[#This Row],[Net Cost $]]/SUD_UOS2[[#This Row],[Proposed: Total Units of Service]],0)</f>
        <v>0</v>
      </c>
      <c r="N166" s="905">
        <f>IFERROR(MIN(SUD_UOS2[[#This Row],[Interim Rate (Rate Cap) $]:[Net Cost per Unit $]])*SUD_UOS2[[#This Row],[Proposed: DMC Units]],0)</f>
        <v>0</v>
      </c>
      <c r="O166" s="905">
        <f>IFERROR(MIN(SUD_UOS2[[#This Row],[Interim Rate (Rate Cap) $]:[Net Cost per Unit $]])*(SUD_UOS2[[#This Row],[Proposed: Total Units of Service]]-SUD_UOS2[[#This Row],[Proposed: DMC Units]]),0)</f>
        <v>0</v>
      </c>
      <c r="P166" s="906"/>
      <c r="Q166" s="906"/>
      <c r="R166" s="888" t="str">
        <f>IFERROR(SUD_UOS2[[#This Row],[Prior Approved: DMC Units]]/SUD_UOS2[[#This Row],[Prior Approved: Total Units of Service]],"")</f>
        <v/>
      </c>
      <c r="S166" s="908">
        <f>IFERROR(SUD_UOS2[[#This Row],[Proposed: Total Units of Service]]-SUD_UOS2[[#This Row],[Prior Approved: Total Units of Service]],0)</f>
        <v>0</v>
      </c>
      <c r="T166" s="908">
        <f>IFERROR(SUD_UOS2[[#This Row],[Proposed: DMC Units]]-SUD_UOS2[[#This Row],[Prior Approved: DMC Units]],0)</f>
        <v>0</v>
      </c>
    </row>
    <row r="167" spans="1:20" hidden="1">
      <c r="A167" s="902">
        <v>159</v>
      </c>
      <c r="B167" s="903"/>
      <c r="C167" s="903"/>
      <c r="D167" s="903"/>
      <c r="E167" s="904"/>
      <c r="F167" s="904"/>
      <c r="G167" s="905">
        <f>IFERROR(SUD_UOS2[[#This Row],[Gross Cost $]]-SUD_UOS2[[#This Row],[Other Revenues $]],0)</f>
        <v>0</v>
      </c>
      <c r="H167" s="906"/>
      <c r="I167" s="906"/>
      <c r="J167" s="888" t="str">
        <f>IFERROR(SUD_UOS2[[#This Row],[Proposed: DMC Units]]/SUD_UOS2[[#This Row],[Proposed: Total Units of Service]],"")</f>
        <v/>
      </c>
      <c r="K167" s="890"/>
      <c r="L167" s="905">
        <f>IFERROR(SUD_UOS2[[#This Row],[Gross Cost $]]/SUD_UOS2[[#This Row],[Proposed: Total Units of Service]],0)</f>
        <v>0</v>
      </c>
      <c r="M167" s="905">
        <f>IFERROR(SUD_UOS2[[#This Row],[Net Cost $]]/SUD_UOS2[[#This Row],[Proposed: Total Units of Service]],0)</f>
        <v>0</v>
      </c>
      <c r="N167" s="905">
        <f>IFERROR(MIN(SUD_UOS2[[#This Row],[Interim Rate (Rate Cap) $]:[Net Cost per Unit $]])*SUD_UOS2[[#This Row],[Proposed: DMC Units]],0)</f>
        <v>0</v>
      </c>
      <c r="O167" s="905">
        <f>IFERROR(MIN(SUD_UOS2[[#This Row],[Interim Rate (Rate Cap) $]:[Net Cost per Unit $]])*(SUD_UOS2[[#This Row],[Proposed: Total Units of Service]]-SUD_UOS2[[#This Row],[Proposed: DMC Units]]),0)</f>
        <v>0</v>
      </c>
      <c r="P167" s="906"/>
      <c r="Q167" s="906"/>
      <c r="R167" s="888" t="str">
        <f>IFERROR(SUD_UOS2[[#This Row],[Prior Approved: DMC Units]]/SUD_UOS2[[#This Row],[Prior Approved: Total Units of Service]],"")</f>
        <v/>
      </c>
      <c r="S167" s="908">
        <f>IFERROR(SUD_UOS2[[#This Row],[Proposed: Total Units of Service]]-SUD_UOS2[[#This Row],[Prior Approved: Total Units of Service]],0)</f>
        <v>0</v>
      </c>
      <c r="T167" s="908">
        <f>IFERROR(SUD_UOS2[[#This Row],[Proposed: DMC Units]]-SUD_UOS2[[#This Row],[Prior Approved: DMC Units]],0)</f>
        <v>0</v>
      </c>
    </row>
    <row r="168" spans="1:20" hidden="1">
      <c r="A168" s="902">
        <v>160</v>
      </c>
      <c r="B168" s="903"/>
      <c r="C168" s="903"/>
      <c r="D168" s="903"/>
      <c r="E168" s="904"/>
      <c r="F168" s="904"/>
      <c r="G168" s="905">
        <f>IFERROR(SUD_UOS2[[#This Row],[Gross Cost $]]-SUD_UOS2[[#This Row],[Other Revenues $]],0)</f>
        <v>0</v>
      </c>
      <c r="H168" s="906"/>
      <c r="I168" s="906"/>
      <c r="J168" s="888" t="str">
        <f>IFERROR(SUD_UOS2[[#This Row],[Proposed: DMC Units]]/SUD_UOS2[[#This Row],[Proposed: Total Units of Service]],"")</f>
        <v/>
      </c>
      <c r="K168" s="890"/>
      <c r="L168" s="905">
        <f>IFERROR(SUD_UOS2[[#This Row],[Gross Cost $]]/SUD_UOS2[[#This Row],[Proposed: Total Units of Service]],0)</f>
        <v>0</v>
      </c>
      <c r="M168" s="905">
        <f>IFERROR(SUD_UOS2[[#This Row],[Net Cost $]]/SUD_UOS2[[#This Row],[Proposed: Total Units of Service]],0)</f>
        <v>0</v>
      </c>
      <c r="N168" s="905">
        <f>IFERROR(MIN(SUD_UOS2[[#This Row],[Interim Rate (Rate Cap) $]:[Net Cost per Unit $]])*SUD_UOS2[[#This Row],[Proposed: DMC Units]],0)</f>
        <v>0</v>
      </c>
      <c r="O168" s="905">
        <f>IFERROR(MIN(SUD_UOS2[[#This Row],[Interim Rate (Rate Cap) $]:[Net Cost per Unit $]])*(SUD_UOS2[[#This Row],[Proposed: Total Units of Service]]-SUD_UOS2[[#This Row],[Proposed: DMC Units]]),0)</f>
        <v>0</v>
      </c>
      <c r="P168" s="906"/>
      <c r="Q168" s="906"/>
      <c r="R168" s="888" t="str">
        <f>IFERROR(SUD_UOS2[[#This Row],[Prior Approved: DMC Units]]/SUD_UOS2[[#This Row],[Prior Approved: Total Units of Service]],"")</f>
        <v/>
      </c>
      <c r="S168" s="908">
        <f>IFERROR(SUD_UOS2[[#This Row],[Proposed: Total Units of Service]]-SUD_UOS2[[#This Row],[Prior Approved: Total Units of Service]],0)</f>
        <v>0</v>
      </c>
      <c r="T168" s="908">
        <f>IFERROR(SUD_UOS2[[#This Row],[Proposed: DMC Units]]-SUD_UOS2[[#This Row],[Prior Approved: DMC Units]],0)</f>
        <v>0</v>
      </c>
    </row>
    <row r="169" spans="1:20" hidden="1">
      <c r="A169" s="902">
        <v>161</v>
      </c>
      <c r="B169" s="903"/>
      <c r="C169" s="903"/>
      <c r="D169" s="903"/>
      <c r="E169" s="904"/>
      <c r="F169" s="904"/>
      <c r="G169" s="905">
        <f>IFERROR(SUD_UOS2[[#This Row],[Gross Cost $]]-SUD_UOS2[[#This Row],[Other Revenues $]],0)</f>
        <v>0</v>
      </c>
      <c r="H169" s="906"/>
      <c r="I169" s="906"/>
      <c r="J169" s="888" t="str">
        <f>IFERROR(SUD_UOS2[[#This Row],[Proposed: DMC Units]]/SUD_UOS2[[#This Row],[Proposed: Total Units of Service]],"")</f>
        <v/>
      </c>
      <c r="K169" s="890"/>
      <c r="L169" s="905">
        <f>IFERROR(SUD_UOS2[[#This Row],[Gross Cost $]]/SUD_UOS2[[#This Row],[Proposed: Total Units of Service]],0)</f>
        <v>0</v>
      </c>
      <c r="M169" s="905">
        <f>IFERROR(SUD_UOS2[[#This Row],[Net Cost $]]/SUD_UOS2[[#This Row],[Proposed: Total Units of Service]],0)</f>
        <v>0</v>
      </c>
      <c r="N169" s="905">
        <f>IFERROR(MIN(SUD_UOS2[[#This Row],[Interim Rate (Rate Cap) $]:[Net Cost per Unit $]])*SUD_UOS2[[#This Row],[Proposed: DMC Units]],0)</f>
        <v>0</v>
      </c>
      <c r="O169" s="905">
        <f>IFERROR(MIN(SUD_UOS2[[#This Row],[Interim Rate (Rate Cap) $]:[Net Cost per Unit $]])*(SUD_UOS2[[#This Row],[Proposed: Total Units of Service]]-SUD_UOS2[[#This Row],[Proposed: DMC Units]]),0)</f>
        <v>0</v>
      </c>
      <c r="P169" s="906"/>
      <c r="Q169" s="906"/>
      <c r="R169" s="888" t="str">
        <f>IFERROR(SUD_UOS2[[#This Row],[Prior Approved: DMC Units]]/SUD_UOS2[[#This Row],[Prior Approved: Total Units of Service]],"")</f>
        <v/>
      </c>
      <c r="S169" s="908">
        <f>IFERROR(SUD_UOS2[[#This Row],[Proposed: Total Units of Service]]-SUD_UOS2[[#This Row],[Prior Approved: Total Units of Service]],0)</f>
        <v>0</v>
      </c>
      <c r="T169" s="908">
        <f>IFERROR(SUD_UOS2[[#This Row],[Proposed: DMC Units]]-SUD_UOS2[[#This Row],[Prior Approved: DMC Units]],0)</f>
        <v>0</v>
      </c>
    </row>
    <row r="170" spans="1:20" hidden="1">
      <c r="A170" s="902">
        <v>162</v>
      </c>
      <c r="B170" s="903"/>
      <c r="C170" s="903"/>
      <c r="D170" s="903"/>
      <c r="E170" s="904"/>
      <c r="F170" s="904"/>
      <c r="G170" s="905">
        <f>IFERROR(SUD_UOS2[[#This Row],[Gross Cost $]]-SUD_UOS2[[#This Row],[Other Revenues $]],0)</f>
        <v>0</v>
      </c>
      <c r="H170" s="906"/>
      <c r="I170" s="906"/>
      <c r="J170" s="888" t="str">
        <f>IFERROR(SUD_UOS2[[#This Row],[Proposed: DMC Units]]/SUD_UOS2[[#This Row],[Proposed: Total Units of Service]],"")</f>
        <v/>
      </c>
      <c r="K170" s="890"/>
      <c r="L170" s="905">
        <f>IFERROR(SUD_UOS2[[#This Row],[Gross Cost $]]/SUD_UOS2[[#This Row],[Proposed: Total Units of Service]],0)</f>
        <v>0</v>
      </c>
      <c r="M170" s="905">
        <f>IFERROR(SUD_UOS2[[#This Row],[Net Cost $]]/SUD_UOS2[[#This Row],[Proposed: Total Units of Service]],0)</f>
        <v>0</v>
      </c>
      <c r="N170" s="905">
        <f>IFERROR(MIN(SUD_UOS2[[#This Row],[Interim Rate (Rate Cap) $]:[Net Cost per Unit $]])*SUD_UOS2[[#This Row],[Proposed: DMC Units]],0)</f>
        <v>0</v>
      </c>
      <c r="O170" s="905">
        <f>IFERROR(MIN(SUD_UOS2[[#This Row],[Interim Rate (Rate Cap) $]:[Net Cost per Unit $]])*(SUD_UOS2[[#This Row],[Proposed: Total Units of Service]]-SUD_UOS2[[#This Row],[Proposed: DMC Units]]),0)</f>
        <v>0</v>
      </c>
      <c r="P170" s="906"/>
      <c r="Q170" s="906"/>
      <c r="R170" s="888" t="str">
        <f>IFERROR(SUD_UOS2[[#This Row],[Prior Approved: DMC Units]]/SUD_UOS2[[#This Row],[Prior Approved: Total Units of Service]],"")</f>
        <v/>
      </c>
      <c r="S170" s="908">
        <f>IFERROR(SUD_UOS2[[#This Row],[Proposed: Total Units of Service]]-SUD_UOS2[[#This Row],[Prior Approved: Total Units of Service]],0)</f>
        <v>0</v>
      </c>
      <c r="T170" s="908">
        <f>IFERROR(SUD_UOS2[[#This Row],[Proposed: DMC Units]]-SUD_UOS2[[#This Row],[Prior Approved: DMC Units]],0)</f>
        <v>0</v>
      </c>
    </row>
    <row r="171" spans="1:20" hidden="1">
      <c r="A171" s="902">
        <v>163</v>
      </c>
      <c r="B171" s="903"/>
      <c r="C171" s="903"/>
      <c r="D171" s="903"/>
      <c r="E171" s="904"/>
      <c r="F171" s="904"/>
      <c r="G171" s="905">
        <f>IFERROR(SUD_UOS2[[#This Row],[Gross Cost $]]-SUD_UOS2[[#This Row],[Other Revenues $]],0)</f>
        <v>0</v>
      </c>
      <c r="H171" s="906"/>
      <c r="I171" s="906"/>
      <c r="J171" s="888" t="str">
        <f>IFERROR(SUD_UOS2[[#This Row],[Proposed: DMC Units]]/SUD_UOS2[[#This Row],[Proposed: Total Units of Service]],"")</f>
        <v/>
      </c>
      <c r="K171" s="890"/>
      <c r="L171" s="905">
        <f>IFERROR(SUD_UOS2[[#This Row],[Gross Cost $]]/SUD_UOS2[[#This Row],[Proposed: Total Units of Service]],0)</f>
        <v>0</v>
      </c>
      <c r="M171" s="905">
        <f>IFERROR(SUD_UOS2[[#This Row],[Net Cost $]]/SUD_UOS2[[#This Row],[Proposed: Total Units of Service]],0)</f>
        <v>0</v>
      </c>
      <c r="N171" s="905">
        <f>IFERROR(MIN(SUD_UOS2[[#This Row],[Interim Rate (Rate Cap) $]:[Net Cost per Unit $]])*SUD_UOS2[[#This Row],[Proposed: DMC Units]],0)</f>
        <v>0</v>
      </c>
      <c r="O171" s="905">
        <f>IFERROR(MIN(SUD_UOS2[[#This Row],[Interim Rate (Rate Cap) $]:[Net Cost per Unit $]])*(SUD_UOS2[[#This Row],[Proposed: Total Units of Service]]-SUD_UOS2[[#This Row],[Proposed: DMC Units]]),0)</f>
        <v>0</v>
      </c>
      <c r="P171" s="906"/>
      <c r="Q171" s="906"/>
      <c r="R171" s="888" t="str">
        <f>IFERROR(SUD_UOS2[[#This Row],[Prior Approved: DMC Units]]/SUD_UOS2[[#This Row],[Prior Approved: Total Units of Service]],"")</f>
        <v/>
      </c>
      <c r="S171" s="908">
        <f>IFERROR(SUD_UOS2[[#This Row],[Proposed: Total Units of Service]]-SUD_UOS2[[#This Row],[Prior Approved: Total Units of Service]],0)</f>
        <v>0</v>
      </c>
      <c r="T171" s="908">
        <f>IFERROR(SUD_UOS2[[#This Row],[Proposed: DMC Units]]-SUD_UOS2[[#This Row],[Prior Approved: DMC Units]],0)</f>
        <v>0</v>
      </c>
    </row>
    <row r="172" spans="1:20" hidden="1">
      <c r="A172" s="902">
        <v>164</v>
      </c>
      <c r="B172" s="903"/>
      <c r="C172" s="903"/>
      <c r="D172" s="903"/>
      <c r="E172" s="904"/>
      <c r="F172" s="904"/>
      <c r="G172" s="905">
        <f>IFERROR(SUD_UOS2[[#This Row],[Gross Cost $]]-SUD_UOS2[[#This Row],[Other Revenues $]],0)</f>
        <v>0</v>
      </c>
      <c r="H172" s="906"/>
      <c r="I172" s="906"/>
      <c r="J172" s="888" t="str">
        <f>IFERROR(SUD_UOS2[[#This Row],[Proposed: DMC Units]]/SUD_UOS2[[#This Row],[Proposed: Total Units of Service]],"")</f>
        <v/>
      </c>
      <c r="K172" s="890"/>
      <c r="L172" s="905">
        <f>IFERROR(SUD_UOS2[[#This Row],[Gross Cost $]]/SUD_UOS2[[#This Row],[Proposed: Total Units of Service]],0)</f>
        <v>0</v>
      </c>
      <c r="M172" s="905">
        <f>IFERROR(SUD_UOS2[[#This Row],[Net Cost $]]/SUD_UOS2[[#This Row],[Proposed: Total Units of Service]],0)</f>
        <v>0</v>
      </c>
      <c r="N172" s="905">
        <f>IFERROR(MIN(SUD_UOS2[[#This Row],[Interim Rate (Rate Cap) $]:[Net Cost per Unit $]])*SUD_UOS2[[#This Row],[Proposed: DMC Units]],0)</f>
        <v>0</v>
      </c>
      <c r="O172" s="905">
        <f>IFERROR(MIN(SUD_UOS2[[#This Row],[Interim Rate (Rate Cap) $]:[Net Cost per Unit $]])*(SUD_UOS2[[#This Row],[Proposed: Total Units of Service]]-SUD_UOS2[[#This Row],[Proposed: DMC Units]]),0)</f>
        <v>0</v>
      </c>
      <c r="P172" s="906"/>
      <c r="Q172" s="906"/>
      <c r="R172" s="888" t="str">
        <f>IFERROR(SUD_UOS2[[#This Row],[Prior Approved: DMC Units]]/SUD_UOS2[[#This Row],[Prior Approved: Total Units of Service]],"")</f>
        <v/>
      </c>
      <c r="S172" s="908">
        <f>IFERROR(SUD_UOS2[[#This Row],[Proposed: Total Units of Service]]-SUD_UOS2[[#This Row],[Prior Approved: Total Units of Service]],0)</f>
        <v>0</v>
      </c>
      <c r="T172" s="908">
        <f>IFERROR(SUD_UOS2[[#This Row],[Proposed: DMC Units]]-SUD_UOS2[[#This Row],[Prior Approved: DMC Units]],0)</f>
        <v>0</v>
      </c>
    </row>
    <row r="173" spans="1:20" hidden="1">
      <c r="A173" s="902">
        <v>165</v>
      </c>
      <c r="B173" s="903"/>
      <c r="C173" s="903"/>
      <c r="D173" s="903"/>
      <c r="E173" s="904"/>
      <c r="F173" s="904"/>
      <c r="G173" s="905">
        <f>IFERROR(SUD_UOS2[[#This Row],[Gross Cost $]]-SUD_UOS2[[#This Row],[Other Revenues $]],0)</f>
        <v>0</v>
      </c>
      <c r="H173" s="906"/>
      <c r="I173" s="906"/>
      <c r="J173" s="888" t="str">
        <f>IFERROR(SUD_UOS2[[#This Row],[Proposed: DMC Units]]/SUD_UOS2[[#This Row],[Proposed: Total Units of Service]],"")</f>
        <v/>
      </c>
      <c r="K173" s="890"/>
      <c r="L173" s="905">
        <f>IFERROR(SUD_UOS2[[#This Row],[Gross Cost $]]/SUD_UOS2[[#This Row],[Proposed: Total Units of Service]],0)</f>
        <v>0</v>
      </c>
      <c r="M173" s="905">
        <f>IFERROR(SUD_UOS2[[#This Row],[Net Cost $]]/SUD_UOS2[[#This Row],[Proposed: Total Units of Service]],0)</f>
        <v>0</v>
      </c>
      <c r="N173" s="905">
        <f>IFERROR(MIN(SUD_UOS2[[#This Row],[Interim Rate (Rate Cap) $]:[Net Cost per Unit $]])*SUD_UOS2[[#This Row],[Proposed: DMC Units]],0)</f>
        <v>0</v>
      </c>
      <c r="O173" s="905">
        <f>IFERROR(MIN(SUD_UOS2[[#This Row],[Interim Rate (Rate Cap) $]:[Net Cost per Unit $]])*(SUD_UOS2[[#This Row],[Proposed: Total Units of Service]]-SUD_UOS2[[#This Row],[Proposed: DMC Units]]),0)</f>
        <v>0</v>
      </c>
      <c r="P173" s="906"/>
      <c r="Q173" s="906"/>
      <c r="R173" s="888" t="str">
        <f>IFERROR(SUD_UOS2[[#This Row],[Prior Approved: DMC Units]]/SUD_UOS2[[#This Row],[Prior Approved: Total Units of Service]],"")</f>
        <v/>
      </c>
      <c r="S173" s="908">
        <f>IFERROR(SUD_UOS2[[#This Row],[Proposed: Total Units of Service]]-SUD_UOS2[[#This Row],[Prior Approved: Total Units of Service]],0)</f>
        <v>0</v>
      </c>
      <c r="T173" s="908">
        <f>IFERROR(SUD_UOS2[[#This Row],[Proposed: DMC Units]]-SUD_UOS2[[#This Row],[Prior Approved: DMC Units]],0)</f>
        <v>0</v>
      </c>
    </row>
    <row r="174" spans="1:20" hidden="1">
      <c r="A174" s="902">
        <v>166</v>
      </c>
      <c r="B174" s="903"/>
      <c r="C174" s="903"/>
      <c r="D174" s="903"/>
      <c r="E174" s="904"/>
      <c r="F174" s="904"/>
      <c r="G174" s="905">
        <f>IFERROR(SUD_UOS2[[#This Row],[Gross Cost $]]-SUD_UOS2[[#This Row],[Other Revenues $]],0)</f>
        <v>0</v>
      </c>
      <c r="H174" s="906"/>
      <c r="I174" s="906"/>
      <c r="J174" s="888" t="str">
        <f>IFERROR(SUD_UOS2[[#This Row],[Proposed: DMC Units]]/SUD_UOS2[[#This Row],[Proposed: Total Units of Service]],"")</f>
        <v/>
      </c>
      <c r="K174" s="890"/>
      <c r="L174" s="905">
        <f>IFERROR(SUD_UOS2[[#This Row],[Gross Cost $]]/SUD_UOS2[[#This Row],[Proposed: Total Units of Service]],0)</f>
        <v>0</v>
      </c>
      <c r="M174" s="905">
        <f>IFERROR(SUD_UOS2[[#This Row],[Net Cost $]]/SUD_UOS2[[#This Row],[Proposed: Total Units of Service]],0)</f>
        <v>0</v>
      </c>
      <c r="N174" s="905">
        <f>IFERROR(MIN(SUD_UOS2[[#This Row],[Interim Rate (Rate Cap) $]:[Net Cost per Unit $]])*SUD_UOS2[[#This Row],[Proposed: DMC Units]],0)</f>
        <v>0</v>
      </c>
      <c r="O174" s="905">
        <f>IFERROR(MIN(SUD_UOS2[[#This Row],[Interim Rate (Rate Cap) $]:[Net Cost per Unit $]])*(SUD_UOS2[[#This Row],[Proposed: Total Units of Service]]-SUD_UOS2[[#This Row],[Proposed: DMC Units]]),0)</f>
        <v>0</v>
      </c>
      <c r="P174" s="906"/>
      <c r="Q174" s="906"/>
      <c r="R174" s="888" t="str">
        <f>IFERROR(SUD_UOS2[[#This Row],[Prior Approved: DMC Units]]/SUD_UOS2[[#This Row],[Prior Approved: Total Units of Service]],"")</f>
        <v/>
      </c>
      <c r="S174" s="908">
        <f>IFERROR(SUD_UOS2[[#This Row],[Proposed: Total Units of Service]]-SUD_UOS2[[#This Row],[Prior Approved: Total Units of Service]],0)</f>
        <v>0</v>
      </c>
      <c r="T174" s="908">
        <f>IFERROR(SUD_UOS2[[#This Row],[Proposed: DMC Units]]-SUD_UOS2[[#This Row],[Prior Approved: DMC Units]],0)</f>
        <v>0</v>
      </c>
    </row>
    <row r="175" spans="1:20" hidden="1">
      <c r="A175" s="902">
        <v>167</v>
      </c>
      <c r="B175" s="903"/>
      <c r="C175" s="903"/>
      <c r="D175" s="903"/>
      <c r="E175" s="904"/>
      <c r="F175" s="904"/>
      <c r="G175" s="905">
        <f>IFERROR(SUD_UOS2[[#This Row],[Gross Cost $]]-SUD_UOS2[[#This Row],[Other Revenues $]],0)</f>
        <v>0</v>
      </c>
      <c r="H175" s="906"/>
      <c r="I175" s="906"/>
      <c r="J175" s="888" t="str">
        <f>IFERROR(SUD_UOS2[[#This Row],[Proposed: DMC Units]]/SUD_UOS2[[#This Row],[Proposed: Total Units of Service]],"")</f>
        <v/>
      </c>
      <c r="K175" s="890"/>
      <c r="L175" s="905">
        <f>IFERROR(SUD_UOS2[[#This Row],[Gross Cost $]]/SUD_UOS2[[#This Row],[Proposed: Total Units of Service]],0)</f>
        <v>0</v>
      </c>
      <c r="M175" s="905">
        <f>IFERROR(SUD_UOS2[[#This Row],[Net Cost $]]/SUD_UOS2[[#This Row],[Proposed: Total Units of Service]],0)</f>
        <v>0</v>
      </c>
      <c r="N175" s="905">
        <f>IFERROR(MIN(SUD_UOS2[[#This Row],[Interim Rate (Rate Cap) $]:[Net Cost per Unit $]])*SUD_UOS2[[#This Row],[Proposed: DMC Units]],0)</f>
        <v>0</v>
      </c>
      <c r="O175" s="905">
        <f>IFERROR(MIN(SUD_UOS2[[#This Row],[Interim Rate (Rate Cap) $]:[Net Cost per Unit $]])*(SUD_UOS2[[#This Row],[Proposed: Total Units of Service]]-SUD_UOS2[[#This Row],[Proposed: DMC Units]]),0)</f>
        <v>0</v>
      </c>
      <c r="P175" s="906"/>
      <c r="Q175" s="906"/>
      <c r="R175" s="888" t="str">
        <f>IFERROR(SUD_UOS2[[#This Row],[Prior Approved: DMC Units]]/SUD_UOS2[[#This Row],[Prior Approved: Total Units of Service]],"")</f>
        <v/>
      </c>
      <c r="S175" s="908">
        <f>IFERROR(SUD_UOS2[[#This Row],[Proposed: Total Units of Service]]-SUD_UOS2[[#This Row],[Prior Approved: Total Units of Service]],0)</f>
        <v>0</v>
      </c>
      <c r="T175" s="908">
        <f>IFERROR(SUD_UOS2[[#This Row],[Proposed: DMC Units]]-SUD_UOS2[[#This Row],[Prior Approved: DMC Units]],0)</f>
        <v>0</v>
      </c>
    </row>
    <row r="176" spans="1:20" hidden="1">
      <c r="A176" s="902">
        <v>168</v>
      </c>
      <c r="B176" s="903"/>
      <c r="C176" s="903"/>
      <c r="D176" s="903"/>
      <c r="E176" s="904"/>
      <c r="F176" s="904"/>
      <c r="G176" s="905">
        <f>IFERROR(SUD_UOS2[[#This Row],[Gross Cost $]]-SUD_UOS2[[#This Row],[Other Revenues $]],0)</f>
        <v>0</v>
      </c>
      <c r="H176" s="906"/>
      <c r="I176" s="906"/>
      <c r="J176" s="888" t="str">
        <f>IFERROR(SUD_UOS2[[#This Row],[Proposed: DMC Units]]/SUD_UOS2[[#This Row],[Proposed: Total Units of Service]],"")</f>
        <v/>
      </c>
      <c r="K176" s="890"/>
      <c r="L176" s="905">
        <f>IFERROR(SUD_UOS2[[#This Row],[Gross Cost $]]/SUD_UOS2[[#This Row],[Proposed: Total Units of Service]],0)</f>
        <v>0</v>
      </c>
      <c r="M176" s="905">
        <f>IFERROR(SUD_UOS2[[#This Row],[Net Cost $]]/SUD_UOS2[[#This Row],[Proposed: Total Units of Service]],0)</f>
        <v>0</v>
      </c>
      <c r="N176" s="905">
        <f>IFERROR(MIN(SUD_UOS2[[#This Row],[Interim Rate (Rate Cap) $]:[Net Cost per Unit $]])*SUD_UOS2[[#This Row],[Proposed: DMC Units]],0)</f>
        <v>0</v>
      </c>
      <c r="O176" s="905">
        <f>IFERROR(MIN(SUD_UOS2[[#This Row],[Interim Rate (Rate Cap) $]:[Net Cost per Unit $]])*(SUD_UOS2[[#This Row],[Proposed: Total Units of Service]]-SUD_UOS2[[#This Row],[Proposed: DMC Units]]),0)</f>
        <v>0</v>
      </c>
      <c r="P176" s="906"/>
      <c r="Q176" s="906"/>
      <c r="R176" s="888" t="str">
        <f>IFERROR(SUD_UOS2[[#This Row],[Prior Approved: DMC Units]]/SUD_UOS2[[#This Row],[Prior Approved: Total Units of Service]],"")</f>
        <v/>
      </c>
      <c r="S176" s="908">
        <f>IFERROR(SUD_UOS2[[#This Row],[Proposed: Total Units of Service]]-SUD_UOS2[[#This Row],[Prior Approved: Total Units of Service]],0)</f>
        <v>0</v>
      </c>
      <c r="T176" s="908">
        <f>IFERROR(SUD_UOS2[[#This Row],[Proposed: DMC Units]]-SUD_UOS2[[#This Row],[Prior Approved: DMC Units]],0)</f>
        <v>0</v>
      </c>
    </row>
    <row r="177" spans="1:20" hidden="1">
      <c r="A177" s="902">
        <v>169</v>
      </c>
      <c r="B177" s="903"/>
      <c r="C177" s="903"/>
      <c r="D177" s="903"/>
      <c r="E177" s="904"/>
      <c r="F177" s="904"/>
      <c r="G177" s="905">
        <f>IFERROR(SUD_UOS2[[#This Row],[Gross Cost $]]-SUD_UOS2[[#This Row],[Other Revenues $]],0)</f>
        <v>0</v>
      </c>
      <c r="H177" s="906"/>
      <c r="I177" s="906"/>
      <c r="J177" s="888" t="str">
        <f>IFERROR(SUD_UOS2[[#This Row],[Proposed: DMC Units]]/SUD_UOS2[[#This Row],[Proposed: Total Units of Service]],"")</f>
        <v/>
      </c>
      <c r="K177" s="890"/>
      <c r="L177" s="905">
        <f>IFERROR(SUD_UOS2[[#This Row],[Gross Cost $]]/SUD_UOS2[[#This Row],[Proposed: Total Units of Service]],0)</f>
        <v>0</v>
      </c>
      <c r="M177" s="905">
        <f>IFERROR(SUD_UOS2[[#This Row],[Net Cost $]]/SUD_UOS2[[#This Row],[Proposed: Total Units of Service]],0)</f>
        <v>0</v>
      </c>
      <c r="N177" s="905">
        <f>IFERROR(MIN(SUD_UOS2[[#This Row],[Interim Rate (Rate Cap) $]:[Net Cost per Unit $]])*SUD_UOS2[[#This Row],[Proposed: DMC Units]],0)</f>
        <v>0</v>
      </c>
      <c r="O177" s="905">
        <f>IFERROR(MIN(SUD_UOS2[[#This Row],[Interim Rate (Rate Cap) $]:[Net Cost per Unit $]])*(SUD_UOS2[[#This Row],[Proposed: Total Units of Service]]-SUD_UOS2[[#This Row],[Proposed: DMC Units]]),0)</f>
        <v>0</v>
      </c>
      <c r="P177" s="906"/>
      <c r="Q177" s="906"/>
      <c r="R177" s="888" t="str">
        <f>IFERROR(SUD_UOS2[[#This Row],[Prior Approved: DMC Units]]/SUD_UOS2[[#This Row],[Prior Approved: Total Units of Service]],"")</f>
        <v/>
      </c>
      <c r="S177" s="908">
        <f>IFERROR(SUD_UOS2[[#This Row],[Proposed: Total Units of Service]]-SUD_UOS2[[#This Row],[Prior Approved: Total Units of Service]],0)</f>
        <v>0</v>
      </c>
      <c r="T177" s="908">
        <f>IFERROR(SUD_UOS2[[#This Row],[Proposed: DMC Units]]-SUD_UOS2[[#This Row],[Prior Approved: DMC Units]],0)</f>
        <v>0</v>
      </c>
    </row>
    <row r="178" spans="1:20" hidden="1">
      <c r="A178" s="902">
        <v>170</v>
      </c>
      <c r="B178" s="903"/>
      <c r="C178" s="903"/>
      <c r="D178" s="903"/>
      <c r="E178" s="904"/>
      <c r="F178" s="904"/>
      <c r="G178" s="905">
        <f>IFERROR(SUD_UOS2[[#This Row],[Gross Cost $]]-SUD_UOS2[[#This Row],[Other Revenues $]],0)</f>
        <v>0</v>
      </c>
      <c r="H178" s="906"/>
      <c r="I178" s="906"/>
      <c r="J178" s="888" t="str">
        <f>IFERROR(SUD_UOS2[[#This Row],[Proposed: DMC Units]]/SUD_UOS2[[#This Row],[Proposed: Total Units of Service]],"")</f>
        <v/>
      </c>
      <c r="K178" s="890"/>
      <c r="L178" s="905">
        <f>IFERROR(SUD_UOS2[[#This Row],[Gross Cost $]]/SUD_UOS2[[#This Row],[Proposed: Total Units of Service]],0)</f>
        <v>0</v>
      </c>
      <c r="M178" s="905">
        <f>IFERROR(SUD_UOS2[[#This Row],[Net Cost $]]/SUD_UOS2[[#This Row],[Proposed: Total Units of Service]],0)</f>
        <v>0</v>
      </c>
      <c r="N178" s="905">
        <f>IFERROR(MIN(SUD_UOS2[[#This Row],[Interim Rate (Rate Cap) $]:[Net Cost per Unit $]])*SUD_UOS2[[#This Row],[Proposed: DMC Units]],0)</f>
        <v>0</v>
      </c>
      <c r="O178" s="905">
        <f>IFERROR(MIN(SUD_UOS2[[#This Row],[Interim Rate (Rate Cap) $]:[Net Cost per Unit $]])*(SUD_UOS2[[#This Row],[Proposed: Total Units of Service]]-SUD_UOS2[[#This Row],[Proposed: DMC Units]]),0)</f>
        <v>0</v>
      </c>
      <c r="P178" s="906"/>
      <c r="Q178" s="906"/>
      <c r="R178" s="888" t="str">
        <f>IFERROR(SUD_UOS2[[#This Row],[Prior Approved: DMC Units]]/SUD_UOS2[[#This Row],[Prior Approved: Total Units of Service]],"")</f>
        <v/>
      </c>
      <c r="S178" s="908">
        <f>IFERROR(SUD_UOS2[[#This Row],[Proposed: Total Units of Service]]-SUD_UOS2[[#This Row],[Prior Approved: Total Units of Service]],0)</f>
        <v>0</v>
      </c>
      <c r="T178" s="908">
        <f>IFERROR(SUD_UOS2[[#This Row],[Proposed: DMC Units]]-SUD_UOS2[[#This Row],[Prior Approved: DMC Units]],0)</f>
        <v>0</v>
      </c>
    </row>
    <row r="179" spans="1:20" hidden="1">
      <c r="A179" s="902">
        <v>171</v>
      </c>
      <c r="B179" s="903"/>
      <c r="C179" s="903"/>
      <c r="D179" s="903"/>
      <c r="E179" s="904"/>
      <c r="F179" s="904"/>
      <c r="G179" s="905">
        <f>IFERROR(SUD_UOS2[[#This Row],[Gross Cost $]]-SUD_UOS2[[#This Row],[Other Revenues $]],0)</f>
        <v>0</v>
      </c>
      <c r="H179" s="906"/>
      <c r="I179" s="906"/>
      <c r="J179" s="888" t="str">
        <f>IFERROR(SUD_UOS2[[#This Row],[Proposed: DMC Units]]/SUD_UOS2[[#This Row],[Proposed: Total Units of Service]],"")</f>
        <v/>
      </c>
      <c r="K179" s="890"/>
      <c r="L179" s="905">
        <f>IFERROR(SUD_UOS2[[#This Row],[Gross Cost $]]/SUD_UOS2[[#This Row],[Proposed: Total Units of Service]],0)</f>
        <v>0</v>
      </c>
      <c r="M179" s="905">
        <f>IFERROR(SUD_UOS2[[#This Row],[Net Cost $]]/SUD_UOS2[[#This Row],[Proposed: Total Units of Service]],0)</f>
        <v>0</v>
      </c>
      <c r="N179" s="905">
        <f>IFERROR(MIN(SUD_UOS2[[#This Row],[Interim Rate (Rate Cap) $]:[Net Cost per Unit $]])*SUD_UOS2[[#This Row],[Proposed: DMC Units]],0)</f>
        <v>0</v>
      </c>
      <c r="O179" s="905">
        <f>IFERROR(MIN(SUD_UOS2[[#This Row],[Interim Rate (Rate Cap) $]:[Net Cost per Unit $]])*(SUD_UOS2[[#This Row],[Proposed: Total Units of Service]]-SUD_UOS2[[#This Row],[Proposed: DMC Units]]),0)</f>
        <v>0</v>
      </c>
      <c r="P179" s="906"/>
      <c r="Q179" s="906"/>
      <c r="R179" s="888" t="str">
        <f>IFERROR(SUD_UOS2[[#This Row],[Prior Approved: DMC Units]]/SUD_UOS2[[#This Row],[Prior Approved: Total Units of Service]],"")</f>
        <v/>
      </c>
      <c r="S179" s="908">
        <f>IFERROR(SUD_UOS2[[#This Row],[Proposed: Total Units of Service]]-SUD_UOS2[[#This Row],[Prior Approved: Total Units of Service]],0)</f>
        <v>0</v>
      </c>
      <c r="T179" s="908">
        <f>IFERROR(SUD_UOS2[[#This Row],[Proposed: DMC Units]]-SUD_UOS2[[#This Row],[Prior Approved: DMC Units]],0)</f>
        <v>0</v>
      </c>
    </row>
    <row r="180" spans="1:20" hidden="1">
      <c r="A180" s="902">
        <v>172</v>
      </c>
      <c r="B180" s="903"/>
      <c r="C180" s="903"/>
      <c r="D180" s="903"/>
      <c r="E180" s="904"/>
      <c r="F180" s="904"/>
      <c r="G180" s="905">
        <f>IFERROR(SUD_UOS2[[#This Row],[Gross Cost $]]-SUD_UOS2[[#This Row],[Other Revenues $]],0)</f>
        <v>0</v>
      </c>
      <c r="H180" s="906"/>
      <c r="I180" s="906"/>
      <c r="J180" s="888" t="str">
        <f>IFERROR(SUD_UOS2[[#This Row],[Proposed: DMC Units]]/SUD_UOS2[[#This Row],[Proposed: Total Units of Service]],"")</f>
        <v/>
      </c>
      <c r="K180" s="890"/>
      <c r="L180" s="905">
        <f>IFERROR(SUD_UOS2[[#This Row],[Gross Cost $]]/SUD_UOS2[[#This Row],[Proposed: Total Units of Service]],0)</f>
        <v>0</v>
      </c>
      <c r="M180" s="905">
        <f>IFERROR(SUD_UOS2[[#This Row],[Net Cost $]]/SUD_UOS2[[#This Row],[Proposed: Total Units of Service]],0)</f>
        <v>0</v>
      </c>
      <c r="N180" s="905">
        <f>IFERROR(MIN(SUD_UOS2[[#This Row],[Interim Rate (Rate Cap) $]:[Net Cost per Unit $]])*SUD_UOS2[[#This Row],[Proposed: DMC Units]],0)</f>
        <v>0</v>
      </c>
      <c r="O180" s="905">
        <f>IFERROR(MIN(SUD_UOS2[[#This Row],[Interim Rate (Rate Cap) $]:[Net Cost per Unit $]])*(SUD_UOS2[[#This Row],[Proposed: Total Units of Service]]-SUD_UOS2[[#This Row],[Proposed: DMC Units]]),0)</f>
        <v>0</v>
      </c>
      <c r="P180" s="906"/>
      <c r="Q180" s="906"/>
      <c r="R180" s="888" t="str">
        <f>IFERROR(SUD_UOS2[[#This Row],[Prior Approved: DMC Units]]/SUD_UOS2[[#This Row],[Prior Approved: Total Units of Service]],"")</f>
        <v/>
      </c>
      <c r="S180" s="908">
        <f>IFERROR(SUD_UOS2[[#This Row],[Proposed: Total Units of Service]]-SUD_UOS2[[#This Row],[Prior Approved: Total Units of Service]],0)</f>
        <v>0</v>
      </c>
      <c r="T180" s="908">
        <f>IFERROR(SUD_UOS2[[#This Row],[Proposed: DMC Units]]-SUD_UOS2[[#This Row],[Prior Approved: DMC Units]],0)</f>
        <v>0</v>
      </c>
    </row>
    <row r="181" spans="1:20" hidden="1">
      <c r="A181" s="902">
        <v>173</v>
      </c>
      <c r="B181" s="903"/>
      <c r="C181" s="903"/>
      <c r="D181" s="903"/>
      <c r="E181" s="904"/>
      <c r="F181" s="904"/>
      <c r="G181" s="905">
        <f>IFERROR(SUD_UOS2[[#This Row],[Gross Cost $]]-SUD_UOS2[[#This Row],[Other Revenues $]],0)</f>
        <v>0</v>
      </c>
      <c r="H181" s="906"/>
      <c r="I181" s="906"/>
      <c r="J181" s="888" t="str">
        <f>IFERROR(SUD_UOS2[[#This Row],[Proposed: DMC Units]]/SUD_UOS2[[#This Row],[Proposed: Total Units of Service]],"")</f>
        <v/>
      </c>
      <c r="K181" s="890"/>
      <c r="L181" s="905">
        <f>IFERROR(SUD_UOS2[[#This Row],[Gross Cost $]]/SUD_UOS2[[#This Row],[Proposed: Total Units of Service]],0)</f>
        <v>0</v>
      </c>
      <c r="M181" s="905">
        <f>IFERROR(SUD_UOS2[[#This Row],[Net Cost $]]/SUD_UOS2[[#This Row],[Proposed: Total Units of Service]],0)</f>
        <v>0</v>
      </c>
      <c r="N181" s="905">
        <f>IFERROR(MIN(SUD_UOS2[[#This Row],[Interim Rate (Rate Cap) $]:[Net Cost per Unit $]])*SUD_UOS2[[#This Row],[Proposed: DMC Units]],0)</f>
        <v>0</v>
      </c>
      <c r="O181" s="905">
        <f>IFERROR(MIN(SUD_UOS2[[#This Row],[Interim Rate (Rate Cap) $]:[Net Cost per Unit $]])*(SUD_UOS2[[#This Row],[Proposed: Total Units of Service]]-SUD_UOS2[[#This Row],[Proposed: DMC Units]]),0)</f>
        <v>0</v>
      </c>
      <c r="P181" s="906"/>
      <c r="Q181" s="906"/>
      <c r="R181" s="888" t="str">
        <f>IFERROR(SUD_UOS2[[#This Row],[Prior Approved: DMC Units]]/SUD_UOS2[[#This Row],[Prior Approved: Total Units of Service]],"")</f>
        <v/>
      </c>
      <c r="S181" s="908">
        <f>IFERROR(SUD_UOS2[[#This Row],[Proposed: Total Units of Service]]-SUD_UOS2[[#This Row],[Prior Approved: Total Units of Service]],0)</f>
        <v>0</v>
      </c>
      <c r="T181" s="908">
        <f>IFERROR(SUD_UOS2[[#This Row],[Proposed: DMC Units]]-SUD_UOS2[[#This Row],[Prior Approved: DMC Units]],0)</f>
        <v>0</v>
      </c>
    </row>
    <row r="182" spans="1:20" hidden="1">
      <c r="A182" s="902">
        <v>174</v>
      </c>
      <c r="B182" s="903"/>
      <c r="C182" s="903"/>
      <c r="D182" s="903"/>
      <c r="E182" s="904"/>
      <c r="F182" s="904"/>
      <c r="G182" s="905">
        <f>IFERROR(SUD_UOS2[[#This Row],[Gross Cost $]]-SUD_UOS2[[#This Row],[Other Revenues $]],0)</f>
        <v>0</v>
      </c>
      <c r="H182" s="906"/>
      <c r="I182" s="906"/>
      <c r="J182" s="888" t="str">
        <f>IFERROR(SUD_UOS2[[#This Row],[Proposed: DMC Units]]/SUD_UOS2[[#This Row],[Proposed: Total Units of Service]],"")</f>
        <v/>
      </c>
      <c r="K182" s="890"/>
      <c r="L182" s="905">
        <f>IFERROR(SUD_UOS2[[#This Row],[Gross Cost $]]/SUD_UOS2[[#This Row],[Proposed: Total Units of Service]],0)</f>
        <v>0</v>
      </c>
      <c r="M182" s="905">
        <f>IFERROR(SUD_UOS2[[#This Row],[Net Cost $]]/SUD_UOS2[[#This Row],[Proposed: Total Units of Service]],0)</f>
        <v>0</v>
      </c>
      <c r="N182" s="905">
        <f>IFERROR(MIN(SUD_UOS2[[#This Row],[Interim Rate (Rate Cap) $]:[Net Cost per Unit $]])*SUD_UOS2[[#This Row],[Proposed: DMC Units]],0)</f>
        <v>0</v>
      </c>
      <c r="O182" s="905">
        <f>IFERROR(MIN(SUD_UOS2[[#This Row],[Interim Rate (Rate Cap) $]:[Net Cost per Unit $]])*(SUD_UOS2[[#This Row],[Proposed: Total Units of Service]]-SUD_UOS2[[#This Row],[Proposed: DMC Units]]),0)</f>
        <v>0</v>
      </c>
      <c r="P182" s="906"/>
      <c r="Q182" s="906"/>
      <c r="R182" s="888" t="str">
        <f>IFERROR(SUD_UOS2[[#This Row],[Prior Approved: DMC Units]]/SUD_UOS2[[#This Row],[Prior Approved: Total Units of Service]],"")</f>
        <v/>
      </c>
      <c r="S182" s="908">
        <f>IFERROR(SUD_UOS2[[#This Row],[Proposed: Total Units of Service]]-SUD_UOS2[[#This Row],[Prior Approved: Total Units of Service]],0)</f>
        <v>0</v>
      </c>
      <c r="T182" s="908">
        <f>IFERROR(SUD_UOS2[[#This Row],[Proposed: DMC Units]]-SUD_UOS2[[#This Row],[Prior Approved: DMC Units]],0)</f>
        <v>0</v>
      </c>
    </row>
    <row r="183" spans="1:20" hidden="1">
      <c r="A183" s="902">
        <v>175</v>
      </c>
      <c r="B183" s="903"/>
      <c r="C183" s="903"/>
      <c r="D183" s="903"/>
      <c r="E183" s="904"/>
      <c r="F183" s="904"/>
      <c r="G183" s="905">
        <f>IFERROR(SUD_UOS2[[#This Row],[Gross Cost $]]-SUD_UOS2[[#This Row],[Other Revenues $]],0)</f>
        <v>0</v>
      </c>
      <c r="H183" s="906"/>
      <c r="I183" s="906"/>
      <c r="J183" s="888" t="str">
        <f>IFERROR(SUD_UOS2[[#This Row],[Proposed: DMC Units]]/SUD_UOS2[[#This Row],[Proposed: Total Units of Service]],"")</f>
        <v/>
      </c>
      <c r="K183" s="890"/>
      <c r="L183" s="905">
        <f>IFERROR(SUD_UOS2[[#This Row],[Gross Cost $]]/SUD_UOS2[[#This Row],[Proposed: Total Units of Service]],0)</f>
        <v>0</v>
      </c>
      <c r="M183" s="905">
        <f>IFERROR(SUD_UOS2[[#This Row],[Net Cost $]]/SUD_UOS2[[#This Row],[Proposed: Total Units of Service]],0)</f>
        <v>0</v>
      </c>
      <c r="N183" s="905">
        <f>IFERROR(MIN(SUD_UOS2[[#This Row],[Interim Rate (Rate Cap) $]:[Net Cost per Unit $]])*SUD_UOS2[[#This Row],[Proposed: DMC Units]],0)</f>
        <v>0</v>
      </c>
      <c r="O183" s="905">
        <f>IFERROR(MIN(SUD_UOS2[[#This Row],[Interim Rate (Rate Cap) $]:[Net Cost per Unit $]])*(SUD_UOS2[[#This Row],[Proposed: Total Units of Service]]-SUD_UOS2[[#This Row],[Proposed: DMC Units]]),0)</f>
        <v>0</v>
      </c>
      <c r="P183" s="906"/>
      <c r="Q183" s="906"/>
      <c r="R183" s="888" t="str">
        <f>IFERROR(SUD_UOS2[[#This Row],[Prior Approved: DMC Units]]/SUD_UOS2[[#This Row],[Prior Approved: Total Units of Service]],"")</f>
        <v/>
      </c>
      <c r="S183" s="908">
        <f>IFERROR(SUD_UOS2[[#This Row],[Proposed: Total Units of Service]]-SUD_UOS2[[#This Row],[Prior Approved: Total Units of Service]],0)</f>
        <v>0</v>
      </c>
      <c r="T183" s="908">
        <f>IFERROR(SUD_UOS2[[#This Row],[Proposed: DMC Units]]-SUD_UOS2[[#This Row],[Prior Approved: DMC Units]],0)</f>
        <v>0</v>
      </c>
    </row>
    <row r="184" spans="1:20" hidden="1">
      <c r="A184" s="902">
        <v>176</v>
      </c>
      <c r="B184" s="903"/>
      <c r="C184" s="903"/>
      <c r="D184" s="903"/>
      <c r="E184" s="904"/>
      <c r="F184" s="904"/>
      <c r="G184" s="905">
        <f>IFERROR(SUD_UOS2[[#This Row],[Gross Cost $]]-SUD_UOS2[[#This Row],[Other Revenues $]],0)</f>
        <v>0</v>
      </c>
      <c r="H184" s="906"/>
      <c r="I184" s="906"/>
      <c r="J184" s="888" t="str">
        <f>IFERROR(SUD_UOS2[[#This Row],[Proposed: DMC Units]]/SUD_UOS2[[#This Row],[Proposed: Total Units of Service]],"")</f>
        <v/>
      </c>
      <c r="K184" s="890"/>
      <c r="L184" s="905">
        <f>IFERROR(SUD_UOS2[[#This Row],[Gross Cost $]]/SUD_UOS2[[#This Row],[Proposed: Total Units of Service]],0)</f>
        <v>0</v>
      </c>
      <c r="M184" s="905">
        <f>IFERROR(SUD_UOS2[[#This Row],[Net Cost $]]/SUD_UOS2[[#This Row],[Proposed: Total Units of Service]],0)</f>
        <v>0</v>
      </c>
      <c r="N184" s="905">
        <f>IFERROR(MIN(SUD_UOS2[[#This Row],[Interim Rate (Rate Cap) $]:[Net Cost per Unit $]])*SUD_UOS2[[#This Row],[Proposed: DMC Units]],0)</f>
        <v>0</v>
      </c>
      <c r="O184" s="905">
        <f>IFERROR(MIN(SUD_UOS2[[#This Row],[Interim Rate (Rate Cap) $]:[Net Cost per Unit $]])*(SUD_UOS2[[#This Row],[Proposed: Total Units of Service]]-SUD_UOS2[[#This Row],[Proposed: DMC Units]]),0)</f>
        <v>0</v>
      </c>
      <c r="P184" s="906"/>
      <c r="Q184" s="906"/>
      <c r="R184" s="888" t="str">
        <f>IFERROR(SUD_UOS2[[#This Row],[Prior Approved: DMC Units]]/SUD_UOS2[[#This Row],[Prior Approved: Total Units of Service]],"")</f>
        <v/>
      </c>
      <c r="S184" s="908">
        <f>IFERROR(SUD_UOS2[[#This Row],[Proposed: Total Units of Service]]-SUD_UOS2[[#This Row],[Prior Approved: Total Units of Service]],0)</f>
        <v>0</v>
      </c>
      <c r="T184" s="908">
        <f>IFERROR(SUD_UOS2[[#This Row],[Proposed: DMC Units]]-SUD_UOS2[[#This Row],[Prior Approved: DMC Units]],0)</f>
        <v>0</v>
      </c>
    </row>
    <row r="185" spans="1:20" hidden="1">
      <c r="A185" s="902">
        <v>177</v>
      </c>
      <c r="B185" s="903"/>
      <c r="C185" s="903"/>
      <c r="D185" s="903"/>
      <c r="E185" s="904"/>
      <c r="F185" s="904"/>
      <c r="G185" s="905">
        <f>IFERROR(SUD_UOS2[[#This Row],[Gross Cost $]]-SUD_UOS2[[#This Row],[Other Revenues $]],0)</f>
        <v>0</v>
      </c>
      <c r="H185" s="906"/>
      <c r="I185" s="906"/>
      <c r="J185" s="888" t="str">
        <f>IFERROR(SUD_UOS2[[#This Row],[Proposed: DMC Units]]/SUD_UOS2[[#This Row],[Proposed: Total Units of Service]],"")</f>
        <v/>
      </c>
      <c r="K185" s="890"/>
      <c r="L185" s="905">
        <f>IFERROR(SUD_UOS2[[#This Row],[Gross Cost $]]/SUD_UOS2[[#This Row],[Proposed: Total Units of Service]],0)</f>
        <v>0</v>
      </c>
      <c r="M185" s="905">
        <f>IFERROR(SUD_UOS2[[#This Row],[Net Cost $]]/SUD_UOS2[[#This Row],[Proposed: Total Units of Service]],0)</f>
        <v>0</v>
      </c>
      <c r="N185" s="905">
        <f>IFERROR(MIN(SUD_UOS2[[#This Row],[Interim Rate (Rate Cap) $]:[Net Cost per Unit $]])*SUD_UOS2[[#This Row],[Proposed: DMC Units]],0)</f>
        <v>0</v>
      </c>
      <c r="O185" s="905">
        <f>IFERROR(MIN(SUD_UOS2[[#This Row],[Interim Rate (Rate Cap) $]:[Net Cost per Unit $]])*(SUD_UOS2[[#This Row],[Proposed: Total Units of Service]]-SUD_UOS2[[#This Row],[Proposed: DMC Units]]),0)</f>
        <v>0</v>
      </c>
      <c r="P185" s="906"/>
      <c r="Q185" s="906"/>
      <c r="R185" s="888" t="str">
        <f>IFERROR(SUD_UOS2[[#This Row],[Prior Approved: DMC Units]]/SUD_UOS2[[#This Row],[Prior Approved: Total Units of Service]],"")</f>
        <v/>
      </c>
      <c r="S185" s="908">
        <f>IFERROR(SUD_UOS2[[#This Row],[Proposed: Total Units of Service]]-SUD_UOS2[[#This Row],[Prior Approved: Total Units of Service]],0)</f>
        <v>0</v>
      </c>
      <c r="T185" s="908">
        <f>IFERROR(SUD_UOS2[[#This Row],[Proposed: DMC Units]]-SUD_UOS2[[#This Row],[Prior Approved: DMC Units]],0)</f>
        <v>0</v>
      </c>
    </row>
    <row r="186" spans="1:20" hidden="1">
      <c r="A186" s="902">
        <v>178</v>
      </c>
      <c r="B186" s="903"/>
      <c r="C186" s="903"/>
      <c r="D186" s="903"/>
      <c r="E186" s="904"/>
      <c r="F186" s="904"/>
      <c r="G186" s="905">
        <f>IFERROR(SUD_UOS2[[#This Row],[Gross Cost $]]-SUD_UOS2[[#This Row],[Other Revenues $]],0)</f>
        <v>0</v>
      </c>
      <c r="H186" s="906"/>
      <c r="I186" s="906"/>
      <c r="J186" s="888" t="str">
        <f>IFERROR(SUD_UOS2[[#This Row],[Proposed: DMC Units]]/SUD_UOS2[[#This Row],[Proposed: Total Units of Service]],"")</f>
        <v/>
      </c>
      <c r="K186" s="890"/>
      <c r="L186" s="905">
        <f>IFERROR(SUD_UOS2[[#This Row],[Gross Cost $]]/SUD_UOS2[[#This Row],[Proposed: Total Units of Service]],0)</f>
        <v>0</v>
      </c>
      <c r="M186" s="905">
        <f>IFERROR(SUD_UOS2[[#This Row],[Net Cost $]]/SUD_UOS2[[#This Row],[Proposed: Total Units of Service]],0)</f>
        <v>0</v>
      </c>
      <c r="N186" s="905">
        <f>IFERROR(MIN(SUD_UOS2[[#This Row],[Interim Rate (Rate Cap) $]:[Net Cost per Unit $]])*SUD_UOS2[[#This Row],[Proposed: DMC Units]],0)</f>
        <v>0</v>
      </c>
      <c r="O186" s="905">
        <f>IFERROR(MIN(SUD_UOS2[[#This Row],[Interim Rate (Rate Cap) $]:[Net Cost per Unit $]])*(SUD_UOS2[[#This Row],[Proposed: Total Units of Service]]-SUD_UOS2[[#This Row],[Proposed: DMC Units]]),0)</f>
        <v>0</v>
      </c>
      <c r="P186" s="906"/>
      <c r="Q186" s="906"/>
      <c r="R186" s="888" t="str">
        <f>IFERROR(SUD_UOS2[[#This Row],[Prior Approved: DMC Units]]/SUD_UOS2[[#This Row],[Prior Approved: Total Units of Service]],"")</f>
        <v/>
      </c>
      <c r="S186" s="908">
        <f>IFERROR(SUD_UOS2[[#This Row],[Proposed: Total Units of Service]]-SUD_UOS2[[#This Row],[Prior Approved: Total Units of Service]],0)</f>
        <v>0</v>
      </c>
      <c r="T186" s="908">
        <f>IFERROR(SUD_UOS2[[#This Row],[Proposed: DMC Units]]-SUD_UOS2[[#This Row],[Prior Approved: DMC Units]],0)</f>
        <v>0</v>
      </c>
    </row>
    <row r="187" spans="1:20" hidden="1">
      <c r="A187" s="902">
        <v>179</v>
      </c>
      <c r="B187" s="903"/>
      <c r="C187" s="903"/>
      <c r="D187" s="903"/>
      <c r="E187" s="904"/>
      <c r="F187" s="904"/>
      <c r="G187" s="905">
        <f>IFERROR(SUD_UOS2[[#This Row],[Gross Cost $]]-SUD_UOS2[[#This Row],[Other Revenues $]],0)</f>
        <v>0</v>
      </c>
      <c r="H187" s="906"/>
      <c r="I187" s="906"/>
      <c r="J187" s="888" t="str">
        <f>IFERROR(SUD_UOS2[[#This Row],[Proposed: DMC Units]]/SUD_UOS2[[#This Row],[Proposed: Total Units of Service]],"")</f>
        <v/>
      </c>
      <c r="K187" s="890"/>
      <c r="L187" s="905">
        <f>IFERROR(SUD_UOS2[[#This Row],[Gross Cost $]]/SUD_UOS2[[#This Row],[Proposed: Total Units of Service]],0)</f>
        <v>0</v>
      </c>
      <c r="M187" s="905">
        <f>IFERROR(SUD_UOS2[[#This Row],[Net Cost $]]/SUD_UOS2[[#This Row],[Proposed: Total Units of Service]],0)</f>
        <v>0</v>
      </c>
      <c r="N187" s="905">
        <f>IFERROR(MIN(SUD_UOS2[[#This Row],[Interim Rate (Rate Cap) $]:[Net Cost per Unit $]])*SUD_UOS2[[#This Row],[Proposed: DMC Units]],0)</f>
        <v>0</v>
      </c>
      <c r="O187" s="905">
        <f>IFERROR(MIN(SUD_UOS2[[#This Row],[Interim Rate (Rate Cap) $]:[Net Cost per Unit $]])*(SUD_UOS2[[#This Row],[Proposed: Total Units of Service]]-SUD_UOS2[[#This Row],[Proposed: DMC Units]]),0)</f>
        <v>0</v>
      </c>
      <c r="P187" s="906"/>
      <c r="Q187" s="906"/>
      <c r="R187" s="888" t="str">
        <f>IFERROR(SUD_UOS2[[#This Row],[Prior Approved: DMC Units]]/SUD_UOS2[[#This Row],[Prior Approved: Total Units of Service]],"")</f>
        <v/>
      </c>
      <c r="S187" s="908">
        <f>IFERROR(SUD_UOS2[[#This Row],[Proposed: Total Units of Service]]-SUD_UOS2[[#This Row],[Prior Approved: Total Units of Service]],0)</f>
        <v>0</v>
      </c>
      <c r="T187" s="908">
        <f>IFERROR(SUD_UOS2[[#This Row],[Proposed: DMC Units]]-SUD_UOS2[[#This Row],[Prior Approved: DMC Units]],0)</f>
        <v>0</v>
      </c>
    </row>
    <row r="188" spans="1:20" hidden="1">
      <c r="A188" s="902">
        <v>180</v>
      </c>
      <c r="B188" s="903"/>
      <c r="C188" s="903"/>
      <c r="D188" s="903"/>
      <c r="E188" s="904"/>
      <c r="F188" s="904"/>
      <c r="G188" s="905">
        <f>IFERROR(SUD_UOS2[[#This Row],[Gross Cost $]]-SUD_UOS2[[#This Row],[Other Revenues $]],0)</f>
        <v>0</v>
      </c>
      <c r="H188" s="906"/>
      <c r="I188" s="906"/>
      <c r="J188" s="888" t="str">
        <f>IFERROR(SUD_UOS2[[#This Row],[Proposed: DMC Units]]/SUD_UOS2[[#This Row],[Proposed: Total Units of Service]],"")</f>
        <v/>
      </c>
      <c r="K188" s="890"/>
      <c r="L188" s="905">
        <f>IFERROR(SUD_UOS2[[#This Row],[Gross Cost $]]/SUD_UOS2[[#This Row],[Proposed: Total Units of Service]],0)</f>
        <v>0</v>
      </c>
      <c r="M188" s="905">
        <f>IFERROR(SUD_UOS2[[#This Row],[Net Cost $]]/SUD_UOS2[[#This Row],[Proposed: Total Units of Service]],0)</f>
        <v>0</v>
      </c>
      <c r="N188" s="905">
        <f>IFERROR(MIN(SUD_UOS2[[#This Row],[Interim Rate (Rate Cap) $]:[Net Cost per Unit $]])*SUD_UOS2[[#This Row],[Proposed: DMC Units]],0)</f>
        <v>0</v>
      </c>
      <c r="O188" s="905">
        <f>IFERROR(MIN(SUD_UOS2[[#This Row],[Interim Rate (Rate Cap) $]:[Net Cost per Unit $]])*(SUD_UOS2[[#This Row],[Proposed: Total Units of Service]]-SUD_UOS2[[#This Row],[Proposed: DMC Units]]),0)</f>
        <v>0</v>
      </c>
      <c r="P188" s="906"/>
      <c r="Q188" s="906"/>
      <c r="R188" s="888" t="str">
        <f>IFERROR(SUD_UOS2[[#This Row],[Prior Approved: DMC Units]]/SUD_UOS2[[#This Row],[Prior Approved: Total Units of Service]],"")</f>
        <v/>
      </c>
      <c r="S188" s="908">
        <f>IFERROR(SUD_UOS2[[#This Row],[Proposed: Total Units of Service]]-SUD_UOS2[[#This Row],[Prior Approved: Total Units of Service]],0)</f>
        <v>0</v>
      </c>
      <c r="T188" s="908">
        <f>IFERROR(SUD_UOS2[[#This Row],[Proposed: DMC Units]]-SUD_UOS2[[#This Row],[Prior Approved: DMC Units]],0)</f>
        <v>0</v>
      </c>
    </row>
    <row r="189" spans="1:20" hidden="1">
      <c r="A189" s="902">
        <v>181</v>
      </c>
      <c r="B189" s="903"/>
      <c r="C189" s="903"/>
      <c r="D189" s="903"/>
      <c r="E189" s="904"/>
      <c r="F189" s="904"/>
      <c r="G189" s="905">
        <f>IFERROR(SUD_UOS2[[#This Row],[Gross Cost $]]-SUD_UOS2[[#This Row],[Other Revenues $]],0)</f>
        <v>0</v>
      </c>
      <c r="H189" s="906"/>
      <c r="I189" s="906"/>
      <c r="J189" s="888" t="str">
        <f>IFERROR(SUD_UOS2[[#This Row],[Proposed: DMC Units]]/SUD_UOS2[[#This Row],[Proposed: Total Units of Service]],"")</f>
        <v/>
      </c>
      <c r="K189" s="890"/>
      <c r="L189" s="905">
        <f>IFERROR(SUD_UOS2[[#This Row],[Gross Cost $]]/SUD_UOS2[[#This Row],[Proposed: Total Units of Service]],0)</f>
        <v>0</v>
      </c>
      <c r="M189" s="905">
        <f>IFERROR(SUD_UOS2[[#This Row],[Net Cost $]]/SUD_UOS2[[#This Row],[Proposed: Total Units of Service]],0)</f>
        <v>0</v>
      </c>
      <c r="N189" s="905">
        <f>IFERROR(MIN(SUD_UOS2[[#This Row],[Interim Rate (Rate Cap) $]:[Net Cost per Unit $]])*SUD_UOS2[[#This Row],[Proposed: DMC Units]],0)</f>
        <v>0</v>
      </c>
      <c r="O189" s="905">
        <f>IFERROR(MIN(SUD_UOS2[[#This Row],[Interim Rate (Rate Cap) $]:[Net Cost per Unit $]])*(SUD_UOS2[[#This Row],[Proposed: Total Units of Service]]-SUD_UOS2[[#This Row],[Proposed: DMC Units]]),0)</f>
        <v>0</v>
      </c>
      <c r="P189" s="906"/>
      <c r="Q189" s="906"/>
      <c r="R189" s="888" t="str">
        <f>IFERROR(SUD_UOS2[[#This Row],[Prior Approved: DMC Units]]/SUD_UOS2[[#This Row],[Prior Approved: Total Units of Service]],"")</f>
        <v/>
      </c>
      <c r="S189" s="908">
        <f>IFERROR(SUD_UOS2[[#This Row],[Proposed: Total Units of Service]]-SUD_UOS2[[#This Row],[Prior Approved: Total Units of Service]],0)</f>
        <v>0</v>
      </c>
      <c r="T189" s="908">
        <f>IFERROR(SUD_UOS2[[#This Row],[Proposed: DMC Units]]-SUD_UOS2[[#This Row],[Prior Approved: DMC Units]],0)</f>
        <v>0</v>
      </c>
    </row>
    <row r="190" spans="1:20" hidden="1">
      <c r="A190" s="902">
        <v>182</v>
      </c>
      <c r="B190" s="903"/>
      <c r="C190" s="903"/>
      <c r="D190" s="903"/>
      <c r="E190" s="904"/>
      <c r="F190" s="904"/>
      <c r="G190" s="905">
        <f>IFERROR(SUD_UOS2[[#This Row],[Gross Cost $]]-SUD_UOS2[[#This Row],[Other Revenues $]],0)</f>
        <v>0</v>
      </c>
      <c r="H190" s="906"/>
      <c r="I190" s="906"/>
      <c r="J190" s="888" t="str">
        <f>IFERROR(SUD_UOS2[[#This Row],[Proposed: DMC Units]]/SUD_UOS2[[#This Row],[Proposed: Total Units of Service]],"")</f>
        <v/>
      </c>
      <c r="K190" s="890"/>
      <c r="L190" s="905">
        <f>IFERROR(SUD_UOS2[[#This Row],[Gross Cost $]]/SUD_UOS2[[#This Row],[Proposed: Total Units of Service]],0)</f>
        <v>0</v>
      </c>
      <c r="M190" s="905">
        <f>IFERROR(SUD_UOS2[[#This Row],[Net Cost $]]/SUD_UOS2[[#This Row],[Proposed: Total Units of Service]],0)</f>
        <v>0</v>
      </c>
      <c r="N190" s="905">
        <f>IFERROR(MIN(SUD_UOS2[[#This Row],[Interim Rate (Rate Cap) $]:[Net Cost per Unit $]])*SUD_UOS2[[#This Row],[Proposed: DMC Units]],0)</f>
        <v>0</v>
      </c>
      <c r="O190" s="905">
        <f>IFERROR(MIN(SUD_UOS2[[#This Row],[Interim Rate (Rate Cap) $]:[Net Cost per Unit $]])*(SUD_UOS2[[#This Row],[Proposed: Total Units of Service]]-SUD_UOS2[[#This Row],[Proposed: DMC Units]]),0)</f>
        <v>0</v>
      </c>
      <c r="P190" s="906"/>
      <c r="Q190" s="906"/>
      <c r="R190" s="888" t="str">
        <f>IFERROR(SUD_UOS2[[#This Row],[Prior Approved: DMC Units]]/SUD_UOS2[[#This Row],[Prior Approved: Total Units of Service]],"")</f>
        <v/>
      </c>
      <c r="S190" s="908">
        <f>IFERROR(SUD_UOS2[[#This Row],[Proposed: Total Units of Service]]-SUD_UOS2[[#This Row],[Prior Approved: Total Units of Service]],0)</f>
        <v>0</v>
      </c>
      <c r="T190" s="908">
        <f>IFERROR(SUD_UOS2[[#This Row],[Proposed: DMC Units]]-SUD_UOS2[[#This Row],[Prior Approved: DMC Units]],0)</f>
        <v>0</v>
      </c>
    </row>
    <row r="191" spans="1:20" hidden="1">
      <c r="A191" s="902">
        <v>183</v>
      </c>
      <c r="B191" s="903"/>
      <c r="C191" s="903"/>
      <c r="D191" s="903"/>
      <c r="E191" s="904"/>
      <c r="F191" s="904"/>
      <c r="G191" s="905">
        <f>IFERROR(SUD_UOS2[[#This Row],[Gross Cost $]]-SUD_UOS2[[#This Row],[Other Revenues $]],0)</f>
        <v>0</v>
      </c>
      <c r="H191" s="906"/>
      <c r="I191" s="906"/>
      <c r="J191" s="888" t="str">
        <f>IFERROR(SUD_UOS2[[#This Row],[Proposed: DMC Units]]/SUD_UOS2[[#This Row],[Proposed: Total Units of Service]],"")</f>
        <v/>
      </c>
      <c r="K191" s="890"/>
      <c r="L191" s="905">
        <f>IFERROR(SUD_UOS2[[#This Row],[Gross Cost $]]/SUD_UOS2[[#This Row],[Proposed: Total Units of Service]],0)</f>
        <v>0</v>
      </c>
      <c r="M191" s="905">
        <f>IFERROR(SUD_UOS2[[#This Row],[Net Cost $]]/SUD_UOS2[[#This Row],[Proposed: Total Units of Service]],0)</f>
        <v>0</v>
      </c>
      <c r="N191" s="905">
        <f>IFERROR(MIN(SUD_UOS2[[#This Row],[Interim Rate (Rate Cap) $]:[Net Cost per Unit $]])*SUD_UOS2[[#This Row],[Proposed: DMC Units]],0)</f>
        <v>0</v>
      </c>
      <c r="O191" s="905">
        <f>IFERROR(MIN(SUD_UOS2[[#This Row],[Interim Rate (Rate Cap) $]:[Net Cost per Unit $]])*(SUD_UOS2[[#This Row],[Proposed: Total Units of Service]]-SUD_UOS2[[#This Row],[Proposed: DMC Units]]),0)</f>
        <v>0</v>
      </c>
      <c r="P191" s="906"/>
      <c r="Q191" s="906"/>
      <c r="R191" s="888" t="str">
        <f>IFERROR(SUD_UOS2[[#This Row],[Prior Approved: DMC Units]]/SUD_UOS2[[#This Row],[Prior Approved: Total Units of Service]],"")</f>
        <v/>
      </c>
      <c r="S191" s="908">
        <f>IFERROR(SUD_UOS2[[#This Row],[Proposed: Total Units of Service]]-SUD_UOS2[[#This Row],[Prior Approved: Total Units of Service]],0)</f>
        <v>0</v>
      </c>
      <c r="T191" s="908">
        <f>IFERROR(SUD_UOS2[[#This Row],[Proposed: DMC Units]]-SUD_UOS2[[#This Row],[Prior Approved: DMC Units]],0)</f>
        <v>0</v>
      </c>
    </row>
    <row r="192" spans="1:20" hidden="1">
      <c r="A192" s="902">
        <v>184</v>
      </c>
      <c r="B192" s="903"/>
      <c r="C192" s="903"/>
      <c r="D192" s="903"/>
      <c r="E192" s="904"/>
      <c r="F192" s="904"/>
      <c r="G192" s="905">
        <f>IFERROR(SUD_UOS2[[#This Row],[Gross Cost $]]-SUD_UOS2[[#This Row],[Other Revenues $]],0)</f>
        <v>0</v>
      </c>
      <c r="H192" s="906"/>
      <c r="I192" s="906"/>
      <c r="J192" s="888" t="str">
        <f>IFERROR(SUD_UOS2[[#This Row],[Proposed: DMC Units]]/SUD_UOS2[[#This Row],[Proposed: Total Units of Service]],"")</f>
        <v/>
      </c>
      <c r="K192" s="890"/>
      <c r="L192" s="905">
        <f>IFERROR(SUD_UOS2[[#This Row],[Gross Cost $]]/SUD_UOS2[[#This Row],[Proposed: Total Units of Service]],0)</f>
        <v>0</v>
      </c>
      <c r="M192" s="905">
        <f>IFERROR(SUD_UOS2[[#This Row],[Net Cost $]]/SUD_UOS2[[#This Row],[Proposed: Total Units of Service]],0)</f>
        <v>0</v>
      </c>
      <c r="N192" s="905">
        <f>IFERROR(MIN(SUD_UOS2[[#This Row],[Interim Rate (Rate Cap) $]:[Net Cost per Unit $]])*SUD_UOS2[[#This Row],[Proposed: DMC Units]],0)</f>
        <v>0</v>
      </c>
      <c r="O192" s="905">
        <f>IFERROR(MIN(SUD_UOS2[[#This Row],[Interim Rate (Rate Cap) $]:[Net Cost per Unit $]])*(SUD_UOS2[[#This Row],[Proposed: Total Units of Service]]-SUD_UOS2[[#This Row],[Proposed: DMC Units]]),0)</f>
        <v>0</v>
      </c>
      <c r="P192" s="906"/>
      <c r="Q192" s="906"/>
      <c r="R192" s="888" t="str">
        <f>IFERROR(SUD_UOS2[[#This Row],[Prior Approved: DMC Units]]/SUD_UOS2[[#This Row],[Prior Approved: Total Units of Service]],"")</f>
        <v/>
      </c>
      <c r="S192" s="908">
        <f>IFERROR(SUD_UOS2[[#This Row],[Proposed: Total Units of Service]]-SUD_UOS2[[#This Row],[Prior Approved: Total Units of Service]],0)</f>
        <v>0</v>
      </c>
      <c r="T192" s="908">
        <f>IFERROR(SUD_UOS2[[#This Row],[Proposed: DMC Units]]-SUD_UOS2[[#This Row],[Prior Approved: DMC Units]],0)</f>
        <v>0</v>
      </c>
    </row>
    <row r="193" spans="1:20" hidden="1">
      <c r="A193" s="902">
        <v>185</v>
      </c>
      <c r="B193" s="903"/>
      <c r="C193" s="903"/>
      <c r="D193" s="903"/>
      <c r="E193" s="904"/>
      <c r="F193" s="904"/>
      <c r="G193" s="905">
        <f>IFERROR(SUD_UOS2[[#This Row],[Gross Cost $]]-SUD_UOS2[[#This Row],[Other Revenues $]],0)</f>
        <v>0</v>
      </c>
      <c r="H193" s="906"/>
      <c r="I193" s="906"/>
      <c r="J193" s="888" t="str">
        <f>IFERROR(SUD_UOS2[[#This Row],[Proposed: DMC Units]]/SUD_UOS2[[#This Row],[Proposed: Total Units of Service]],"")</f>
        <v/>
      </c>
      <c r="K193" s="890"/>
      <c r="L193" s="905">
        <f>IFERROR(SUD_UOS2[[#This Row],[Gross Cost $]]/SUD_UOS2[[#This Row],[Proposed: Total Units of Service]],0)</f>
        <v>0</v>
      </c>
      <c r="M193" s="905">
        <f>IFERROR(SUD_UOS2[[#This Row],[Net Cost $]]/SUD_UOS2[[#This Row],[Proposed: Total Units of Service]],0)</f>
        <v>0</v>
      </c>
      <c r="N193" s="905">
        <f>IFERROR(MIN(SUD_UOS2[[#This Row],[Interim Rate (Rate Cap) $]:[Net Cost per Unit $]])*SUD_UOS2[[#This Row],[Proposed: DMC Units]],0)</f>
        <v>0</v>
      </c>
      <c r="O193" s="905">
        <f>IFERROR(MIN(SUD_UOS2[[#This Row],[Interim Rate (Rate Cap) $]:[Net Cost per Unit $]])*(SUD_UOS2[[#This Row],[Proposed: Total Units of Service]]-SUD_UOS2[[#This Row],[Proposed: DMC Units]]),0)</f>
        <v>0</v>
      </c>
      <c r="P193" s="906"/>
      <c r="Q193" s="906"/>
      <c r="R193" s="888" t="str">
        <f>IFERROR(SUD_UOS2[[#This Row],[Prior Approved: DMC Units]]/SUD_UOS2[[#This Row],[Prior Approved: Total Units of Service]],"")</f>
        <v/>
      </c>
      <c r="S193" s="908">
        <f>IFERROR(SUD_UOS2[[#This Row],[Proposed: Total Units of Service]]-SUD_UOS2[[#This Row],[Prior Approved: Total Units of Service]],0)</f>
        <v>0</v>
      </c>
      <c r="T193" s="908">
        <f>IFERROR(SUD_UOS2[[#This Row],[Proposed: DMC Units]]-SUD_UOS2[[#This Row],[Prior Approved: DMC Units]],0)</f>
        <v>0</v>
      </c>
    </row>
    <row r="194" spans="1:20" hidden="1">
      <c r="A194" s="902">
        <v>186</v>
      </c>
      <c r="B194" s="903"/>
      <c r="C194" s="903"/>
      <c r="D194" s="903"/>
      <c r="E194" s="904"/>
      <c r="F194" s="904"/>
      <c r="G194" s="905">
        <f>IFERROR(SUD_UOS2[[#This Row],[Gross Cost $]]-SUD_UOS2[[#This Row],[Other Revenues $]],0)</f>
        <v>0</v>
      </c>
      <c r="H194" s="906"/>
      <c r="I194" s="906"/>
      <c r="J194" s="888" t="str">
        <f>IFERROR(SUD_UOS2[[#This Row],[Proposed: DMC Units]]/SUD_UOS2[[#This Row],[Proposed: Total Units of Service]],"")</f>
        <v/>
      </c>
      <c r="K194" s="890"/>
      <c r="L194" s="905">
        <f>IFERROR(SUD_UOS2[[#This Row],[Gross Cost $]]/SUD_UOS2[[#This Row],[Proposed: Total Units of Service]],0)</f>
        <v>0</v>
      </c>
      <c r="M194" s="905">
        <f>IFERROR(SUD_UOS2[[#This Row],[Net Cost $]]/SUD_UOS2[[#This Row],[Proposed: Total Units of Service]],0)</f>
        <v>0</v>
      </c>
      <c r="N194" s="905">
        <f>IFERROR(MIN(SUD_UOS2[[#This Row],[Interim Rate (Rate Cap) $]:[Net Cost per Unit $]])*SUD_UOS2[[#This Row],[Proposed: DMC Units]],0)</f>
        <v>0</v>
      </c>
      <c r="O194" s="905">
        <f>IFERROR(MIN(SUD_UOS2[[#This Row],[Interim Rate (Rate Cap) $]:[Net Cost per Unit $]])*(SUD_UOS2[[#This Row],[Proposed: Total Units of Service]]-SUD_UOS2[[#This Row],[Proposed: DMC Units]]),0)</f>
        <v>0</v>
      </c>
      <c r="P194" s="906"/>
      <c r="Q194" s="906"/>
      <c r="R194" s="888" t="str">
        <f>IFERROR(SUD_UOS2[[#This Row],[Prior Approved: DMC Units]]/SUD_UOS2[[#This Row],[Prior Approved: Total Units of Service]],"")</f>
        <v/>
      </c>
      <c r="S194" s="908">
        <f>IFERROR(SUD_UOS2[[#This Row],[Proposed: Total Units of Service]]-SUD_UOS2[[#This Row],[Prior Approved: Total Units of Service]],0)</f>
        <v>0</v>
      </c>
      <c r="T194" s="908">
        <f>IFERROR(SUD_UOS2[[#This Row],[Proposed: DMC Units]]-SUD_UOS2[[#This Row],[Prior Approved: DMC Units]],0)</f>
        <v>0</v>
      </c>
    </row>
    <row r="195" spans="1:20" hidden="1">
      <c r="A195" s="902">
        <v>187</v>
      </c>
      <c r="B195" s="903"/>
      <c r="C195" s="903"/>
      <c r="D195" s="903"/>
      <c r="E195" s="904"/>
      <c r="F195" s="904"/>
      <c r="G195" s="905">
        <f>IFERROR(SUD_UOS2[[#This Row],[Gross Cost $]]-SUD_UOS2[[#This Row],[Other Revenues $]],0)</f>
        <v>0</v>
      </c>
      <c r="H195" s="906"/>
      <c r="I195" s="906"/>
      <c r="J195" s="888" t="str">
        <f>IFERROR(SUD_UOS2[[#This Row],[Proposed: DMC Units]]/SUD_UOS2[[#This Row],[Proposed: Total Units of Service]],"")</f>
        <v/>
      </c>
      <c r="K195" s="890"/>
      <c r="L195" s="905">
        <f>IFERROR(SUD_UOS2[[#This Row],[Gross Cost $]]/SUD_UOS2[[#This Row],[Proposed: Total Units of Service]],0)</f>
        <v>0</v>
      </c>
      <c r="M195" s="905">
        <f>IFERROR(SUD_UOS2[[#This Row],[Net Cost $]]/SUD_UOS2[[#This Row],[Proposed: Total Units of Service]],0)</f>
        <v>0</v>
      </c>
      <c r="N195" s="905">
        <f>IFERROR(MIN(SUD_UOS2[[#This Row],[Interim Rate (Rate Cap) $]:[Net Cost per Unit $]])*SUD_UOS2[[#This Row],[Proposed: DMC Units]],0)</f>
        <v>0</v>
      </c>
      <c r="O195" s="905">
        <f>IFERROR(MIN(SUD_UOS2[[#This Row],[Interim Rate (Rate Cap) $]:[Net Cost per Unit $]])*(SUD_UOS2[[#This Row],[Proposed: Total Units of Service]]-SUD_UOS2[[#This Row],[Proposed: DMC Units]]),0)</f>
        <v>0</v>
      </c>
      <c r="P195" s="906"/>
      <c r="Q195" s="906"/>
      <c r="R195" s="888" t="str">
        <f>IFERROR(SUD_UOS2[[#This Row],[Prior Approved: DMC Units]]/SUD_UOS2[[#This Row],[Prior Approved: Total Units of Service]],"")</f>
        <v/>
      </c>
      <c r="S195" s="908">
        <f>IFERROR(SUD_UOS2[[#This Row],[Proposed: Total Units of Service]]-SUD_UOS2[[#This Row],[Prior Approved: Total Units of Service]],0)</f>
        <v>0</v>
      </c>
      <c r="T195" s="908">
        <f>IFERROR(SUD_UOS2[[#This Row],[Proposed: DMC Units]]-SUD_UOS2[[#This Row],[Prior Approved: DMC Units]],0)</f>
        <v>0</v>
      </c>
    </row>
    <row r="196" spans="1:20" hidden="1">
      <c r="A196" s="902">
        <v>188</v>
      </c>
      <c r="B196" s="903"/>
      <c r="C196" s="903"/>
      <c r="D196" s="903"/>
      <c r="E196" s="904"/>
      <c r="F196" s="904"/>
      <c r="G196" s="905">
        <f>IFERROR(SUD_UOS2[[#This Row],[Gross Cost $]]-SUD_UOS2[[#This Row],[Other Revenues $]],0)</f>
        <v>0</v>
      </c>
      <c r="H196" s="906"/>
      <c r="I196" s="906"/>
      <c r="J196" s="888" t="str">
        <f>IFERROR(SUD_UOS2[[#This Row],[Proposed: DMC Units]]/SUD_UOS2[[#This Row],[Proposed: Total Units of Service]],"")</f>
        <v/>
      </c>
      <c r="K196" s="890"/>
      <c r="L196" s="905">
        <f>IFERROR(SUD_UOS2[[#This Row],[Gross Cost $]]/SUD_UOS2[[#This Row],[Proposed: Total Units of Service]],0)</f>
        <v>0</v>
      </c>
      <c r="M196" s="905">
        <f>IFERROR(SUD_UOS2[[#This Row],[Net Cost $]]/SUD_UOS2[[#This Row],[Proposed: Total Units of Service]],0)</f>
        <v>0</v>
      </c>
      <c r="N196" s="905">
        <f>IFERROR(MIN(SUD_UOS2[[#This Row],[Interim Rate (Rate Cap) $]:[Net Cost per Unit $]])*SUD_UOS2[[#This Row],[Proposed: DMC Units]],0)</f>
        <v>0</v>
      </c>
      <c r="O196" s="905">
        <f>IFERROR(MIN(SUD_UOS2[[#This Row],[Interim Rate (Rate Cap) $]:[Net Cost per Unit $]])*(SUD_UOS2[[#This Row],[Proposed: Total Units of Service]]-SUD_UOS2[[#This Row],[Proposed: DMC Units]]),0)</f>
        <v>0</v>
      </c>
      <c r="P196" s="906"/>
      <c r="Q196" s="906"/>
      <c r="R196" s="888" t="str">
        <f>IFERROR(SUD_UOS2[[#This Row],[Prior Approved: DMC Units]]/SUD_UOS2[[#This Row],[Prior Approved: Total Units of Service]],"")</f>
        <v/>
      </c>
      <c r="S196" s="908">
        <f>IFERROR(SUD_UOS2[[#This Row],[Proposed: Total Units of Service]]-SUD_UOS2[[#This Row],[Prior Approved: Total Units of Service]],0)</f>
        <v>0</v>
      </c>
      <c r="T196" s="908">
        <f>IFERROR(SUD_UOS2[[#This Row],[Proposed: DMC Units]]-SUD_UOS2[[#This Row],[Prior Approved: DMC Units]],0)</f>
        <v>0</v>
      </c>
    </row>
    <row r="197" spans="1:20" hidden="1">
      <c r="A197" s="902">
        <v>189</v>
      </c>
      <c r="B197" s="903"/>
      <c r="C197" s="903"/>
      <c r="D197" s="903"/>
      <c r="E197" s="904"/>
      <c r="F197" s="904"/>
      <c r="G197" s="905">
        <f>IFERROR(SUD_UOS2[[#This Row],[Gross Cost $]]-SUD_UOS2[[#This Row],[Other Revenues $]],0)</f>
        <v>0</v>
      </c>
      <c r="H197" s="906"/>
      <c r="I197" s="906"/>
      <c r="J197" s="888" t="str">
        <f>IFERROR(SUD_UOS2[[#This Row],[Proposed: DMC Units]]/SUD_UOS2[[#This Row],[Proposed: Total Units of Service]],"")</f>
        <v/>
      </c>
      <c r="K197" s="890"/>
      <c r="L197" s="905">
        <f>IFERROR(SUD_UOS2[[#This Row],[Gross Cost $]]/SUD_UOS2[[#This Row],[Proposed: Total Units of Service]],0)</f>
        <v>0</v>
      </c>
      <c r="M197" s="905">
        <f>IFERROR(SUD_UOS2[[#This Row],[Net Cost $]]/SUD_UOS2[[#This Row],[Proposed: Total Units of Service]],0)</f>
        <v>0</v>
      </c>
      <c r="N197" s="905">
        <f>IFERROR(MIN(SUD_UOS2[[#This Row],[Interim Rate (Rate Cap) $]:[Net Cost per Unit $]])*SUD_UOS2[[#This Row],[Proposed: DMC Units]],0)</f>
        <v>0</v>
      </c>
      <c r="O197" s="905">
        <f>IFERROR(MIN(SUD_UOS2[[#This Row],[Interim Rate (Rate Cap) $]:[Net Cost per Unit $]])*(SUD_UOS2[[#This Row],[Proposed: Total Units of Service]]-SUD_UOS2[[#This Row],[Proposed: DMC Units]]),0)</f>
        <v>0</v>
      </c>
      <c r="P197" s="906"/>
      <c r="Q197" s="906"/>
      <c r="R197" s="888" t="str">
        <f>IFERROR(SUD_UOS2[[#This Row],[Prior Approved: DMC Units]]/SUD_UOS2[[#This Row],[Prior Approved: Total Units of Service]],"")</f>
        <v/>
      </c>
      <c r="S197" s="908">
        <f>IFERROR(SUD_UOS2[[#This Row],[Proposed: Total Units of Service]]-SUD_UOS2[[#This Row],[Prior Approved: Total Units of Service]],0)</f>
        <v>0</v>
      </c>
      <c r="T197" s="908">
        <f>IFERROR(SUD_UOS2[[#This Row],[Proposed: DMC Units]]-SUD_UOS2[[#This Row],[Prior Approved: DMC Units]],0)</f>
        <v>0</v>
      </c>
    </row>
    <row r="198" spans="1:20" hidden="1">
      <c r="A198" s="902">
        <v>190</v>
      </c>
      <c r="B198" s="903"/>
      <c r="C198" s="903"/>
      <c r="D198" s="903"/>
      <c r="E198" s="904"/>
      <c r="F198" s="904"/>
      <c r="G198" s="905">
        <f>IFERROR(SUD_UOS2[[#This Row],[Gross Cost $]]-SUD_UOS2[[#This Row],[Other Revenues $]],0)</f>
        <v>0</v>
      </c>
      <c r="H198" s="906"/>
      <c r="I198" s="906"/>
      <c r="J198" s="888" t="str">
        <f>IFERROR(SUD_UOS2[[#This Row],[Proposed: DMC Units]]/SUD_UOS2[[#This Row],[Proposed: Total Units of Service]],"")</f>
        <v/>
      </c>
      <c r="K198" s="890"/>
      <c r="L198" s="905">
        <f>IFERROR(SUD_UOS2[[#This Row],[Gross Cost $]]/SUD_UOS2[[#This Row],[Proposed: Total Units of Service]],0)</f>
        <v>0</v>
      </c>
      <c r="M198" s="905">
        <f>IFERROR(SUD_UOS2[[#This Row],[Net Cost $]]/SUD_UOS2[[#This Row],[Proposed: Total Units of Service]],0)</f>
        <v>0</v>
      </c>
      <c r="N198" s="905">
        <f>IFERROR(MIN(SUD_UOS2[[#This Row],[Interim Rate (Rate Cap) $]:[Net Cost per Unit $]])*SUD_UOS2[[#This Row],[Proposed: DMC Units]],0)</f>
        <v>0</v>
      </c>
      <c r="O198" s="905">
        <f>IFERROR(MIN(SUD_UOS2[[#This Row],[Interim Rate (Rate Cap) $]:[Net Cost per Unit $]])*(SUD_UOS2[[#This Row],[Proposed: Total Units of Service]]-SUD_UOS2[[#This Row],[Proposed: DMC Units]]),0)</f>
        <v>0</v>
      </c>
      <c r="P198" s="906"/>
      <c r="Q198" s="906"/>
      <c r="R198" s="888" t="str">
        <f>IFERROR(SUD_UOS2[[#This Row],[Prior Approved: DMC Units]]/SUD_UOS2[[#This Row],[Prior Approved: Total Units of Service]],"")</f>
        <v/>
      </c>
      <c r="S198" s="908">
        <f>IFERROR(SUD_UOS2[[#This Row],[Proposed: Total Units of Service]]-SUD_UOS2[[#This Row],[Prior Approved: Total Units of Service]],0)</f>
        <v>0</v>
      </c>
      <c r="T198" s="908">
        <f>IFERROR(SUD_UOS2[[#This Row],[Proposed: DMC Units]]-SUD_UOS2[[#This Row],[Prior Approved: DMC Units]],0)</f>
        <v>0</v>
      </c>
    </row>
    <row r="199" spans="1:20" hidden="1">
      <c r="A199" s="902">
        <v>191</v>
      </c>
      <c r="B199" s="903"/>
      <c r="C199" s="903"/>
      <c r="D199" s="903"/>
      <c r="E199" s="904"/>
      <c r="F199" s="904"/>
      <c r="G199" s="905">
        <f>IFERROR(SUD_UOS2[[#This Row],[Gross Cost $]]-SUD_UOS2[[#This Row],[Other Revenues $]],0)</f>
        <v>0</v>
      </c>
      <c r="H199" s="906"/>
      <c r="I199" s="906"/>
      <c r="J199" s="888" t="str">
        <f>IFERROR(SUD_UOS2[[#This Row],[Proposed: DMC Units]]/SUD_UOS2[[#This Row],[Proposed: Total Units of Service]],"")</f>
        <v/>
      </c>
      <c r="K199" s="890"/>
      <c r="L199" s="905">
        <f>IFERROR(SUD_UOS2[[#This Row],[Gross Cost $]]/SUD_UOS2[[#This Row],[Proposed: Total Units of Service]],0)</f>
        <v>0</v>
      </c>
      <c r="M199" s="905">
        <f>IFERROR(SUD_UOS2[[#This Row],[Net Cost $]]/SUD_UOS2[[#This Row],[Proposed: Total Units of Service]],0)</f>
        <v>0</v>
      </c>
      <c r="N199" s="905">
        <f>IFERROR(MIN(SUD_UOS2[[#This Row],[Interim Rate (Rate Cap) $]:[Net Cost per Unit $]])*SUD_UOS2[[#This Row],[Proposed: DMC Units]],0)</f>
        <v>0</v>
      </c>
      <c r="O199" s="905">
        <f>IFERROR(MIN(SUD_UOS2[[#This Row],[Interim Rate (Rate Cap) $]:[Net Cost per Unit $]])*(SUD_UOS2[[#This Row],[Proposed: Total Units of Service]]-SUD_UOS2[[#This Row],[Proposed: DMC Units]]),0)</f>
        <v>0</v>
      </c>
      <c r="P199" s="906"/>
      <c r="Q199" s="906"/>
      <c r="R199" s="888" t="str">
        <f>IFERROR(SUD_UOS2[[#This Row],[Prior Approved: DMC Units]]/SUD_UOS2[[#This Row],[Prior Approved: Total Units of Service]],"")</f>
        <v/>
      </c>
      <c r="S199" s="908">
        <f>IFERROR(SUD_UOS2[[#This Row],[Proposed: Total Units of Service]]-SUD_UOS2[[#This Row],[Prior Approved: Total Units of Service]],0)</f>
        <v>0</v>
      </c>
      <c r="T199" s="908">
        <f>IFERROR(SUD_UOS2[[#This Row],[Proposed: DMC Units]]-SUD_UOS2[[#This Row],[Prior Approved: DMC Units]],0)</f>
        <v>0</v>
      </c>
    </row>
    <row r="200" spans="1:20" hidden="1">
      <c r="A200" s="902">
        <v>192</v>
      </c>
      <c r="B200" s="903"/>
      <c r="C200" s="903"/>
      <c r="D200" s="903"/>
      <c r="E200" s="904"/>
      <c r="F200" s="904"/>
      <c r="G200" s="905">
        <f>IFERROR(SUD_UOS2[[#This Row],[Gross Cost $]]-SUD_UOS2[[#This Row],[Other Revenues $]],0)</f>
        <v>0</v>
      </c>
      <c r="H200" s="906"/>
      <c r="I200" s="906"/>
      <c r="J200" s="888" t="str">
        <f>IFERROR(SUD_UOS2[[#This Row],[Proposed: DMC Units]]/SUD_UOS2[[#This Row],[Proposed: Total Units of Service]],"")</f>
        <v/>
      </c>
      <c r="K200" s="890"/>
      <c r="L200" s="905">
        <f>IFERROR(SUD_UOS2[[#This Row],[Gross Cost $]]/SUD_UOS2[[#This Row],[Proposed: Total Units of Service]],0)</f>
        <v>0</v>
      </c>
      <c r="M200" s="905">
        <f>IFERROR(SUD_UOS2[[#This Row],[Net Cost $]]/SUD_UOS2[[#This Row],[Proposed: Total Units of Service]],0)</f>
        <v>0</v>
      </c>
      <c r="N200" s="905">
        <f>IFERROR(MIN(SUD_UOS2[[#This Row],[Interim Rate (Rate Cap) $]:[Net Cost per Unit $]])*SUD_UOS2[[#This Row],[Proposed: DMC Units]],0)</f>
        <v>0</v>
      </c>
      <c r="O200" s="905">
        <f>IFERROR(MIN(SUD_UOS2[[#This Row],[Interim Rate (Rate Cap) $]:[Net Cost per Unit $]])*(SUD_UOS2[[#This Row],[Proposed: Total Units of Service]]-SUD_UOS2[[#This Row],[Proposed: DMC Units]]),0)</f>
        <v>0</v>
      </c>
      <c r="P200" s="906"/>
      <c r="Q200" s="906"/>
      <c r="R200" s="888" t="str">
        <f>IFERROR(SUD_UOS2[[#This Row],[Prior Approved: DMC Units]]/SUD_UOS2[[#This Row],[Prior Approved: Total Units of Service]],"")</f>
        <v/>
      </c>
      <c r="S200" s="908">
        <f>IFERROR(SUD_UOS2[[#This Row],[Proposed: Total Units of Service]]-SUD_UOS2[[#This Row],[Prior Approved: Total Units of Service]],0)</f>
        <v>0</v>
      </c>
      <c r="T200" s="908">
        <f>IFERROR(SUD_UOS2[[#This Row],[Proposed: DMC Units]]-SUD_UOS2[[#This Row],[Prior Approved: DMC Units]],0)</f>
        <v>0</v>
      </c>
    </row>
    <row r="201" spans="1:20" hidden="1">
      <c r="A201" s="902">
        <v>193</v>
      </c>
      <c r="B201" s="903"/>
      <c r="C201" s="903"/>
      <c r="D201" s="903"/>
      <c r="E201" s="904"/>
      <c r="F201" s="904"/>
      <c r="G201" s="905">
        <f>IFERROR(SUD_UOS2[[#This Row],[Gross Cost $]]-SUD_UOS2[[#This Row],[Other Revenues $]],0)</f>
        <v>0</v>
      </c>
      <c r="H201" s="906"/>
      <c r="I201" s="906"/>
      <c r="J201" s="888" t="str">
        <f>IFERROR(SUD_UOS2[[#This Row],[Proposed: DMC Units]]/SUD_UOS2[[#This Row],[Proposed: Total Units of Service]],"")</f>
        <v/>
      </c>
      <c r="K201" s="890"/>
      <c r="L201" s="905">
        <f>IFERROR(SUD_UOS2[[#This Row],[Gross Cost $]]/SUD_UOS2[[#This Row],[Proposed: Total Units of Service]],0)</f>
        <v>0</v>
      </c>
      <c r="M201" s="905">
        <f>IFERROR(SUD_UOS2[[#This Row],[Net Cost $]]/SUD_UOS2[[#This Row],[Proposed: Total Units of Service]],0)</f>
        <v>0</v>
      </c>
      <c r="N201" s="905">
        <f>IFERROR(MIN(SUD_UOS2[[#This Row],[Interim Rate (Rate Cap) $]:[Net Cost per Unit $]])*SUD_UOS2[[#This Row],[Proposed: DMC Units]],0)</f>
        <v>0</v>
      </c>
      <c r="O201" s="905">
        <f>IFERROR(MIN(SUD_UOS2[[#This Row],[Interim Rate (Rate Cap) $]:[Net Cost per Unit $]])*(SUD_UOS2[[#This Row],[Proposed: Total Units of Service]]-SUD_UOS2[[#This Row],[Proposed: DMC Units]]),0)</f>
        <v>0</v>
      </c>
      <c r="P201" s="906"/>
      <c r="Q201" s="906"/>
      <c r="R201" s="888" t="str">
        <f>IFERROR(SUD_UOS2[[#This Row],[Prior Approved: DMC Units]]/SUD_UOS2[[#This Row],[Prior Approved: Total Units of Service]],"")</f>
        <v/>
      </c>
      <c r="S201" s="908">
        <f>IFERROR(SUD_UOS2[[#This Row],[Proposed: Total Units of Service]]-SUD_UOS2[[#This Row],[Prior Approved: Total Units of Service]],0)</f>
        <v>0</v>
      </c>
      <c r="T201" s="908">
        <f>IFERROR(SUD_UOS2[[#This Row],[Proposed: DMC Units]]-SUD_UOS2[[#This Row],[Prior Approved: DMC Units]],0)</f>
        <v>0</v>
      </c>
    </row>
    <row r="202" spans="1:20" hidden="1">
      <c r="A202" s="902">
        <v>194</v>
      </c>
      <c r="B202" s="903"/>
      <c r="C202" s="903"/>
      <c r="D202" s="903"/>
      <c r="E202" s="904"/>
      <c r="F202" s="904"/>
      <c r="G202" s="905">
        <f>IFERROR(SUD_UOS2[[#This Row],[Gross Cost $]]-SUD_UOS2[[#This Row],[Other Revenues $]],0)</f>
        <v>0</v>
      </c>
      <c r="H202" s="906"/>
      <c r="I202" s="906"/>
      <c r="J202" s="888" t="str">
        <f>IFERROR(SUD_UOS2[[#This Row],[Proposed: DMC Units]]/SUD_UOS2[[#This Row],[Proposed: Total Units of Service]],"")</f>
        <v/>
      </c>
      <c r="K202" s="890"/>
      <c r="L202" s="905">
        <f>IFERROR(SUD_UOS2[[#This Row],[Gross Cost $]]/SUD_UOS2[[#This Row],[Proposed: Total Units of Service]],0)</f>
        <v>0</v>
      </c>
      <c r="M202" s="905">
        <f>IFERROR(SUD_UOS2[[#This Row],[Net Cost $]]/SUD_UOS2[[#This Row],[Proposed: Total Units of Service]],0)</f>
        <v>0</v>
      </c>
      <c r="N202" s="905">
        <f>IFERROR(MIN(SUD_UOS2[[#This Row],[Interim Rate (Rate Cap) $]:[Net Cost per Unit $]])*SUD_UOS2[[#This Row],[Proposed: DMC Units]],0)</f>
        <v>0</v>
      </c>
      <c r="O202" s="905">
        <f>IFERROR(MIN(SUD_UOS2[[#This Row],[Interim Rate (Rate Cap) $]:[Net Cost per Unit $]])*(SUD_UOS2[[#This Row],[Proposed: Total Units of Service]]-SUD_UOS2[[#This Row],[Proposed: DMC Units]]),0)</f>
        <v>0</v>
      </c>
      <c r="P202" s="906"/>
      <c r="Q202" s="906"/>
      <c r="R202" s="888" t="str">
        <f>IFERROR(SUD_UOS2[[#This Row],[Prior Approved: DMC Units]]/SUD_UOS2[[#This Row],[Prior Approved: Total Units of Service]],"")</f>
        <v/>
      </c>
      <c r="S202" s="908">
        <f>IFERROR(SUD_UOS2[[#This Row],[Proposed: Total Units of Service]]-SUD_UOS2[[#This Row],[Prior Approved: Total Units of Service]],0)</f>
        <v>0</v>
      </c>
      <c r="T202" s="908">
        <f>IFERROR(SUD_UOS2[[#This Row],[Proposed: DMC Units]]-SUD_UOS2[[#This Row],[Prior Approved: DMC Units]],0)</f>
        <v>0</v>
      </c>
    </row>
    <row r="203" spans="1:20" hidden="1">
      <c r="A203" s="902">
        <v>195</v>
      </c>
      <c r="B203" s="903"/>
      <c r="C203" s="903"/>
      <c r="D203" s="903"/>
      <c r="E203" s="904"/>
      <c r="F203" s="904"/>
      <c r="G203" s="905">
        <f>IFERROR(SUD_UOS2[[#This Row],[Gross Cost $]]-SUD_UOS2[[#This Row],[Other Revenues $]],0)</f>
        <v>0</v>
      </c>
      <c r="H203" s="906"/>
      <c r="I203" s="906"/>
      <c r="J203" s="888" t="str">
        <f>IFERROR(SUD_UOS2[[#This Row],[Proposed: DMC Units]]/SUD_UOS2[[#This Row],[Proposed: Total Units of Service]],"")</f>
        <v/>
      </c>
      <c r="K203" s="890"/>
      <c r="L203" s="905">
        <f>IFERROR(SUD_UOS2[[#This Row],[Gross Cost $]]/SUD_UOS2[[#This Row],[Proposed: Total Units of Service]],0)</f>
        <v>0</v>
      </c>
      <c r="M203" s="905">
        <f>IFERROR(SUD_UOS2[[#This Row],[Net Cost $]]/SUD_UOS2[[#This Row],[Proposed: Total Units of Service]],0)</f>
        <v>0</v>
      </c>
      <c r="N203" s="905">
        <f>IFERROR(MIN(SUD_UOS2[[#This Row],[Interim Rate (Rate Cap) $]:[Net Cost per Unit $]])*SUD_UOS2[[#This Row],[Proposed: DMC Units]],0)</f>
        <v>0</v>
      </c>
      <c r="O203" s="905">
        <f>IFERROR(MIN(SUD_UOS2[[#This Row],[Interim Rate (Rate Cap) $]:[Net Cost per Unit $]])*(SUD_UOS2[[#This Row],[Proposed: Total Units of Service]]-SUD_UOS2[[#This Row],[Proposed: DMC Units]]),0)</f>
        <v>0</v>
      </c>
      <c r="P203" s="906"/>
      <c r="Q203" s="906"/>
      <c r="R203" s="888" t="str">
        <f>IFERROR(SUD_UOS2[[#This Row],[Prior Approved: DMC Units]]/SUD_UOS2[[#This Row],[Prior Approved: Total Units of Service]],"")</f>
        <v/>
      </c>
      <c r="S203" s="908">
        <f>IFERROR(SUD_UOS2[[#This Row],[Proposed: Total Units of Service]]-SUD_UOS2[[#This Row],[Prior Approved: Total Units of Service]],0)</f>
        <v>0</v>
      </c>
      <c r="T203" s="908">
        <f>IFERROR(SUD_UOS2[[#This Row],[Proposed: DMC Units]]-SUD_UOS2[[#This Row],[Prior Approved: DMC Units]],0)</f>
        <v>0</v>
      </c>
    </row>
    <row r="204" spans="1:20" hidden="1">
      <c r="A204" s="902">
        <v>196</v>
      </c>
      <c r="B204" s="903"/>
      <c r="C204" s="903"/>
      <c r="D204" s="903"/>
      <c r="E204" s="904"/>
      <c r="F204" s="904"/>
      <c r="G204" s="905">
        <f>IFERROR(SUD_UOS2[[#This Row],[Gross Cost $]]-SUD_UOS2[[#This Row],[Other Revenues $]],0)</f>
        <v>0</v>
      </c>
      <c r="H204" s="906"/>
      <c r="I204" s="906"/>
      <c r="J204" s="888" t="str">
        <f>IFERROR(SUD_UOS2[[#This Row],[Proposed: DMC Units]]/SUD_UOS2[[#This Row],[Proposed: Total Units of Service]],"")</f>
        <v/>
      </c>
      <c r="K204" s="890"/>
      <c r="L204" s="905">
        <f>IFERROR(SUD_UOS2[[#This Row],[Gross Cost $]]/SUD_UOS2[[#This Row],[Proposed: Total Units of Service]],0)</f>
        <v>0</v>
      </c>
      <c r="M204" s="905">
        <f>IFERROR(SUD_UOS2[[#This Row],[Net Cost $]]/SUD_UOS2[[#This Row],[Proposed: Total Units of Service]],0)</f>
        <v>0</v>
      </c>
      <c r="N204" s="905">
        <f>IFERROR(MIN(SUD_UOS2[[#This Row],[Interim Rate (Rate Cap) $]:[Net Cost per Unit $]])*SUD_UOS2[[#This Row],[Proposed: DMC Units]],0)</f>
        <v>0</v>
      </c>
      <c r="O204" s="905">
        <f>IFERROR(MIN(SUD_UOS2[[#This Row],[Interim Rate (Rate Cap) $]:[Net Cost per Unit $]])*(SUD_UOS2[[#This Row],[Proposed: Total Units of Service]]-SUD_UOS2[[#This Row],[Proposed: DMC Units]]),0)</f>
        <v>0</v>
      </c>
      <c r="P204" s="906"/>
      <c r="Q204" s="906"/>
      <c r="R204" s="888" t="str">
        <f>IFERROR(SUD_UOS2[[#This Row],[Prior Approved: DMC Units]]/SUD_UOS2[[#This Row],[Prior Approved: Total Units of Service]],"")</f>
        <v/>
      </c>
      <c r="S204" s="908">
        <f>IFERROR(SUD_UOS2[[#This Row],[Proposed: Total Units of Service]]-SUD_UOS2[[#This Row],[Prior Approved: Total Units of Service]],0)</f>
        <v>0</v>
      </c>
      <c r="T204" s="908">
        <f>IFERROR(SUD_UOS2[[#This Row],[Proposed: DMC Units]]-SUD_UOS2[[#This Row],[Prior Approved: DMC Units]],0)</f>
        <v>0</v>
      </c>
    </row>
    <row r="205" spans="1:20" hidden="1">
      <c r="A205" s="902">
        <v>197</v>
      </c>
      <c r="B205" s="903"/>
      <c r="C205" s="903"/>
      <c r="D205" s="903"/>
      <c r="E205" s="904"/>
      <c r="F205" s="904"/>
      <c r="G205" s="905">
        <f>IFERROR(SUD_UOS2[[#This Row],[Gross Cost $]]-SUD_UOS2[[#This Row],[Other Revenues $]],0)</f>
        <v>0</v>
      </c>
      <c r="H205" s="906"/>
      <c r="I205" s="906"/>
      <c r="J205" s="888" t="str">
        <f>IFERROR(SUD_UOS2[[#This Row],[Proposed: DMC Units]]/SUD_UOS2[[#This Row],[Proposed: Total Units of Service]],"")</f>
        <v/>
      </c>
      <c r="K205" s="890"/>
      <c r="L205" s="905">
        <f>IFERROR(SUD_UOS2[[#This Row],[Gross Cost $]]/SUD_UOS2[[#This Row],[Proposed: Total Units of Service]],0)</f>
        <v>0</v>
      </c>
      <c r="M205" s="905">
        <f>IFERROR(SUD_UOS2[[#This Row],[Net Cost $]]/SUD_UOS2[[#This Row],[Proposed: Total Units of Service]],0)</f>
        <v>0</v>
      </c>
      <c r="N205" s="905">
        <f>IFERROR(MIN(SUD_UOS2[[#This Row],[Interim Rate (Rate Cap) $]:[Net Cost per Unit $]])*SUD_UOS2[[#This Row],[Proposed: DMC Units]],0)</f>
        <v>0</v>
      </c>
      <c r="O205" s="905">
        <f>IFERROR(MIN(SUD_UOS2[[#This Row],[Interim Rate (Rate Cap) $]:[Net Cost per Unit $]])*(SUD_UOS2[[#This Row],[Proposed: Total Units of Service]]-SUD_UOS2[[#This Row],[Proposed: DMC Units]]),0)</f>
        <v>0</v>
      </c>
      <c r="P205" s="906"/>
      <c r="Q205" s="906"/>
      <c r="R205" s="888" t="str">
        <f>IFERROR(SUD_UOS2[[#This Row],[Prior Approved: DMC Units]]/SUD_UOS2[[#This Row],[Prior Approved: Total Units of Service]],"")</f>
        <v/>
      </c>
      <c r="S205" s="908">
        <f>IFERROR(SUD_UOS2[[#This Row],[Proposed: Total Units of Service]]-SUD_UOS2[[#This Row],[Prior Approved: Total Units of Service]],0)</f>
        <v>0</v>
      </c>
      <c r="T205" s="908">
        <f>IFERROR(SUD_UOS2[[#This Row],[Proposed: DMC Units]]-SUD_UOS2[[#This Row],[Prior Approved: DMC Units]],0)</f>
        <v>0</v>
      </c>
    </row>
    <row r="206" spans="1:20" hidden="1">
      <c r="A206" s="902">
        <v>198</v>
      </c>
      <c r="B206" s="903"/>
      <c r="C206" s="903"/>
      <c r="D206" s="903"/>
      <c r="E206" s="904"/>
      <c r="F206" s="904"/>
      <c r="G206" s="905">
        <f>IFERROR(SUD_UOS2[[#This Row],[Gross Cost $]]-SUD_UOS2[[#This Row],[Other Revenues $]],0)</f>
        <v>0</v>
      </c>
      <c r="H206" s="906"/>
      <c r="I206" s="906"/>
      <c r="J206" s="888" t="str">
        <f>IFERROR(SUD_UOS2[[#This Row],[Proposed: DMC Units]]/SUD_UOS2[[#This Row],[Proposed: Total Units of Service]],"")</f>
        <v/>
      </c>
      <c r="K206" s="890"/>
      <c r="L206" s="905">
        <f>IFERROR(SUD_UOS2[[#This Row],[Gross Cost $]]/SUD_UOS2[[#This Row],[Proposed: Total Units of Service]],0)</f>
        <v>0</v>
      </c>
      <c r="M206" s="905">
        <f>IFERROR(SUD_UOS2[[#This Row],[Net Cost $]]/SUD_UOS2[[#This Row],[Proposed: Total Units of Service]],0)</f>
        <v>0</v>
      </c>
      <c r="N206" s="905">
        <f>IFERROR(MIN(SUD_UOS2[[#This Row],[Interim Rate (Rate Cap) $]:[Net Cost per Unit $]])*SUD_UOS2[[#This Row],[Proposed: DMC Units]],0)</f>
        <v>0</v>
      </c>
      <c r="O206" s="905">
        <f>IFERROR(MIN(SUD_UOS2[[#This Row],[Interim Rate (Rate Cap) $]:[Net Cost per Unit $]])*(SUD_UOS2[[#This Row],[Proposed: Total Units of Service]]-SUD_UOS2[[#This Row],[Proposed: DMC Units]]),0)</f>
        <v>0</v>
      </c>
      <c r="P206" s="906"/>
      <c r="Q206" s="906"/>
      <c r="R206" s="888" t="str">
        <f>IFERROR(SUD_UOS2[[#This Row],[Prior Approved: DMC Units]]/SUD_UOS2[[#This Row],[Prior Approved: Total Units of Service]],"")</f>
        <v/>
      </c>
      <c r="S206" s="908">
        <f>IFERROR(SUD_UOS2[[#This Row],[Proposed: Total Units of Service]]-SUD_UOS2[[#This Row],[Prior Approved: Total Units of Service]],0)</f>
        <v>0</v>
      </c>
      <c r="T206" s="908">
        <f>IFERROR(SUD_UOS2[[#This Row],[Proposed: DMC Units]]-SUD_UOS2[[#This Row],[Prior Approved: DMC Units]],0)</f>
        <v>0</v>
      </c>
    </row>
    <row r="207" spans="1:20" hidden="1">
      <c r="A207" s="902">
        <v>199</v>
      </c>
      <c r="B207" s="903"/>
      <c r="C207" s="903"/>
      <c r="D207" s="903"/>
      <c r="E207" s="904"/>
      <c r="F207" s="904"/>
      <c r="G207" s="905">
        <f>IFERROR(SUD_UOS2[[#This Row],[Gross Cost $]]-SUD_UOS2[[#This Row],[Other Revenues $]],0)</f>
        <v>0</v>
      </c>
      <c r="H207" s="906"/>
      <c r="I207" s="906"/>
      <c r="J207" s="888" t="str">
        <f>IFERROR(SUD_UOS2[[#This Row],[Proposed: DMC Units]]/SUD_UOS2[[#This Row],[Proposed: Total Units of Service]],"")</f>
        <v/>
      </c>
      <c r="K207" s="890"/>
      <c r="L207" s="905">
        <f>IFERROR(SUD_UOS2[[#This Row],[Gross Cost $]]/SUD_UOS2[[#This Row],[Proposed: Total Units of Service]],0)</f>
        <v>0</v>
      </c>
      <c r="M207" s="905">
        <f>IFERROR(SUD_UOS2[[#This Row],[Net Cost $]]/SUD_UOS2[[#This Row],[Proposed: Total Units of Service]],0)</f>
        <v>0</v>
      </c>
      <c r="N207" s="905">
        <f>IFERROR(MIN(SUD_UOS2[[#This Row],[Interim Rate (Rate Cap) $]:[Net Cost per Unit $]])*SUD_UOS2[[#This Row],[Proposed: DMC Units]],0)</f>
        <v>0</v>
      </c>
      <c r="O207" s="905">
        <f>IFERROR(MIN(SUD_UOS2[[#This Row],[Interim Rate (Rate Cap) $]:[Net Cost per Unit $]])*(SUD_UOS2[[#This Row],[Proposed: Total Units of Service]]-SUD_UOS2[[#This Row],[Proposed: DMC Units]]),0)</f>
        <v>0</v>
      </c>
      <c r="P207" s="906"/>
      <c r="Q207" s="906"/>
      <c r="R207" s="888" t="str">
        <f>IFERROR(SUD_UOS2[[#This Row],[Prior Approved: DMC Units]]/SUD_UOS2[[#This Row],[Prior Approved: Total Units of Service]],"")</f>
        <v/>
      </c>
      <c r="S207" s="908">
        <f>IFERROR(SUD_UOS2[[#This Row],[Proposed: Total Units of Service]]-SUD_UOS2[[#This Row],[Prior Approved: Total Units of Service]],0)</f>
        <v>0</v>
      </c>
      <c r="T207" s="908">
        <f>IFERROR(SUD_UOS2[[#This Row],[Proposed: DMC Units]]-SUD_UOS2[[#This Row],[Prior Approved: DMC Units]],0)</f>
        <v>0</v>
      </c>
    </row>
    <row r="208" spans="1:20" hidden="1">
      <c r="A208" s="902">
        <v>200</v>
      </c>
      <c r="B208" s="903"/>
      <c r="C208" s="903"/>
      <c r="D208" s="903"/>
      <c r="E208" s="904" t="s">
        <v>230</v>
      </c>
      <c r="F208" s="904" t="s">
        <v>230</v>
      </c>
      <c r="G208" s="905">
        <f>IFERROR(SUD_UOS2[[#This Row],[Gross Cost $]]-SUD_UOS2[[#This Row],[Other Revenues $]],0)</f>
        <v>0</v>
      </c>
      <c r="H208" s="906" t="s">
        <v>230</v>
      </c>
      <c r="I208" s="906" t="s">
        <v>230</v>
      </c>
      <c r="J208" s="888" t="str">
        <f>IFERROR(SUD_UOS2[[#This Row],[Proposed: DMC Units]]/SUD_UOS2[[#This Row],[Proposed: Total Units of Service]],"")</f>
        <v/>
      </c>
      <c r="K208" s="890" t="s">
        <v>230</v>
      </c>
      <c r="L208" s="905">
        <f>IFERROR(SUD_UOS2[[#This Row],[Gross Cost $]]/SUD_UOS2[[#This Row],[Proposed: Total Units of Service]],0)</f>
        <v>0</v>
      </c>
      <c r="M208" s="905">
        <f>IFERROR(SUD_UOS2[[#This Row],[Net Cost $]]/SUD_UOS2[[#This Row],[Proposed: Total Units of Service]],0)</f>
        <v>0</v>
      </c>
      <c r="N208" s="905">
        <f>IFERROR(MIN(SUD_UOS2[[#This Row],[Interim Rate (Rate Cap) $]:[Net Cost per Unit $]])*SUD_UOS2[[#This Row],[Proposed: DMC Units]],0)</f>
        <v>0</v>
      </c>
      <c r="O208" s="905">
        <f>IFERROR(MIN(SUD_UOS2[[#This Row],[Interim Rate (Rate Cap) $]:[Net Cost per Unit $]])*(SUD_UOS2[[#This Row],[Proposed: Total Units of Service]]-SUD_UOS2[[#This Row],[Proposed: DMC Units]]),0)</f>
        <v>0</v>
      </c>
      <c r="P208" s="906" t="s">
        <v>230</v>
      </c>
      <c r="Q208" s="906" t="s">
        <v>230</v>
      </c>
      <c r="R208" s="888" t="str">
        <f>IFERROR(SUD_UOS2[[#This Row],[Prior Approved: DMC Units]]/SUD_UOS2[[#This Row],[Prior Approved: Total Units of Service]],"")</f>
        <v/>
      </c>
      <c r="S208" s="908">
        <f>IFERROR(SUD_UOS2[[#This Row],[Proposed: Total Units of Service]]-SUD_UOS2[[#This Row],[Prior Approved: Total Units of Service]],0)</f>
        <v>0</v>
      </c>
      <c r="T208" s="908">
        <f>IFERROR(SUD_UOS2[[#This Row],[Proposed: DMC Units]]-SUD_UOS2[[#This Row],[Prior Approved: DMC Units]],0)</f>
        <v>0</v>
      </c>
    </row>
    <row r="209" spans="1:20">
      <c r="A209" s="891" t="s">
        <v>446</v>
      </c>
      <c r="B209" s="892"/>
      <c r="C209" s="892"/>
      <c r="D209" s="892"/>
      <c r="E209" s="893">
        <f>SUBTOTAL(109,SUD_UOS2[Gross Cost $])</f>
        <v>0</v>
      </c>
      <c r="F209" s="893">
        <f>SUBTOTAL(109,SUD_UOS2[Other Revenues $])</f>
        <v>0</v>
      </c>
      <c r="G209" s="893">
        <f>SUBTOTAL(109,SUD_UOS2[Net Cost $])</f>
        <v>0</v>
      </c>
      <c r="H209" s="893">
        <f>SUBTOTAL(109,SUD_UOS2[Proposed: Total Units of Service])</f>
        <v>0</v>
      </c>
      <c r="I209" s="893">
        <f>SUBTOTAL(109,SUD_UOS2[Proposed: DMC Units])</f>
        <v>0</v>
      </c>
      <c r="J209" s="894">
        <f>IFERROR(SUD_UOS2[[#Totals],[Proposed: DMC Units]]/SUD_UOS2[[#Totals],[Proposed: Total Units of Service]],0)</f>
        <v>0</v>
      </c>
      <c r="K209" s="894"/>
      <c r="L209" s="893"/>
      <c r="M209" s="893"/>
      <c r="N209" s="893"/>
      <c r="O209" s="893"/>
      <c r="P209" s="895">
        <f>SUBTOTAL(109,SUD_UOS2[Prior Approved: Total Units of Service])</f>
        <v>0</v>
      </c>
      <c r="Q209" s="895">
        <f>SUBTOTAL(109,SUD_UOS2[Prior Approved: DMC Units])</f>
        <v>0</v>
      </c>
      <c r="R209" s="894">
        <f>IFERROR(SUD_UOS2[[#Totals],[Prior Approved: DMC Units]]/SUD_UOS2[[#Totals],[Prior Approved: Total Units of Service]],0)</f>
        <v>0</v>
      </c>
      <c r="S209" s="895">
        <f>SUBTOTAL(109,SUD_UOS2[Net Increase (Decrease): Total Units of Service])</f>
        <v>0</v>
      </c>
      <c r="T209" s="895">
        <f>SUBTOTAL(109,SUD_UOS2[Net Increase (Decrease): Billing Units])</f>
        <v>0</v>
      </c>
    </row>
    <row r="212" spans="1:20" hidden="1">
      <c r="A212" s="916" t="s">
        <v>448</v>
      </c>
      <c r="B212" s="916" t="s">
        <v>447</v>
      </c>
      <c r="D212" s="896" t="s">
        <v>429</v>
      </c>
    </row>
    <row r="213" spans="1:20" hidden="1">
      <c r="A213" s="917">
        <v>1</v>
      </c>
      <c r="B213" s="898" t="s">
        <v>449</v>
      </c>
      <c r="D213" s="897" t="s">
        <v>450</v>
      </c>
    </row>
    <row r="214" spans="1:20" hidden="1">
      <c r="A214" s="917">
        <v>2</v>
      </c>
      <c r="B214" s="898" t="s">
        <v>451</v>
      </c>
      <c r="D214" s="897" t="s">
        <v>452</v>
      </c>
    </row>
    <row r="215" spans="1:20" hidden="1">
      <c r="A215" s="917">
        <v>3</v>
      </c>
      <c r="B215" s="898" t="s">
        <v>453</v>
      </c>
      <c r="D215" s="897" t="s">
        <v>454</v>
      </c>
    </row>
    <row r="216" spans="1:20" hidden="1">
      <c r="A216" s="917">
        <v>4</v>
      </c>
      <c r="B216" s="898" t="s">
        <v>455</v>
      </c>
      <c r="D216" s="897" t="s">
        <v>456</v>
      </c>
    </row>
    <row r="217" spans="1:20" hidden="1">
      <c r="A217" s="917">
        <v>5</v>
      </c>
      <c r="B217" s="898" t="s">
        <v>457</v>
      </c>
      <c r="D217" s="897" t="s">
        <v>458</v>
      </c>
    </row>
    <row r="218" spans="1:20" hidden="1">
      <c r="A218" s="917">
        <v>6</v>
      </c>
      <c r="B218" s="898" t="s">
        <v>459</v>
      </c>
      <c r="D218" s="897" t="s">
        <v>460</v>
      </c>
    </row>
    <row r="219" spans="1:20" hidden="1">
      <c r="A219" s="917">
        <v>7</v>
      </c>
      <c r="B219" s="898" t="s">
        <v>461</v>
      </c>
      <c r="D219" s="897" t="s">
        <v>462</v>
      </c>
    </row>
    <row r="220" spans="1:20" hidden="1">
      <c r="B220" s="897"/>
      <c r="C220" s="897"/>
      <c r="D220" s="897" t="s">
        <v>463</v>
      </c>
    </row>
    <row r="221" spans="1:20" hidden="1">
      <c r="B221" s="897"/>
      <c r="C221" s="897"/>
      <c r="D221" s="897" t="s">
        <v>464</v>
      </c>
    </row>
    <row r="222" spans="1:20" hidden="1">
      <c r="B222" s="897"/>
      <c r="C222" s="897"/>
      <c r="D222" s="897" t="s">
        <v>465</v>
      </c>
    </row>
    <row r="223" spans="1:20" hidden="1">
      <c r="D223" s="897" t="s">
        <v>466</v>
      </c>
    </row>
  </sheetData>
  <sheetProtection algorithmName="SHA-512" hashValue="GyRvLfJYzvNalZ2RHJrsEosrS3TbEUcwFXAxtwFrgK2zbIq76Pqp44CVbIcL3/NJx+DR49INVoMtI5S06GlG8g==" saltValue="AxFtLbIQ6PDQ0AImSrXVBw==" spinCount="100000" sheet="1" objects="1" scenarios="1" formatColumns="0" formatRows="0"/>
  <mergeCells count="3">
    <mergeCell ref="A1:F1"/>
    <mergeCell ref="A2:F2"/>
    <mergeCell ref="A3:L3"/>
  </mergeCells>
  <dataValidations count="2">
    <dataValidation type="list" allowBlank="1" showInputMessage="1" showErrorMessage="1" error="Select from dropdown" sqref="C9:C208" xr:uid="{6D723E61-8950-441F-96DB-205A0DDA58E0}">
      <formula1>LOC_dropdown</formula1>
    </dataValidation>
    <dataValidation type="list" allowBlank="1" showInputMessage="1" showErrorMessage="1" error="Select from dropdown" sqref="D9:D208" xr:uid="{A36B7678-ACFB-4FA6-869C-07C6AEC9DE63}">
      <formula1>Service_Dropdown</formula1>
    </dataValidation>
  </dataValidations>
  <pageMargins left="0.5" right="0.5" top="0.5" bottom="0.5" header="0.3" footer="0.3"/>
  <pageSetup scale="61" fitToHeight="0" orientation="landscape" r:id="rId1"/>
  <headerFooter>
    <oddFooter>&amp;L&amp;8&amp;A&amp;C&amp;P</oddFooter>
  </headerFooter>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sheetPr>
  <dimension ref="A1:W939"/>
  <sheetViews>
    <sheetView showGridLines="0" zoomScaleNormal="100" workbookViewId="0">
      <selection activeCell="A20" sqref="A20"/>
    </sheetView>
  </sheetViews>
  <sheetFormatPr defaultColWidth="9.140625" defaultRowHeight="13.5"/>
  <cols>
    <col min="1" max="1" width="25.7109375" style="1" customWidth="1"/>
    <col min="2" max="3" width="6.42578125" style="1" customWidth="1"/>
    <col min="4" max="4" width="10.28515625" style="1" bestFit="1" customWidth="1"/>
    <col min="5" max="5" width="7.42578125" style="1" customWidth="1"/>
    <col min="6" max="6" width="9.7109375" style="1" customWidth="1"/>
    <col min="7" max="8" width="6.42578125" style="1" customWidth="1"/>
    <col min="9" max="9" width="9.140625" style="1"/>
    <col min="10" max="10" width="7.42578125" style="1" customWidth="1"/>
    <col min="11" max="11" width="9.7109375" style="1" customWidth="1"/>
    <col min="12" max="13" width="6.42578125" style="1" customWidth="1"/>
    <col min="14" max="14" width="9.140625" style="1"/>
    <col min="15" max="15" width="7.42578125" style="1" customWidth="1"/>
    <col min="16" max="16" width="9.7109375" style="1" customWidth="1"/>
    <col min="17" max="17" width="1.7109375" style="1" customWidth="1"/>
    <col min="18" max="19" width="9.140625" style="12"/>
    <col min="20" max="21" width="9.28515625" style="12" customWidth="1"/>
    <col min="22" max="22" width="9.140625" style="12"/>
    <col min="23" max="23" width="9.140625" style="3"/>
    <col min="24" max="16384" width="9.140625" style="1"/>
  </cols>
  <sheetData>
    <row r="1" spans="1:23" ht="17.25" customHeight="1" thickBot="1">
      <c r="A1" s="153" t="s">
        <v>37</v>
      </c>
      <c r="B1" s="159"/>
      <c r="C1" s="159"/>
      <c r="D1" s="159"/>
      <c r="E1" s="159"/>
      <c r="F1" s="159"/>
      <c r="G1" s="384"/>
      <c r="H1" s="384"/>
      <c r="I1" s="384"/>
      <c r="J1" s="384"/>
      <c r="K1" s="164"/>
      <c r="L1" s="986"/>
      <c r="M1" s="986"/>
      <c r="N1" s="986"/>
      <c r="O1" s="987"/>
      <c r="P1" s="987"/>
    </row>
    <row r="2" spans="1:23" ht="15" thickTop="1" thickBot="1">
      <c r="A2" s="154" t="s">
        <v>59</v>
      </c>
      <c r="B2" s="159"/>
      <c r="C2" s="159"/>
      <c r="D2" s="159"/>
      <c r="E2" s="159"/>
      <c r="F2" s="159"/>
      <c r="G2" s="384"/>
      <c r="H2" s="384"/>
      <c r="I2" s="384"/>
      <c r="J2" s="384"/>
      <c r="K2" s="645"/>
      <c r="L2" s="1000" t="s">
        <v>371</v>
      </c>
      <c r="M2" s="1001"/>
      <c r="N2" s="1001"/>
      <c r="O2" s="1002">
        <f>+F93+F186+F279+F372+F465+F558+F621+F684+F747+F810+F873+F936</f>
        <v>0</v>
      </c>
      <c r="P2" s="1003"/>
    </row>
    <row r="3" spans="1:23" ht="1.5" customHeight="1" thickTop="1">
      <c r="A3" s="154"/>
      <c r="B3" s="63"/>
      <c r="C3" s="284"/>
      <c r="D3" s="284"/>
      <c r="E3" s="284"/>
      <c r="F3" s="647"/>
      <c r="G3" s="365"/>
      <c r="H3" s="3"/>
      <c r="I3" s="3"/>
      <c r="J3" s="184"/>
      <c r="K3" s="184"/>
    </row>
    <row r="4" spans="1:23" s="185" customFormat="1">
      <c r="A4" s="165" t="s">
        <v>24</v>
      </c>
      <c r="B4" s="852" t="s">
        <v>402</v>
      </c>
      <c r="C4" s="661"/>
      <c r="D4" s="661"/>
      <c r="E4" s="661"/>
      <c r="F4" s="165" t="s">
        <v>23</v>
      </c>
      <c r="G4" s="368"/>
      <c r="H4" s="991" t="s">
        <v>403</v>
      </c>
      <c r="I4" s="992"/>
      <c r="J4" s="992"/>
      <c r="K4" s="992"/>
      <c r="L4" s="385" t="s">
        <v>323</v>
      </c>
      <c r="M4" s="418"/>
      <c r="N4" s="166"/>
      <c r="O4" s="988"/>
      <c r="P4" s="988"/>
      <c r="R4" s="12"/>
      <c r="S4" s="12"/>
      <c r="T4" s="12"/>
      <c r="U4" s="12"/>
      <c r="V4" s="12"/>
      <c r="W4" s="369"/>
    </row>
    <row r="5" spans="1:23" s="185" customFormat="1" ht="14.25" thickBot="1">
      <c r="A5" s="165" t="s">
        <v>25</v>
      </c>
      <c r="B5" s="762" t="s">
        <v>404</v>
      </c>
      <c r="C5" s="762"/>
      <c r="D5" s="762"/>
      <c r="E5" s="663"/>
      <c r="F5" s="165" t="s">
        <v>113</v>
      </c>
      <c r="G5" s="370"/>
      <c r="H5" s="981" t="s">
        <v>401</v>
      </c>
      <c r="I5" s="981"/>
      <c r="J5" s="981"/>
      <c r="K5" s="981"/>
      <c r="L5" s="386" t="s">
        <v>28</v>
      </c>
      <c r="M5" s="418"/>
      <c r="N5" s="418"/>
      <c r="O5" s="985"/>
      <c r="P5" s="985"/>
      <c r="Q5" s="371"/>
      <c r="R5" s="12"/>
      <c r="S5" s="12"/>
      <c r="T5" s="12"/>
      <c r="U5" s="12"/>
      <c r="V5" s="12"/>
      <c r="W5" s="369"/>
    </row>
    <row r="6" spans="1:23" s="185" customFormat="1" ht="14.25" thickTop="1">
      <c r="A6" s="165" t="s">
        <v>27</v>
      </c>
      <c r="B6" s="989"/>
      <c r="C6" s="989"/>
      <c r="D6" s="989"/>
      <c r="E6" s="663"/>
      <c r="F6" s="165" t="s">
        <v>26</v>
      </c>
      <c r="G6" s="990"/>
      <c r="H6" s="990"/>
      <c r="I6" s="990"/>
      <c r="J6" s="990"/>
      <c r="K6" s="990"/>
      <c r="L6" s="387" t="s">
        <v>29</v>
      </c>
      <c r="M6" s="418"/>
      <c r="N6" s="166"/>
      <c r="O6" s="988"/>
      <c r="P6" s="988"/>
      <c r="R6" s="1005" t="s">
        <v>79</v>
      </c>
      <c r="S6" s="1006"/>
      <c r="T6" s="1006"/>
      <c r="U6" s="1006"/>
      <c r="V6" s="1006"/>
      <c r="W6" s="1007"/>
    </row>
    <row r="7" spans="1:23" ht="4.5" customHeight="1">
      <c r="A7" s="60"/>
      <c r="G7" s="372"/>
      <c r="H7" s="3"/>
      <c r="I7" s="3"/>
      <c r="J7" s="184"/>
      <c r="K7" s="184"/>
      <c r="L7"/>
      <c r="R7" s="402"/>
      <c r="S7" s="403"/>
      <c r="T7" s="404"/>
      <c r="U7" s="405"/>
      <c r="V7" s="403"/>
      <c r="W7" s="406"/>
    </row>
    <row r="8" spans="1:23" ht="2.25" customHeight="1" thickBot="1">
      <c r="G8" s="365"/>
      <c r="H8" s="3"/>
      <c r="I8" s="3"/>
      <c r="J8" s="184"/>
      <c r="K8" s="184"/>
      <c r="R8" s="402"/>
      <c r="S8" s="403"/>
      <c r="T8" s="402"/>
      <c r="U8" s="407"/>
      <c r="V8" s="403"/>
      <c r="W8" s="406"/>
    </row>
    <row r="9" spans="1:23" ht="14.25" thickTop="1">
      <c r="A9" s="373" t="s">
        <v>53</v>
      </c>
      <c r="B9" s="993" t="s">
        <v>76</v>
      </c>
      <c r="C9" s="994"/>
      <c r="D9" s="994"/>
      <c r="E9" s="994"/>
      <c r="F9" s="995"/>
      <c r="G9" s="993" t="s">
        <v>0</v>
      </c>
      <c r="H9" s="994"/>
      <c r="I9" s="994"/>
      <c r="J9" s="994"/>
      <c r="K9" s="995"/>
      <c r="L9" s="993" t="s">
        <v>77</v>
      </c>
      <c r="M9" s="994"/>
      <c r="N9" s="994"/>
      <c r="O9" s="994"/>
      <c r="P9" s="995"/>
      <c r="R9" s="1008" t="s">
        <v>76</v>
      </c>
      <c r="S9" s="1009"/>
      <c r="T9" s="1008" t="s">
        <v>0</v>
      </c>
      <c r="U9" s="1009"/>
      <c r="V9" s="1008" t="s">
        <v>80</v>
      </c>
      <c r="W9" s="1009"/>
    </row>
    <row r="10" spans="1:23" ht="38.25">
      <c r="A10" s="374"/>
      <c r="B10" s="128" t="s">
        <v>72</v>
      </c>
      <c r="C10" s="129" t="s">
        <v>73</v>
      </c>
      <c r="D10" s="129" t="s">
        <v>78</v>
      </c>
      <c r="E10" s="129" t="s">
        <v>74</v>
      </c>
      <c r="F10" s="375" t="s">
        <v>75</v>
      </c>
      <c r="G10" s="128" t="s">
        <v>72</v>
      </c>
      <c r="H10" s="129" t="s">
        <v>73</v>
      </c>
      <c r="I10" s="129" t="s">
        <v>78</v>
      </c>
      <c r="J10" s="129" t="s">
        <v>74</v>
      </c>
      <c r="K10" s="375" t="s">
        <v>75</v>
      </c>
      <c r="L10" s="128" t="s">
        <v>72</v>
      </c>
      <c r="M10" s="129" t="s">
        <v>73</v>
      </c>
      <c r="N10" s="129" t="s">
        <v>78</v>
      </c>
      <c r="O10" s="129" t="s">
        <v>74</v>
      </c>
      <c r="P10" s="375" t="s">
        <v>75</v>
      </c>
      <c r="R10" s="408" t="s">
        <v>81</v>
      </c>
      <c r="S10" s="409" t="s">
        <v>82</v>
      </c>
      <c r="T10" s="408" t="s">
        <v>81</v>
      </c>
      <c r="U10" s="409" t="s">
        <v>82</v>
      </c>
      <c r="V10" s="410" t="s">
        <v>81</v>
      </c>
      <c r="W10" s="409" t="s">
        <v>82</v>
      </c>
    </row>
    <row r="11" spans="1:23" s="13" customFormat="1" ht="12.75">
      <c r="A11" s="376"/>
      <c r="B11" s="144"/>
      <c r="C11" s="145"/>
      <c r="D11" s="145"/>
      <c r="E11" s="145"/>
      <c r="F11" s="239">
        <f>IF(D11*(B11+C11)=0,D11*E11/12,D11*(B11+C11)*E11/12)</f>
        <v>0</v>
      </c>
      <c r="G11" s="144"/>
      <c r="H11" s="145"/>
      <c r="I11" s="145"/>
      <c r="J11" s="145"/>
      <c r="K11" s="239">
        <f>IF(I11*(G11+H11)=0,I11*J11/12,I11*(G11+H11)*J11/12)</f>
        <v>0</v>
      </c>
      <c r="L11" s="392">
        <f t="shared" ref="L11:L35" si="0">+B11-G11</f>
        <v>0</v>
      </c>
      <c r="M11" s="237">
        <f t="shared" ref="M11:M35" si="1">+C11-H11</f>
        <v>0</v>
      </c>
      <c r="N11" s="237">
        <f t="shared" ref="N11:N35" si="2">+D11-I11</f>
        <v>0</v>
      </c>
      <c r="O11" s="237">
        <f t="shared" ref="O11:O35" si="3">+E11-J11</f>
        <v>0</v>
      </c>
      <c r="P11" s="239">
        <f t="shared" ref="P11:P35" si="4">+F11-K11</f>
        <v>0</v>
      </c>
      <c r="R11" s="392">
        <f t="shared" ref="R11:R35" si="5">+B11*(E11/12)</f>
        <v>0</v>
      </c>
      <c r="S11" s="238">
        <f t="shared" ref="S11:S35" si="6">+C11*(E11/12)</f>
        <v>0</v>
      </c>
      <c r="T11" s="392">
        <f t="shared" ref="T11:T35" si="7">+G11*(J11/12)</f>
        <v>0</v>
      </c>
      <c r="U11" s="239">
        <f t="shared" ref="U11:U35" si="8">+H11*(J11/12)</f>
        <v>0</v>
      </c>
      <c r="V11" s="411">
        <f>+R11-T11</f>
        <v>0</v>
      </c>
      <c r="W11" s="239">
        <f>+S11-U11</f>
        <v>0</v>
      </c>
    </row>
    <row r="12" spans="1:23" s="13" customFormat="1" ht="12.75">
      <c r="A12" s="377"/>
      <c r="B12" s="146"/>
      <c r="C12" s="147"/>
      <c r="D12" s="147"/>
      <c r="E12" s="145"/>
      <c r="F12" s="239">
        <f t="shared" ref="F12:F60" si="9">IF(D12*(B12+C12)=0,D12*E12/12,D12*(B12+C12)*E12/12)</f>
        <v>0</v>
      </c>
      <c r="G12" s="146"/>
      <c r="H12" s="147"/>
      <c r="I12" s="147"/>
      <c r="J12" s="147"/>
      <c r="K12" s="239">
        <f t="shared" ref="K12:K60" si="10">IF(I12*(G12+H12)=0,I12*J12/12,I12*(G12+H12)*J12/12)</f>
        <v>0</v>
      </c>
      <c r="L12" s="393">
        <f t="shared" si="0"/>
        <v>0</v>
      </c>
      <c r="M12" s="228">
        <f t="shared" si="1"/>
        <v>0</v>
      </c>
      <c r="N12" s="228">
        <f t="shared" si="2"/>
        <v>0</v>
      </c>
      <c r="O12" s="228">
        <f t="shared" si="3"/>
        <v>0</v>
      </c>
      <c r="P12" s="230">
        <f t="shared" si="4"/>
        <v>0</v>
      </c>
      <c r="R12" s="393">
        <f t="shared" si="5"/>
        <v>0</v>
      </c>
      <c r="S12" s="229">
        <f t="shared" si="6"/>
        <v>0</v>
      </c>
      <c r="T12" s="393">
        <f t="shared" si="7"/>
        <v>0</v>
      </c>
      <c r="U12" s="230">
        <f t="shared" si="8"/>
        <v>0</v>
      </c>
      <c r="V12" s="412">
        <f t="shared" ref="V12:V35" si="11">+R12-T12</f>
        <v>0</v>
      </c>
      <c r="W12" s="230">
        <f t="shared" ref="W12:W35" si="12">+S12-U12</f>
        <v>0</v>
      </c>
    </row>
    <row r="13" spans="1:23" s="13" customFormat="1" ht="12.75">
      <c r="A13" s="377"/>
      <c r="B13" s="146"/>
      <c r="C13" s="147"/>
      <c r="D13" s="147"/>
      <c r="E13" s="145"/>
      <c r="F13" s="239">
        <f t="shared" si="9"/>
        <v>0</v>
      </c>
      <c r="G13" s="146"/>
      <c r="H13" s="147"/>
      <c r="I13" s="147"/>
      <c r="J13" s="147"/>
      <c r="K13" s="239">
        <f t="shared" si="10"/>
        <v>0</v>
      </c>
      <c r="L13" s="393">
        <f t="shared" si="0"/>
        <v>0</v>
      </c>
      <c r="M13" s="228">
        <f t="shared" si="1"/>
        <v>0</v>
      </c>
      <c r="N13" s="228">
        <f t="shared" si="2"/>
        <v>0</v>
      </c>
      <c r="O13" s="228">
        <f t="shared" si="3"/>
        <v>0</v>
      </c>
      <c r="P13" s="230">
        <f t="shared" si="4"/>
        <v>0</v>
      </c>
      <c r="R13" s="393">
        <f t="shared" si="5"/>
        <v>0</v>
      </c>
      <c r="S13" s="229">
        <f t="shared" si="6"/>
        <v>0</v>
      </c>
      <c r="T13" s="393">
        <f t="shared" si="7"/>
        <v>0</v>
      </c>
      <c r="U13" s="230">
        <f t="shared" si="8"/>
        <v>0</v>
      </c>
      <c r="V13" s="412">
        <f t="shared" si="11"/>
        <v>0</v>
      </c>
      <c r="W13" s="230">
        <f t="shared" si="12"/>
        <v>0</v>
      </c>
    </row>
    <row r="14" spans="1:23" s="13" customFormat="1" ht="12.75">
      <c r="A14" s="377"/>
      <c r="B14" s="146"/>
      <c r="C14" s="147"/>
      <c r="D14" s="147"/>
      <c r="E14" s="145"/>
      <c r="F14" s="239">
        <f t="shared" si="9"/>
        <v>0</v>
      </c>
      <c r="G14" s="146"/>
      <c r="H14" s="147"/>
      <c r="I14" s="147"/>
      <c r="J14" s="147"/>
      <c r="K14" s="239">
        <f t="shared" si="10"/>
        <v>0</v>
      </c>
      <c r="L14" s="393">
        <f t="shared" si="0"/>
        <v>0</v>
      </c>
      <c r="M14" s="228">
        <f t="shared" si="1"/>
        <v>0</v>
      </c>
      <c r="N14" s="228">
        <f t="shared" si="2"/>
        <v>0</v>
      </c>
      <c r="O14" s="228">
        <f t="shared" si="3"/>
        <v>0</v>
      </c>
      <c r="P14" s="230">
        <f t="shared" si="4"/>
        <v>0</v>
      </c>
      <c r="R14" s="393">
        <f t="shared" si="5"/>
        <v>0</v>
      </c>
      <c r="S14" s="229">
        <f t="shared" si="6"/>
        <v>0</v>
      </c>
      <c r="T14" s="393">
        <f t="shared" si="7"/>
        <v>0</v>
      </c>
      <c r="U14" s="230">
        <f t="shared" si="8"/>
        <v>0</v>
      </c>
      <c r="V14" s="412">
        <f t="shared" si="11"/>
        <v>0</v>
      </c>
      <c r="W14" s="230">
        <f t="shared" si="12"/>
        <v>0</v>
      </c>
    </row>
    <row r="15" spans="1:23" s="13" customFormat="1" ht="12.75">
      <c r="A15" s="377"/>
      <c r="B15" s="146"/>
      <c r="C15" s="147"/>
      <c r="D15" s="147"/>
      <c r="E15" s="145"/>
      <c r="F15" s="239">
        <f t="shared" si="9"/>
        <v>0</v>
      </c>
      <c r="G15" s="146"/>
      <c r="H15" s="147"/>
      <c r="I15" s="147"/>
      <c r="J15" s="147"/>
      <c r="K15" s="239">
        <f t="shared" si="10"/>
        <v>0</v>
      </c>
      <c r="L15" s="393">
        <f t="shared" si="0"/>
        <v>0</v>
      </c>
      <c r="M15" s="228">
        <f t="shared" si="1"/>
        <v>0</v>
      </c>
      <c r="N15" s="228">
        <f t="shared" si="2"/>
        <v>0</v>
      </c>
      <c r="O15" s="228">
        <f t="shared" si="3"/>
        <v>0</v>
      </c>
      <c r="P15" s="230">
        <f t="shared" si="4"/>
        <v>0</v>
      </c>
      <c r="R15" s="393">
        <f t="shared" si="5"/>
        <v>0</v>
      </c>
      <c r="S15" s="229">
        <f t="shared" si="6"/>
        <v>0</v>
      </c>
      <c r="T15" s="393">
        <f t="shared" si="7"/>
        <v>0</v>
      </c>
      <c r="U15" s="230">
        <f t="shared" si="8"/>
        <v>0</v>
      </c>
      <c r="V15" s="412">
        <f t="shared" si="11"/>
        <v>0</v>
      </c>
      <c r="W15" s="230">
        <f t="shared" si="12"/>
        <v>0</v>
      </c>
    </row>
    <row r="16" spans="1:23" s="13" customFormat="1" ht="12.75">
      <c r="A16" s="377"/>
      <c r="B16" s="146"/>
      <c r="C16" s="147"/>
      <c r="D16" s="147"/>
      <c r="E16" s="145"/>
      <c r="F16" s="239">
        <f t="shared" si="9"/>
        <v>0</v>
      </c>
      <c r="G16" s="146"/>
      <c r="H16" s="147"/>
      <c r="I16" s="147"/>
      <c r="J16" s="147"/>
      <c r="K16" s="239">
        <f t="shared" si="10"/>
        <v>0</v>
      </c>
      <c r="L16" s="393">
        <f t="shared" si="0"/>
        <v>0</v>
      </c>
      <c r="M16" s="228">
        <f t="shared" si="1"/>
        <v>0</v>
      </c>
      <c r="N16" s="228">
        <f t="shared" si="2"/>
        <v>0</v>
      </c>
      <c r="O16" s="228">
        <f t="shared" si="3"/>
        <v>0</v>
      </c>
      <c r="P16" s="230">
        <f t="shared" si="4"/>
        <v>0</v>
      </c>
      <c r="R16" s="393">
        <f t="shared" si="5"/>
        <v>0</v>
      </c>
      <c r="S16" s="229">
        <f t="shared" si="6"/>
        <v>0</v>
      </c>
      <c r="T16" s="393">
        <f t="shared" si="7"/>
        <v>0</v>
      </c>
      <c r="U16" s="230">
        <f t="shared" si="8"/>
        <v>0</v>
      </c>
      <c r="V16" s="412">
        <f t="shared" si="11"/>
        <v>0</v>
      </c>
      <c r="W16" s="230">
        <f t="shared" si="12"/>
        <v>0</v>
      </c>
    </row>
    <row r="17" spans="1:23" s="13" customFormat="1" ht="12.75">
      <c r="A17" s="377"/>
      <c r="B17" s="146"/>
      <c r="C17" s="147"/>
      <c r="D17" s="147"/>
      <c r="E17" s="145"/>
      <c r="F17" s="239">
        <f t="shared" si="9"/>
        <v>0</v>
      </c>
      <c r="G17" s="146"/>
      <c r="H17" s="147"/>
      <c r="I17" s="147"/>
      <c r="J17" s="147"/>
      <c r="K17" s="239">
        <f t="shared" si="10"/>
        <v>0</v>
      </c>
      <c r="L17" s="393">
        <f t="shared" si="0"/>
        <v>0</v>
      </c>
      <c r="M17" s="228">
        <f t="shared" si="1"/>
        <v>0</v>
      </c>
      <c r="N17" s="228">
        <f t="shared" si="2"/>
        <v>0</v>
      </c>
      <c r="O17" s="228">
        <f t="shared" si="3"/>
        <v>0</v>
      </c>
      <c r="P17" s="230">
        <f t="shared" si="4"/>
        <v>0</v>
      </c>
      <c r="R17" s="393">
        <f t="shared" si="5"/>
        <v>0</v>
      </c>
      <c r="S17" s="229">
        <f t="shared" si="6"/>
        <v>0</v>
      </c>
      <c r="T17" s="393">
        <f t="shared" si="7"/>
        <v>0</v>
      </c>
      <c r="U17" s="230">
        <f t="shared" si="8"/>
        <v>0</v>
      </c>
      <c r="V17" s="412">
        <f t="shared" si="11"/>
        <v>0</v>
      </c>
      <c r="W17" s="230">
        <f t="shared" si="12"/>
        <v>0</v>
      </c>
    </row>
    <row r="18" spans="1:23" s="13" customFormat="1" ht="12.75">
      <c r="A18" s="377"/>
      <c r="B18" s="146"/>
      <c r="C18" s="147"/>
      <c r="D18" s="147"/>
      <c r="E18" s="145"/>
      <c r="F18" s="239">
        <f t="shared" si="9"/>
        <v>0</v>
      </c>
      <c r="G18" s="146"/>
      <c r="H18" s="147"/>
      <c r="I18" s="147"/>
      <c r="J18" s="147"/>
      <c r="K18" s="239">
        <f t="shared" si="10"/>
        <v>0</v>
      </c>
      <c r="L18" s="393">
        <f t="shared" si="0"/>
        <v>0</v>
      </c>
      <c r="M18" s="228">
        <f t="shared" si="1"/>
        <v>0</v>
      </c>
      <c r="N18" s="228">
        <f t="shared" si="2"/>
        <v>0</v>
      </c>
      <c r="O18" s="228">
        <f t="shared" si="3"/>
        <v>0</v>
      </c>
      <c r="P18" s="230">
        <f t="shared" si="4"/>
        <v>0</v>
      </c>
      <c r="R18" s="393">
        <f t="shared" si="5"/>
        <v>0</v>
      </c>
      <c r="S18" s="229">
        <f t="shared" si="6"/>
        <v>0</v>
      </c>
      <c r="T18" s="393">
        <f t="shared" si="7"/>
        <v>0</v>
      </c>
      <c r="U18" s="230">
        <f t="shared" si="8"/>
        <v>0</v>
      </c>
      <c r="V18" s="412">
        <f t="shared" si="11"/>
        <v>0</v>
      </c>
      <c r="W18" s="230">
        <f t="shared" si="12"/>
        <v>0</v>
      </c>
    </row>
    <row r="19" spans="1:23" s="13" customFormat="1" ht="12.75">
      <c r="A19" s="377"/>
      <c r="B19" s="146"/>
      <c r="C19" s="147"/>
      <c r="D19" s="147"/>
      <c r="E19" s="147"/>
      <c r="F19" s="239">
        <f t="shared" si="9"/>
        <v>0</v>
      </c>
      <c r="G19" s="146"/>
      <c r="H19" s="147"/>
      <c r="I19" s="147"/>
      <c r="J19" s="147"/>
      <c r="K19" s="239">
        <f t="shared" si="10"/>
        <v>0</v>
      </c>
      <c r="L19" s="393">
        <f t="shared" si="0"/>
        <v>0</v>
      </c>
      <c r="M19" s="228">
        <f t="shared" si="1"/>
        <v>0</v>
      </c>
      <c r="N19" s="228">
        <f t="shared" si="2"/>
        <v>0</v>
      </c>
      <c r="O19" s="228">
        <f t="shared" si="3"/>
        <v>0</v>
      </c>
      <c r="P19" s="230">
        <f t="shared" si="4"/>
        <v>0</v>
      </c>
      <c r="R19" s="393">
        <f t="shared" si="5"/>
        <v>0</v>
      </c>
      <c r="S19" s="229">
        <f t="shared" si="6"/>
        <v>0</v>
      </c>
      <c r="T19" s="393">
        <f t="shared" si="7"/>
        <v>0</v>
      </c>
      <c r="U19" s="230">
        <f t="shared" si="8"/>
        <v>0</v>
      </c>
      <c r="V19" s="412">
        <f t="shared" si="11"/>
        <v>0</v>
      </c>
      <c r="W19" s="230">
        <f t="shared" si="12"/>
        <v>0</v>
      </c>
    </row>
    <row r="20" spans="1:23" s="13" customFormat="1" ht="12.75">
      <c r="A20" s="377"/>
      <c r="B20" s="146"/>
      <c r="C20" s="147"/>
      <c r="D20" s="147"/>
      <c r="E20" s="147"/>
      <c r="F20" s="239">
        <f t="shared" si="9"/>
        <v>0</v>
      </c>
      <c r="G20" s="146"/>
      <c r="H20" s="147"/>
      <c r="I20" s="147"/>
      <c r="J20" s="147"/>
      <c r="K20" s="239">
        <f t="shared" si="10"/>
        <v>0</v>
      </c>
      <c r="L20" s="393">
        <f t="shared" si="0"/>
        <v>0</v>
      </c>
      <c r="M20" s="228">
        <f t="shared" si="1"/>
        <v>0</v>
      </c>
      <c r="N20" s="228">
        <f t="shared" si="2"/>
        <v>0</v>
      </c>
      <c r="O20" s="228">
        <f t="shared" si="3"/>
        <v>0</v>
      </c>
      <c r="P20" s="230">
        <f t="shared" si="4"/>
        <v>0</v>
      </c>
      <c r="R20" s="393">
        <f t="shared" si="5"/>
        <v>0</v>
      </c>
      <c r="S20" s="229">
        <f t="shared" si="6"/>
        <v>0</v>
      </c>
      <c r="T20" s="393">
        <f t="shared" si="7"/>
        <v>0</v>
      </c>
      <c r="U20" s="230">
        <f t="shared" si="8"/>
        <v>0</v>
      </c>
      <c r="V20" s="412">
        <f t="shared" si="11"/>
        <v>0</v>
      </c>
      <c r="W20" s="230">
        <f t="shared" si="12"/>
        <v>0</v>
      </c>
    </row>
    <row r="21" spans="1:23" s="13" customFormat="1" ht="12.75">
      <c r="A21" s="377"/>
      <c r="B21" s="146"/>
      <c r="C21" s="147"/>
      <c r="D21" s="147"/>
      <c r="E21" s="147"/>
      <c r="F21" s="239">
        <f t="shared" si="9"/>
        <v>0</v>
      </c>
      <c r="G21" s="146"/>
      <c r="H21" s="147"/>
      <c r="I21" s="147"/>
      <c r="J21" s="147"/>
      <c r="K21" s="239">
        <f t="shared" si="10"/>
        <v>0</v>
      </c>
      <c r="L21" s="393">
        <f t="shared" si="0"/>
        <v>0</v>
      </c>
      <c r="M21" s="228">
        <f t="shared" si="1"/>
        <v>0</v>
      </c>
      <c r="N21" s="228">
        <f t="shared" si="2"/>
        <v>0</v>
      </c>
      <c r="O21" s="228">
        <f t="shared" si="3"/>
        <v>0</v>
      </c>
      <c r="P21" s="230">
        <f t="shared" si="4"/>
        <v>0</v>
      </c>
      <c r="R21" s="393">
        <f t="shared" si="5"/>
        <v>0</v>
      </c>
      <c r="S21" s="229">
        <f t="shared" si="6"/>
        <v>0</v>
      </c>
      <c r="T21" s="393">
        <f t="shared" si="7"/>
        <v>0</v>
      </c>
      <c r="U21" s="230">
        <f t="shared" si="8"/>
        <v>0</v>
      </c>
      <c r="V21" s="412">
        <f t="shared" si="11"/>
        <v>0</v>
      </c>
      <c r="W21" s="230">
        <f t="shared" si="12"/>
        <v>0</v>
      </c>
    </row>
    <row r="22" spans="1:23" s="13" customFormat="1" ht="12.75">
      <c r="A22" s="377"/>
      <c r="B22" s="146"/>
      <c r="C22" s="147"/>
      <c r="D22" s="147"/>
      <c r="E22" s="147"/>
      <c r="F22" s="239">
        <f t="shared" si="9"/>
        <v>0</v>
      </c>
      <c r="G22" s="146"/>
      <c r="H22" s="147"/>
      <c r="I22" s="147"/>
      <c r="J22" s="147"/>
      <c r="K22" s="239">
        <f t="shared" si="10"/>
        <v>0</v>
      </c>
      <c r="L22" s="393">
        <f t="shared" si="0"/>
        <v>0</v>
      </c>
      <c r="M22" s="228">
        <f t="shared" si="1"/>
        <v>0</v>
      </c>
      <c r="N22" s="228">
        <f t="shared" si="2"/>
        <v>0</v>
      </c>
      <c r="O22" s="228">
        <f t="shared" si="3"/>
        <v>0</v>
      </c>
      <c r="P22" s="230">
        <f t="shared" si="4"/>
        <v>0</v>
      </c>
      <c r="R22" s="393">
        <f t="shared" si="5"/>
        <v>0</v>
      </c>
      <c r="S22" s="229">
        <f t="shared" si="6"/>
        <v>0</v>
      </c>
      <c r="T22" s="393">
        <f t="shared" si="7"/>
        <v>0</v>
      </c>
      <c r="U22" s="230">
        <f t="shared" si="8"/>
        <v>0</v>
      </c>
      <c r="V22" s="412">
        <f t="shared" si="11"/>
        <v>0</v>
      </c>
      <c r="W22" s="230">
        <f t="shared" si="12"/>
        <v>0</v>
      </c>
    </row>
    <row r="23" spans="1:23" s="13" customFormat="1" ht="12.75">
      <c r="A23" s="377"/>
      <c r="B23" s="146"/>
      <c r="C23" s="147"/>
      <c r="D23" s="147"/>
      <c r="E23" s="147"/>
      <c r="F23" s="239">
        <f t="shared" si="9"/>
        <v>0</v>
      </c>
      <c r="G23" s="146"/>
      <c r="H23" s="147"/>
      <c r="I23" s="147"/>
      <c r="J23" s="147"/>
      <c r="K23" s="239">
        <f t="shared" si="10"/>
        <v>0</v>
      </c>
      <c r="L23" s="393">
        <f t="shared" si="0"/>
        <v>0</v>
      </c>
      <c r="M23" s="228">
        <f t="shared" si="1"/>
        <v>0</v>
      </c>
      <c r="N23" s="228">
        <f t="shared" si="2"/>
        <v>0</v>
      </c>
      <c r="O23" s="228">
        <f t="shared" si="3"/>
        <v>0</v>
      </c>
      <c r="P23" s="230">
        <f t="shared" si="4"/>
        <v>0</v>
      </c>
      <c r="R23" s="393">
        <f t="shared" si="5"/>
        <v>0</v>
      </c>
      <c r="S23" s="229">
        <f t="shared" si="6"/>
        <v>0</v>
      </c>
      <c r="T23" s="393">
        <f t="shared" si="7"/>
        <v>0</v>
      </c>
      <c r="U23" s="230">
        <f t="shared" si="8"/>
        <v>0</v>
      </c>
      <c r="V23" s="412">
        <f t="shared" si="11"/>
        <v>0</v>
      </c>
      <c r="W23" s="230">
        <f t="shared" si="12"/>
        <v>0</v>
      </c>
    </row>
    <row r="24" spans="1:23" s="13" customFormat="1" ht="12.75">
      <c r="A24" s="377"/>
      <c r="B24" s="146"/>
      <c r="C24" s="147"/>
      <c r="D24" s="147"/>
      <c r="E24" s="147"/>
      <c r="F24" s="239">
        <f t="shared" si="9"/>
        <v>0</v>
      </c>
      <c r="G24" s="146"/>
      <c r="H24" s="147"/>
      <c r="I24" s="147"/>
      <c r="J24" s="147"/>
      <c r="K24" s="239">
        <f t="shared" si="10"/>
        <v>0</v>
      </c>
      <c r="L24" s="393">
        <f t="shared" si="0"/>
        <v>0</v>
      </c>
      <c r="M24" s="228">
        <f t="shared" si="1"/>
        <v>0</v>
      </c>
      <c r="N24" s="228">
        <f t="shared" si="2"/>
        <v>0</v>
      </c>
      <c r="O24" s="228">
        <f t="shared" si="3"/>
        <v>0</v>
      </c>
      <c r="P24" s="230">
        <f t="shared" si="4"/>
        <v>0</v>
      </c>
      <c r="R24" s="393">
        <f t="shared" si="5"/>
        <v>0</v>
      </c>
      <c r="S24" s="229">
        <f t="shared" si="6"/>
        <v>0</v>
      </c>
      <c r="T24" s="393">
        <f t="shared" si="7"/>
        <v>0</v>
      </c>
      <c r="U24" s="230">
        <f t="shared" si="8"/>
        <v>0</v>
      </c>
      <c r="V24" s="412">
        <f t="shared" si="11"/>
        <v>0</v>
      </c>
      <c r="W24" s="230">
        <f t="shared" si="12"/>
        <v>0</v>
      </c>
    </row>
    <row r="25" spans="1:23" s="13" customFormat="1" ht="12.75">
      <c r="A25" s="377"/>
      <c r="B25" s="146"/>
      <c r="C25" s="147"/>
      <c r="D25" s="147"/>
      <c r="E25" s="147"/>
      <c r="F25" s="239">
        <f t="shared" si="9"/>
        <v>0</v>
      </c>
      <c r="G25" s="146"/>
      <c r="H25" s="147"/>
      <c r="I25" s="147"/>
      <c r="J25" s="147"/>
      <c r="K25" s="239">
        <f t="shared" si="10"/>
        <v>0</v>
      </c>
      <c r="L25" s="393">
        <f t="shared" si="0"/>
        <v>0</v>
      </c>
      <c r="M25" s="228">
        <f t="shared" si="1"/>
        <v>0</v>
      </c>
      <c r="N25" s="228">
        <f t="shared" si="2"/>
        <v>0</v>
      </c>
      <c r="O25" s="228">
        <f t="shared" si="3"/>
        <v>0</v>
      </c>
      <c r="P25" s="230">
        <f t="shared" si="4"/>
        <v>0</v>
      </c>
      <c r="R25" s="393">
        <f t="shared" si="5"/>
        <v>0</v>
      </c>
      <c r="S25" s="229">
        <f t="shared" si="6"/>
        <v>0</v>
      </c>
      <c r="T25" s="393">
        <f t="shared" si="7"/>
        <v>0</v>
      </c>
      <c r="U25" s="230">
        <f t="shared" si="8"/>
        <v>0</v>
      </c>
      <c r="V25" s="412">
        <f t="shared" si="11"/>
        <v>0</v>
      </c>
      <c r="W25" s="230">
        <f t="shared" si="12"/>
        <v>0</v>
      </c>
    </row>
    <row r="26" spans="1:23" s="13" customFormat="1" ht="12.75">
      <c r="A26" s="377"/>
      <c r="B26" s="146"/>
      <c r="C26" s="147"/>
      <c r="D26" s="147"/>
      <c r="E26" s="147"/>
      <c r="F26" s="239">
        <f t="shared" si="9"/>
        <v>0</v>
      </c>
      <c r="G26" s="146"/>
      <c r="H26" s="147"/>
      <c r="I26" s="147"/>
      <c r="J26" s="147"/>
      <c r="K26" s="239">
        <f t="shared" si="10"/>
        <v>0</v>
      </c>
      <c r="L26" s="393">
        <f t="shared" si="0"/>
        <v>0</v>
      </c>
      <c r="M26" s="228">
        <f t="shared" si="1"/>
        <v>0</v>
      </c>
      <c r="N26" s="228">
        <f t="shared" si="2"/>
        <v>0</v>
      </c>
      <c r="O26" s="228">
        <f t="shared" si="3"/>
        <v>0</v>
      </c>
      <c r="P26" s="230">
        <f t="shared" si="4"/>
        <v>0</v>
      </c>
      <c r="R26" s="393">
        <f t="shared" si="5"/>
        <v>0</v>
      </c>
      <c r="S26" s="229">
        <f t="shared" si="6"/>
        <v>0</v>
      </c>
      <c r="T26" s="393">
        <f t="shared" si="7"/>
        <v>0</v>
      </c>
      <c r="U26" s="230">
        <f t="shared" si="8"/>
        <v>0</v>
      </c>
      <c r="V26" s="412">
        <f t="shared" si="11"/>
        <v>0</v>
      </c>
      <c r="W26" s="230">
        <f t="shared" si="12"/>
        <v>0</v>
      </c>
    </row>
    <row r="27" spans="1:23" s="13" customFormat="1" ht="12.75">
      <c r="A27" s="377"/>
      <c r="B27" s="146"/>
      <c r="C27" s="147"/>
      <c r="D27" s="147"/>
      <c r="E27" s="147"/>
      <c r="F27" s="239">
        <f t="shared" si="9"/>
        <v>0</v>
      </c>
      <c r="G27" s="146"/>
      <c r="H27" s="147"/>
      <c r="I27" s="147"/>
      <c r="J27" s="147"/>
      <c r="K27" s="239">
        <f t="shared" si="10"/>
        <v>0</v>
      </c>
      <c r="L27" s="393">
        <f t="shared" si="0"/>
        <v>0</v>
      </c>
      <c r="M27" s="228">
        <f t="shared" si="1"/>
        <v>0</v>
      </c>
      <c r="N27" s="228">
        <f t="shared" si="2"/>
        <v>0</v>
      </c>
      <c r="O27" s="228">
        <f t="shared" si="3"/>
        <v>0</v>
      </c>
      <c r="P27" s="230">
        <f t="shared" si="4"/>
        <v>0</v>
      </c>
      <c r="R27" s="393">
        <f t="shared" si="5"/>
        <v>0</v>
      </c>
      <c r="S27" s="229">
        <f t="shared" si="6"/>
        <v>0</v>
      </c>
      <c r="T27" s="393">
        <f t="shared" si="7"/>
        <v>0</v>
      </c>
      <c r="U27" s="230">
        <f t="shared" si="8"/>
        <v>0</v>
      </c>
      <c r="V27" s="412">
        <f t="shared" si="11"/>
        <v>0</v>
      </c>
      <c r="W27" s="230">
        <f t="shared" si="12"/>
        <v>0</v>
      </c>
    </row>
    <row r="28" spans="1:23" s="13" customFormat="1" ht="12.75">
      <c r="A28" s="377"/>
      <c r="B28" s="146"/>
      <c r="C28" s="147"/>
      <c r="D28" s="147"/>
      <c r="E28" s="147"/>
      <c r="F28" s="239">
        <f t="shared" si="9"/>
        <v>0</v>
      </c>
      <c r="G28" s="146"/>
      <c r="H28" s="147"/>
      <c r="I28" s="147"/>
      <c r="J28" s="147"/>
      <c r="K28" s="239">
        <f t="shared" si="10"/>
        <v>0</v>
      </c>
      <c r="L28" s="393">
        <f t="shared" si="0"/>
        <v>0</v>
      </c>
      <c r="M28" s="228">
        <f t="shared" si="1"/>
        <v>0</v>
      </c>
      <c r="N28" s="228">
        <f t="shared" si="2"/>
        <v>0</v>
      </c>
      <c r="O28" s="228">
        <f t="shared" si="3"/>
        <v>0</v>
      </c>
      <c r="P28" s="230">
        <f t="shared" si="4"/>
        <v>0</v>
      </c>
      <c r="R28" s="393">
        <f t="shared" si="5"/>
        <v>0</v>
      </c>
      <c r="S28" s="229">
        <f t="shared" si="6"/>
        <v>0</v>
      </c>
      <c r="T28" s="393">
        <f t="shared" si="7"/>
        <v>0</v>
      </c>
      <c r="U28" s="230">
        <f t="shared" si="8"/>
        <v>0</v>
      </c>
      <c r="V28" s="412">
        <f t="shared" si="11"/>
        <v>0</v>
      </c>
      <c r="W28" s="230">
        <f t="shared" si="12"/>
        <v>0</v>
      </c>
    </row>
    <row r="29" spans="1:23" s="13" customFormat="1" ht="12.75">
      <c r="A29" s="377"/>
      <c r="B29" s="146"/>
      <c r="C29" s="147"/>
      <c r="D29" s="147"/>
      <c r="E29" s="147"/>
      <c r="F29" s="239">
        <f t="shared" si="9"/>
        <v>0</v>
      </c>
      <c r="G29" s="146"/>
      <c r="H29" s="147"/>
      <c r="I29" s="147"/>
      <c r="J29" s="147"/>
      <c r="K29" s="239">
        <f t="shared" si="10"/>
        <v>0</v>
      </c>
      <c r="L29" s="393">
        <f t="shared" si="0"/>
        <v>0</v>
      </c>
      <c r="M29" s="228">
        <f t="shared" si="1"/>
        <v>0</v>
      </c>
      <c r="N29" s="228">
        <f t="shared" si="2"/>
        <v>0</v>
      </c>
      <c r="O29" s="228">
        <f t="shared" si="3"/>
        <v>0</v>
      </c>
      <c r="P29" s="230">
        <f t="shared" si="4"/>
        <v>0</v>
      </c>
      <c r="R29" s="393">
        <f t="shared" si="5"/>
        <v>0</v>
      </c>
      <c r="S29" s="229">
        <f t="shared" si="6"/>
        <v>0</v>
      </c>
      <c r="T29" s="393">
        <f t="shared" si="7"/>
        <v>0</v>
      </c>
      <c r="U29" s="230">
        <f t="shared" si="8"/>
        <v>0</v>
      </c>
      <c r="V29" s="412">
        <f t="shared" si="11"/>
        <v>0</v>
      </c>
      <c r="W29" s="230">
        <f t="shared" si="12"/>
        <v>0</v>
      </c>
    </row>
    <row r="30" spans="1:23" s="13" customFormat="1" ht="13.5" customHeight="1">
      <c r="A30" s="377"/>
      <c r="B30" s="146"/>
      <c r="C30" s="147"/>
      <c r="D30" s="147"/>
      <c r="E30" s="147"/>
      <c r="F30" s="239">
        <f t="shared" si="9"/>
        <v>0</v>
      </c>
      <c r="G30" s="146"/>
      <c r="H30" s="147"/>
      <c r="I30" s="147"/>
      <c r="J30" s="147"/>
      <c r="K30" s="239">
        <f t="shared" si="10"/>
        <v>0</v>
      </c>
      <c r="L30" s="393">
        <f t="shared" si="0"/>
        <v>0</v>
      </c>
      <c r="M30" s="228">
        <f t="shared" si="1"/>
        <v>0</v>
      </c>
      <c r="N30" s="228">
        <f t="shared" si="2"/>
        <v>0</v>
      </c>
      <c r="O30" s="228">
        <f t="shared" si="3"/>
        <v>0</v>
      </c>
      <c r="P30" s="230">
        <f t="shared" si="4"/>
        <v>0</v>
      </c>
      <c r="R30" s="393">
        <f t="shared" si="5"/>
        <v>0</v>
      </c>
      <c r="S30" s="229">
        <f t="shared" si="6"/>
        <v>0</v>
      </c>
      <c r="T30" s="393">
        <f t="shared" si="7"/>
        <v>0</v>
      </c>
      <c r="U30" s="230">
        <f t="shared" si="8"/>
        <v>0</v>
      </c>
      <c r="V30" s="412">
        <f t="shared" si="11"/>
        <v>0</v>
      </c>
      <c r="W30" s="230">
        <f t="shared" si="12"/>
        <v>0</v>
      </c>
    </row>
    <row r="31" spans="1:23" s="13" customFormat="1" ht="12.75">
      <c r="A31" s="377"/>
      <c r="B31" s="146"/>
      <c r="C31" s="147"/>
      <c r="D31" s="147"/>
      <c r="E31" s="147"/>
      <c r="F31" s="239">
        <f t="shared" si="9"/>
        <v>0</v>
      </c>
      <c r="G31" s="146"/>
      <c r="H31" s="147"/>
      <c r="I31" s="147"/>
      <c r="J31" s="147"/>
      <c r="K31" s="239">
        <f t="shared" si="10"/>
        <v>0</v>
      </c>
      <c r="L31" s="393">
        <f t="shared" si="0"/>
        <v>0</v>
      </c>
      <c r="M31" s="228">
        <f t="shared" si="1"/>
        <v>0</v>
      </c>
      <c r="N31" s="228">
        <f t="shared" si="2"/>
        <v>0</v>
      </c>
      <c r="O31" s="228">
        <f t="shared" si="3"/>
        <v>0</v>
      </c>
      <c r="P31" s="230">
        <f t="shared" si="4"/>
        <v>0</v>
      </c>
      <c r="R31" s="393">
        <f t="shared" si="5"/>
        <v>0</v>
      </c>
      <c r="S31" s="229">
        <f t="shared" si="6"/>
        <v>0</v>
      </c>
      <c r="T31" s="393">
        <f t="shared" si="7"/>
        <v>0</v>
      </c>
      <c r="U31" s="230">
        <f t="shared" si="8"/>
        <v>0</v>
      </c>
      <c r="V31" s="412">
        <f t="shared" si="11"/>
        <v>0</v>
      </c>
      <c r="W31" s="230">
        <f t="shared" si="12"/>
        <v>0</v>
      </c>
    </row>
    <row r="32" spans="1:23" s="13" customFormat="1" ht="12.75">
      <c r="A32" s="377"/>
      <c r="B32" s="146"/>
      <c r="C32" s="147"/>
      <c r="D32" s="147"/>
      <c r="E32" s="147"/>
      <c r="F32" s="239">
        <f t="shared" si="9"/>
        <v>0</v>
      </c>
      <c r="G32" s="146"/>
      <c r="H32" s="147"/>
      <c r="I32" s="147"/>
      <c r="J32" s="147"/>
      <c r="K32" s="239">
        <f t="shared" si="10"/>
        <v>0</v>
      </c>
      <c r="L32" s="393">
        <f t="shared" si="0"/>
        <v>0</v>
      </c>
      <c r="M32" s="228">
        <f t="shared" si="1"/>
        <v>0</v>
      </c>
      <c r="N32" s="228">
        <f t="shared" si="2"/>
        <v>0</v>
      </c>
      <c r="O32" s="228">
        <f t="shared" si="3"/>
        <v>0</v>
      </c>
      <c r="P32" s="230">
        <f t="shared" si="4"/>
        <v>0</v>
      </c>
      <c r="R32" s="393">
        <f t="shared" si="5"/>
        <v>0</v>
      </c>
      <c r="S32" s="229">
        <f t="shared" si="6"/>
        <v>0</v>
      </c>
      <c r="T32" s="393">
        <f t="shared" si="7"/>
        <v>0</v>
      </c>
      <c r="U32" s="230">
        <f t="shared" si="8"/>
        <v>0</v>
      </c>
      <c r="V32" s="412">
        <f t="shared" si="11"/>
        <v>0</v>
      </c>
      <c r="W32" s="230">
        <f t="shared" si="12"/>
        <v>0</v>
      </c>
    </row>
    <row r="33" spans="1:23" s="13" customFormat="1" ht="12.75">
      <c r="A33" s="377"/>
      <c r="B33" s="146"/>
      <c r="C33" s="147"/>
      <c r="D33" s="147"/>
      <c r="E33" s="147"/>
      <c r="F33" s="239">
        <f t="shared" si="9"/>
        <v>0</v>
      </c>
      <c r="G33" s="146"/>
      <c r="H33" s="147"/>
      <c r="I33" s="147"/>
      <c r="J33" s="147"/>
      <c r="K33" s="239">
        <f t="shared" si="10"/>
        <v>0</v>
      </c>
      <c r="L33" s="393">
        <f t="shared" si="0"/>
        <v>0</v>
      </c>
      <c r="M33" s="228">
        <f t="shared" si="1"/>
        <v>0</v>
      </c>
      <c r="N33" s="228">
        <f t="shared" si="2"/>
        <v>0</v>
      </c>
      <c r="O33" s="228">
        <f t="shared" si="3"/>
        <v>0</v>
      </c>
      <c r="P33" s="230">
        <f t="shared" si="4"/>
        <v>0</v>
      </c>
      <c r="R33" s="393">
        <f t="shared" si="5"/>
        <v>0</v>
      </c>
      <c r="S33" s="229">
        <f t="shared" si="6"/>
        <v>0</v>
      </c>
      <c r="T33" s="393">
        <f t="shared" si="7"/>
        <v>0</v>
      </c>
      <c r="U33" s="230">
        <f t="shared" si="8"/>
        <v>0</v>
      </c>
      <c r="V33" s="412">
        <f t="shared" si="11"/>
        <v>0</v>
      </c>
      <c r="W33" s="230">
        <f t="shared" si="12"/>
        <v>0</v>
      </c>
    </row>
    <row r="34" spans="1:23" s="13" customFormat="1" ht="12.75">
      <c r="A34" s="377"/>
      <c r="B34" s="146"/>
      <c r="C34" s="147"/>
      <c r="D34" s="147"/>
      <c r="E34" s="147"/>
      <c r="F34" s="239">
        <f t="shared" si="9"/>
        <v>0</v>
      </c>
      <c r="G34" s="146"/>
      <c r="H34" s="147"/>
      <c r="I34" s="147"/>
      <c r="J34" s="147"/>
      <c r="K34" s="239">
        <f t="shared" si="10"/>
        <v>0</v>
      </c>
      <c r="L34" s="393">
        <f t="shared" si="0"/>
        <v>0</v>
      </c>
      <c r="M34" s="228">
        <f t="shared" si="1"/>
        <v>0</v>
      </c>
      <c r="N34" s="228">
        <f t="shared" si="2"/>
        <v>0</v>
      </c>
      <c r="O34" s="228">
        <f t="shared" si="3"/>
        <v>0</v>
      </c>
      <c r="P34" s="230">
        <f t="shared" si="4"/>
        <v>0</v>
      </c>
      <c r="R34" s="393">
        <f t="shared" si="5"/>
        <v>0</v>
      </c>
      <c r="S34" s="229">
        <f t="shared" si="6"/>
        <v>0</v>
      </c>
      <c r="T34" s="393">
        <f t="shared" si="7"/>
        <v>0</v>
      </c>
      <c r="U34" s="230">
        <f t="shared" si="8"/>
        <v>0</v>
      </c>
      <c r="V34" s="412">
        <f t="shared" si="11"/>
        <v>0</v>
      </c>
      <c r="W34" s="230">
        <f t="shared" si="12"/>
        <v>0</v>
      </c>
    </row>
    <row r="35" spans="1:23" s="13" customFormat="1" ht="12.75">
      <c r="A35" s="377"/>
      <c r="B35" s="146"/>
      <c r="C35" s="147"/>
      <c r="D35" s="147"/>
      <c r="E35" s="147"/>
      <c r="F35" s="239">
        <f t="shared" si="9"/>
        <v>0</v>
      </c>
      <c r="G35" s="146"/>
      <c r="H35" s="147"/>
      <c r="I35" s="147"/>
      <c r="J35" s="147"/>
      <c r="K35" s="239">
        <f t="shared" si="10"/>
        <v>0</v>
      </c>
      <c r="L35" s="393">
        <f t="shared" si="0"/>
        <v>0</v>
      </c>
      <c r="M35" s="228">
        <f t="shared" si="1"/>
        <v>0</v>
      </c>
      <c r="N35" s="228">
        <f t="shared" si="2"/>
        <v>0</v>
      </c>
      <c r="O35" s="228">
        <f t="shared" si="3"/>
        <v>0</v>
      </c>
      <c r="P35" s="230">
        <f t="shared" si="4"/>
        <v>0</v>
      </c>
      <c r="R35" s="393">
        <f t="shared" si="5"/>
        <v>0</v>
      </c>
      <c r="S35" s="229">
        <f t="shared" si="6"/>
        <v>0</v>
      </c>
      <c r="T35" s="393">
        <f t="shared" si="7"/>
        <v>0</v>
      </c>
      <c r="U35" s="230">
        <f t="shared" si="8"/>
        <v>0</v>
      </c>
      <c r="V35" s="412">
        <f t="shared" si="11"/>
        <v>0</v>
      </c>
      <c r="W35" s="230">
        <f t="shared" si="12"/>
        <v>0</v>
      </c>
    </row>
    <row r="36" spans="1:23" s="13" customFormat="1" ht="12.75">
      <c r="A36" s="820"/>
      <c r="B36" s="821"/>
      <c r="C36" s="822"/>
      <c r="D36" s="822"/>
      <c r="E36" s="822"/>
      <c r="F36" s="239">
        <f t="shared" si="9"/>
        <v>0</v>
      </c>
      <c r="G36" s="821"/>
      <c r="H36" s="822"/>
      <c r="I36" s="147"/>
      <c r="J36" s="147"/>
      <c r="K36" s="239">
        <f t="shared" si="10"/>
        <v>0</v>
      </c>
      <c r="L36" s="413">
        <f t="shared" ref="L36:L51" si="13">+B36-G36</f>
        <v>0</v>
      </c>
      <c r="M36" s="823">
        <f t="shared" ref="M36:M51" si="14">+C36-H36</f>
        <v>0</v>
      </c>
      <c r="N36" s="823">
        <f t="shared" ref="N36:N51" si="15">+D36-I36</f>
        <v>0</v>
      </c>
      <c r="O36" s="823">
        <f t="shared" ref="O36:O51" si="16">+E36-J36</f>
        <v>0</v>
      </c>
      <c r="P36" s="415">
        <f t="shared" ref="P36:P51" si="17">+F36-K36</f>
        <v>0</v>
      </c>
      <c r="R36" s="393">
        <f t="shared" ref="R36:R51" si="18">+B36*(E36/12)</f>
        <v>0</v>
      </c>
      <c r="S36" s="229">
        <f t="shared" ref="S36:S51" si="19">+C36*(E36/12)</f>
        <v>0</v>
      </c>
      <c r="T36" s="393">
        <f t="shared" ref="T36:T51" si="20">+G36*(J36/12)</f>
        <v>0</v>
      </c>
      <c r="U36" s="230">
        <f t="shared" ref="U36:U51" si="21">+H36*(J36/12)</f>
        <v>0</v>
      </c>
      <c r="V36" s="412">
        <f t="shared" ref="V36:V51" si="22">+R36-T36</f>
        <v>0</v>
      </c>
      <c r="W36" s="230">
        <f t="shared" ref="W36:W51" si="23">+S36-U36</f>
        <v>0</v>
      </c>
    </row>
    <row r="37" spans="1:23" s="13" customFormat="1" ht="12.75">
      <c r="A37" s="820"/>
      <c r="B37" s="821"/>
      <c r="C37" s="822"/>
      <c r="D37" s="822"/>
      <c r="E37" s="822"/>
      <c r="F37" s="239">
        <f t="shared" si="9"/>
        <v>0</v>
      </c>
      <c r="G37" s="821"/>
      <c r="H37" s="822"/>
      <c r="I37" s="147"/>
      <c r="J37" s="147"/>
      <c r="K37" s="239">
        <f t="shared" si="10"/>
        <v>0</v>
      </c>
      <c r="L37" s="413">
        <f t="shared" si="13"/>
        <v>0</v>
      </c>
      <c r="M37" s="823">
        <f t="shared" si="14"/>
        <v>0</v>
      </c>
      <c r="N37" s="823">
        <f t="shared" si="15"/>
        <v>0</v>
      </c>
      <c r="O37" s="823">
        <f t="shared" si="16"/>
        <v>0</v>
      </c>
      <c r="P37" s="415">
        <f t="shared" si="17"/>
        <v>0</v>
      </c>
      <c r="R37" s="393">
        <f t="shared" si="18"/>
        <v>0</v>
      </c>
      <c r="S37" s="229">
        <f t="shared" si="19"/>
        <v>0</v>
      </c>
      <c r="T37" s="393">
        <f t="shared" si="20"/>
        <v>0</v>
      </c>
      <c r="U37" s="230">
        <f t="shared" si="21"/>
        <v>0</v>
      </c>
      <c r="V37" s="412">
        <f t="shared" si="22"/>
        <v>0</v>
      </c>
      <c r="W37" s="230">
        <f t="shared" si="23"/>
        <v>0</v>
      </c>
    </row>
    <row r="38" spans="1:23" s="13" customFormat="1" ht="12.75">
      <c r="A38" s="820"/>
      <c r="B38" s="821"/>
      <c r="C38" s="822"/>
      <c r="D38" s="822"/>
      <c r="E38" s="822"/>
      <c r="F38" s="239">
        <f t="shared" si="9"/>
        <v>0</v>
      </c>
      <c r="G38" s="821"/>
      <c r="H38" s="822"/>
      <c r="I38" s="147"/>
      <c r="J38" s="147"/>
      <c r="K38" s="239">
        <f t="shared" si="10"/>
        <v>0</v>
      </c>
      <c r="L38" s="413">
        <f t="shared" si="13"/>
        <v>0</v>
      </c>
      <c r="M38" s="823">
        <f t="shared" si="14"/>
        <v>0</v>
      </c>
      <c r="N38" s="823">
        <f t="shared" si="15"/>
        <v>0</v>
      </c>
      <c r="O38" s="823">
        <f t="shared" si="16"/>
        <v>0</v>
      </c>
      <c r="P38" s="415">
        <f t="shared" si="17"/>
        <v>0</v>
      </c>
      <c r="R38" s="393">
        <f t="shared" si="18"/>
        <v>0</v>
      </c>
      <c r="S38" s="229">
        <f t="shared" si="19"/>
        <v>0</v>
      </c>
      <c r="T38" s="393">
        <f t="shared" si="20"/>
        <v>0</v>
      </c>
      <c r="U38" s="230">
        <f t="shared" si="21"/>
        <v>0</v>
      </c>
      <c r="V38" s="412">
        <f t="shared" si="22"/>
        <v>0</v>
      </c>
      <c r="W38" s="230">
        <f t="shared" si="23"/>
        <v>0</v>
      </c>
    </row>
    <row r="39" spans="1:23" s="13" customFormat="1" ht="12.75">
      <c r="A39" s="820"/>
      <c r="B39" s="821"/>
      <c r="C39" s="822"/>
      <c r="D39" s="822"/>
      <c r="E39" s="822"/>
      <c r="F39" s="239">
        <f t="shared" si="9"/>
        <v>0</v>
      </c>
      <c r="G39" s="146"/>
      <c r="H39" s="147"/>
      <c r="I39" s="147"/>
      <c r="J39" s="147"/>
      <c r="K39" s="239">
        <f t="shared" si="10"/>
        <v>0</v>
      </c>
      <c r="L39" s="413">
        <f t="shared" si="13"/>
        <v>0</v>
      </c>
      <c r="M39" s="823">
        <f t="shared" si="14"/>
        <v>0</v>
      </c>
      <c r="N39" s="823">
        <f t="shared" si="15"/>
        <v>0</v>
      </c>
      <c r="O39" s="823">
        <f t="shared" si="16"/>
        <v>0</v>
      </c>
      <c r="P39" s="415">
        <f t="shared" si="17"/>
        <v>0</v>
      </c>
      <c r="R39" s="393">
        <f t="shared" si="18"/>
        <v>0</v>
      </c>
      <c r="S39" s="229">
        <f t="shared" si="19"/>
        <v>0</v>
      </c>
      <c r="T39" s="393">
        <f t="shared" si="20"/>
        <v>0</v>
      </c>
      <c r="U39" s="230">
        <f t="shared" si="21"/>
        <v>0</v>
      </c>
      <c r="V39" s="412">
        <f t="shared" si="22"/>
        <v>0</v>
      </c>
      <c r="W39" s="230">
        <f t="shared" si="23"/>
        <v>0</v>
      </c>
    </row>
    <row r="40" spans="1:23" s="13" customFormat="1" ht="12.75" customHeight="1">
      <c r="A40" s="820"/>
      <c r="B40" s="821"/>
      <c r="C40" s="822"/>
      <c r="D40" s="822"/>
      <c r="E40" s="822"/>
      <c r="F40" s="239">
        <f t="shared" si="9"/>
        <v>0</v>
      </c>
      <c r="G40" s="824"/>
      <c r="H40" s="825"/>
      <c r="I40" s="147"/>
      <c r="J40" s="147"/>
      <c r="K40" s="239">
        <f t="shared" si="10"/>
        <v>0</v>
      </c>
      <c r="L40" s="413">
        <f t="shared" si="13"/>
        <v>0</v>
      </c>
      <c r="M40" s="823">
        <f t="shared" si="14"/>
        <v>0</v>
      </c>
      <c r="N40" s="823">
        <f t="shared" si="15"/>
        <v>0</v>
      </c>
      <c r="O40" s="823">
        <f t="shared" si="16"/>
        <v>0</v>
      </c>
      <c r="P40" s="415">
        <f t="shared" si="17"/>
        <v>0</v>
      </c>
      <c r="R40" s="393">
        <f t="shared" si="18"/>
        <v>0</v>
      </c>
      <c r="S40" s="229">
        <f t="shared" si="19"/>
        <v>0</v>
      </c>
      <c r="T40" s="393">
        <f t="shared" si="20"/>
        <v>0</v>
      </c>
      <c r="U40" s="230">
        <f t="shared" si="21"/>
        <v>0</v>
      </c>
      <c r="V40" s="412">
        <f t="shared" si="22"/>
        <v>0</v>
      </c>
      <c r="W40" s="230">
        <f t="shared" si="23"/>
        <v>0</v>
      </c>
    </row>
    <row r="41" spans="1:23" s="13" customFormat="1" ht="12.75" customHeight="1">
      <c r="A41" s="820"/>
      <c r="B41" s="821"/>
      <c r="C41" s="822"/>
      <c r="D41" s="822"/>
      <c r="E41" s="822"/>
      <c r="F41" s="239">
        <f t="shared" si="9"/>
        <v>0</v>
      </c>
      <c r="G41" s="821"/>
      <c r="H41" s="822"/>
      <c r="I41" s="147"/>
      <c r="J41" s="147"/>
      <c r="K41" s="239">
        <f t="shared" si="10"/>
        <v>0</v>
      </c>
      <c r="L41" s="413">
        <f t="shared" si="13"/>
        <v>0</v>
      </c>
      <c r="M41" s="823">
        <f t="shared" si="14"/>
        <v>0</v>
      </c>
      <c r="N41" s="823">
        <f t="shared" si="15"/>
        <v>0</v>
      </c>
      <c r="O41" s="823">
        <f t="shared" si="16"/>
        <v>0</v>
      </c>
      <c r="P41" s="415">
        <f t="shared" si="17"/>
        <v>0</v>
      </c>
      <c r="R41" s="393">
        <f t="shared" si="18"/>
        <v>0</v>
      </c>
      <c r="S41" s="229">
        <f t="shared" si="19"/>
        <v>0</v>
      </c>
      <c r="T41" s="393">
        <f t="shared" si="20"/>
        <v>0</v>
      </c>
      <c r="U41" s="230">
        <f t="shared" si="21"/>
        <v>0</v>
      </c>
      <c r="V41" s="412">
        <f t="shared" si="22"/>
        <v>0</v>
      </c>
      <c r="W41" s="230">
        <f t="shared" si="23"/>
        <v>0</v>
      </c>
    </row>
    <row r="42" spans="1:23" s="13" customFormat="1" ht="12.75" customHeight="1">
      <c r="A42" s="820"/>
      <c r="B42" s="821"/>
      <c r="C42" s="822"/>
      <c r="D42" s="822"/>
      <c r="E42" s="822"/>
      <c r="F42" s="239">
        <f t="shared" si="9"/>
        <v>0</v>
      </c>
      <c r="G42" s="821"/>
      <c r="H42" s="822"/>
      <c r="I42" s="147"/>
      <c r="J42" s="147"/>
      <c r="K42" s="239">
        <f t="shared" si="10"/>
        <v>0</v>
      </c>
      <c r="L42" s="413">
        <f t="shared" si="13"/>
        <v>0</v>
      </c>
      <c r="M42" s="823">
        <f t="shared" si="14"/>
        <v>0</v>
      </c>
      <c r="N42" s="823">
        <f t="shared" si="15"/>
        <v>0</v>
      </c>
      <c r="O42" s="823">
        <f t="shared" si="16"/>
        <v>0</v>
      </c>
      <c r="P42" s="415">
        <f t="shared" si="17"/>
        <v>0</v>
      </c>
      <c r="R42" s="393">
        <f t="shared" si="18"/>
        <v>0</v>
      </c>
      <c r="S42" s="229">
        <f t="shared" si="19"/>
        <v>0</v>
      </c>
      <c r="T42" s="393">
        <f t="shared" si="20"/>
        <v>0</v>
      </c>
      <c r="U42" s="230">
        <f t="shared" si="21"/>
        <v>0</v>
      </c>
      <c r="V42" s="412">
        <f t="shared" si="22"/>
        <v>0</v>
      </c>
      <c r="W42" s="230">
        <f t="shared" si="23"/>
        <v>0</v>
      </c>
    </row>
    <row r="43" spans="1:23" s="13" customFormat="1" ht="12.75" customHeight="1">
      <c r="A43" s="820"/>
      <c r="B43" s="821"/>
      <c r="C43" s="822"/>
      <c r="D43" s="822"/>
      <c r="E43" s="822"/>
      <c r="F43" s="239">
        <f t="shared" si="9"/>
        <v>0</v>
      </c>
      <c r="G43" s="821"/>
      <c r="H43" s="822"/>
      <c r="I43" s="147"/>
      <c r="J43" s="147"/>
      <c r="K43" s="239">
        <f t="shared" si="10"/>
        <v>0</v>
      </c>
      <c r="L43" s="413">
        <f t="shared" si="13"/>
        <v>0</v>
      </c>
      <c r="M43" s="823">
        <f t="shared" si="14"/>
        <v>0</v>
      </c>
      <c r="N43" s="823">
        <f t="shared" si="15"/>
        <v>0</v>
      </c>
      <c r="O43" s="823">
        <f t="shared" si="16"/>
        <v>0</v>
      </c>
      <c r="P43" s="415">
        <f t="shared" si="17"/>
        <v>0</v>
      </c>
      <c r="R43" s="393">
        <f t="shared" si="18"/>
        <v>0</v>
      </c>
      <c r="S43" s="229">
        <f t="shared" si="19"/>
        <v>0</v>
      </c>
      <c r="T43" s="393">
        <f t="shared" si="20"/>
        <v>0</v>
      </c>
      <c r="U43" s="230">
        <f t="shared" si="21"/>
        <v>0</v>
      </c>
      <c r="V43" s="412">
        <f t="shared" si="22"/>
        <v>0</v>
      </c>
      <c r="W43" s="230">
        <f t="shared" si="23"/>
        <v>0</v>
      </c>
    </row>
    <row r="44" spans="1:23" s="13" customFormat="1" ht="12.75" customHeight="1">
      <c r="A44" s="820"/>
      <c r="B44" s="821"/>
      <c r="C44" s="822"/>
      <c r="D44" s="822"/>
      <c r="E44" s="822"/>
      <c r="F44" s="239">
        <f t="shared" si="9"/>
        <v>0</v>
      </c>
      <c r="G44" s="821"/>
      <c r="H44" s="822"/>
      <c r="I44" s="147"/>
      <c r="J44" s="147"/>
      <c r="K44" s="239">
        <f t="shared" si="10"/>
        <v>0</v>
      </c>
      <c r="L44" s="413">
        <f t="shared" si="13"/>
        <v>0</v>
      </c>
      <c r="M44" s="823">
        <f t="shared" si="14"/>
        <v>0</v>
      </c>
      <c r="N44" s="823">
        <f t="shared" si="15"/>
        <v>0</v>
      </c>
      <c r="O44" s="823">
        <f t="shared" si="16"/>
        <v>0</v>
      </c>
      <c r="P44" s="415">
        <f t="shared" si="17"/>
        <v>0</v>
      </c>
      <c r="R44" s="393">
        <f t="shared" si="18"/>
        <v>0</v>
      </c>
      <c r="S44" s="229">
        <f t="shared" si="19"/>
        <v>0</v>
      </c>
      <c r="T44" s="393">
        <f t="shared" si="20"/>
        <v>0</v>
      </c>
      <c r="U44" s="230">
        <f t="shared" si="21"/>
        <v>0</v>
      </c>
      <c r="V44" s="412">
        <f t="shared" si="22"/>
        <v>0</v>
      </c>
      <c r="W44" s="230">
        <f t="shared" si="23"/>
        <v>0</v>
      </c>
    </row>
    <row r="45" spans="1:23" s="13" customFormat="1" ht="12.75" customHeight="1">
      <c r="A45" s="820"/>
      <c r="B45" s="821"/>
      <c r="C45" s="822"/>
      <c r="D45" s="822"/>
      <c r="E45" s="822"/>
      <c r="F45" s="239">
        <f t="shared" si="9"/>
        <v>0</v>
      </c>
      <c r="G45" s="821"/>
      <c r="H45" s="822"/>
      <c r="I45" s="147"/>
      <c r="J45" s="147"/>
      <c r="K45" s="239">
        <f t="shared" si="10"/>
        <v>0</v>
      </c>
      <c r="L45" s="413">
        <f t="shared" si="13"/>
        <v>0</v>
      </c>
      <c r="M45" s="823">
        <f t="shared" si="14"/>
        <v>0</v>
      </c>
      <c r="N45" s="823">
        <f t="shared" si="15"/>
        <v>0</v>
      </c>
      <c r="O45" s="823">
        <f t="shared" si="16"/>
        <v>0</v>
      </c>
      <c r="P45" s="415">
        <f t="shared" si="17"/>
        <v>0</v>
      </c>
      <c r="R45" s="393">
        <f t="shared" si="18"/>
        <v>0</v>
      </c>
      <c r="S45" s="229">
        <f t="shared" si="19"/>
        <v>0</v>
      </c>
      <c r="T45" s="393">
        <f t="shared" si="20"/>
        <v>0</v>
      </c>
      <c r="U45" s="230">
        <f t="shared" si="21"/>
        <v>0</v>
      </c>
      <c r="V45" s="412">
        <f t="shared" si="22"/>
        <v>0</v>
      </c>
      <c r="W45" s="230">
        <f t="shared" si="23"/>
        <v>0</v>
      </c>
    </row>
    <row r="46" spans="1:23" s="13" customFormat="1" ht="12.75" customHeight="1">
      <c r="A46" s="820"/>
      <c r="B46" s="821"/>
      <c r="C46" s="822"/>
      <c r="D46" s="822"/>
      <c r="E46" s="822"/>
      <c r="F46" s="239">
        <f t="shared" si="9"/>
        <v>0</v>
      </c>
      <c r="G46" s="821"/>
      <c r="H46" s="822"/>
      <c r="I46" s="147"/>
      <c r="J46" s="147"/>
      <c r="K46" s="239">
        <f t="shared" si="10"/>
        <v>0</v>
      </c>
      <c r="L46" s="413">
        <f t="shared" si="13"/>
        <v>0</v>
      </c>
      <c r="M46" s="823">
        <f t="shared" si="14"/>
        <v>0</v>
      </c>
      <c r="N46" s="823">
        <f t="shared" si="15"/>
        <v>0</v>
      </c>
      <c r="O46" s="823">
        <f t="shared" si="16"/>
        <v>0</v>
      </c>
      <c r="P46" s="415">
        <f t="shared" si="17"/>
        <v>0</v>
      </c>
      <c r="R46" s="393">
        <f t="shared" si="18"/>
        <v>0</v>
      </c>
      <c r="S46" s="229">
        <f t="shared" si="19"/>
        <v>0</v>
      </c>
      <c r="T46" s="393">
        <f t="shared" si="20"/>
        <v>0</v>
      </c>
      <c r="U46" s="230">
        <f t="shared" si="21"/>
        <v>0</v>
      </c>
      <c r="V46" s="412">
        <f t="shared" si="22"/>
        <v>0</v>
      </c>
      <c r="W46" s="230">
        <f t="shared" si="23"/>
        <v>0</v>
      </c>
    </row>
    <row r="47" spans="1:23" s="13" customFormat="1" ht="12.75" customHeight="1">
      <c r="A47" s="820"/>
      <c r="B47" s="821"/>
      <c r="C47" s="822"/>
      <c r="D47" s="822"/>
      <c r="E47" s="822"/>
      <c r="F47" s="239">
        <f t="shared" si="9"/>
        <v>0</v>
      </c>
      <c r="G47" s="821"/>
      <c r="H47" s="822"/>
      <c r="I47" s="147"/>
      <c r="J47" s="147"/>
      <c r="K47" s="239">
        <f t="shared" si="10"/>
        <v>0</v>
      </c>
      <c r="L47" s="413">
        <f t="shared" si="13"/>
        <v>0</v>
      </c>
      <c r="M47" s="823">
        <f t="shared" si="14"/>
        <v>0</v>
      </c>
      <c r="N47" s="823">
        <f t="shared" si="15"/>
        <v>0</v>
      </c>
      <c r="O47" s="823">
        <f t="shared" si="16"/>
        <v>0</v>
      </c>
      <c r="P47" s="415">
        <f t="shared" si="17"/>
        <v>0</v>
      </c>
      <c r="R47" s="393">
        <f t="shared" si="18"/>
        <v>0</v>
      </c>
      <c r="S47" s="229">
        <f t="shared" si="19"/>
        <v>0</v>
      </c>
      <c r="T47" s="393">
        <f t="shared" si="20"/>
        <v>0</v>
      </c>
      <c r="U47" s="230">
        <f t="shared" si="21"/>
        <v>0</v>
      </c>
      <c r="V47" s="412">
        <f t="shared" si="22"/>
        <v>0</v>
      </c>
      <c r="W47" s="230">
        <f t="shared" si="23"/>
        <v>0</v>
      </c>
    </row>
    <row r="48" spans="1:23" s="13" customFormat="1" ht="12.75" customHeight="1">
      <c r="A48" s="820"/>
      <c r="B48" s="821"/>
      <c r="C48" s="822"/>
      <c r="D48" s="822"/>
      <c r="E48" s="822"/>
      <c r="F48" s="239">
        <f t="shared" si="9"/>
        <v>0</v>
      </c>
      <c r="G48" s="821"/>
      <c r="H48" s="822"/>
      <c r="I48" s="147"/>
      <c r="J48" s="147"/>
      <c r="K48" s="239">
        <f t="shared" si="10"/>
        <v>0</v>
      </c>
      <c r="L48" s="413">
        <f t="shared" si="13"/>
        <v>0</v>
      </c>
      <c r="M48" s="823">
        <f t="shared" si="14"/>
        <v>0</v>
      </c>
      <c r="N48" s="823">
        <f t="shared" si="15"/>
        <v>0</v>
      </c>
      <c r="O48" s="823">
        <f t="shared" si="16"/>
        <v>0</v>
      </c>
      <c r="P48" s="415">
        <f t="shared" si="17"/>
        <v>0</v>
      </c>
      <c r="R48" s="393">
        <f t="shared" si="18"/>
        <v>0</v>
      </c>
      <c r="S48" s="229">
        <f t="shared" si="19"/>
        <v>0</v>
      </c>
      <c r="T48" s="393">
        <f t="shared" si="20"/>
        <v>0</v>
      </c>
      <c r="U48" s="230">
        <f t="shared" si="21"/>
        <v>0</v>
      </c>
      <c r="V48" s="412">
        <f t="shared" si="22"/>
        <v>0</v>
      </c>
      <c r="W48" s="230">
        <f t="shared" si="23"/>
        <v>0</v>
      </c>
    </row>
    <row r="49" spans="1:23" s="13" customFormat="1" ht="12.75" customHeight="1">
      <c r="A49" s="820"/>
      <c r="B49" s="821"/>
      <c r="C49" s="822"/>
      <c r="D49" s="822"/>
      <c r="E49" s="822"/>
      <c r="F49" s="239">
        <f t="shared" si="9"/>
        <v>0</v>
      </c>
      <c r="G49" s="821"/>
      <c r="H49" s="822"/>
      <c r="I49" s="147"/>
      <c r="J49" s="147"/>
      <c r="K49" s="239">
        <f t="shared" si="10"/>
        <v>0</v>
      </c>
      <c r="L49" s="413">
        <f t="shared" si="13"/>
        <v>0</v>
      </c>
      <c r="M49" s="823">
        <f t="shared" si="14"/>
        <v>0</v>
      </c>
      <c r="N49" s="823">
        <f t="shared" si="15"/>
        <v>0</v>
      </c>
      <c r="O49" s="823">
        <f t="shared" si="16"/>
        <v>0</v>
      </c>
      <c r="P49" s="415">
        <f t="shared" si="17"/>
        <v>0</v>
      </c>
      <c r="R49" s="393">
        <f t="shared" si="18"/>
        <v>0</v>
      </c>
      <c r="S49" s="229">
        <f t="shared" si="19"/>
        <v>0</v>
      </c>
      <c r="T49" s="393">
        <f t="shared" si="20"/>
        <v>0</v>
      </c>
      <c r="U49" s="230">
        <f t="shared" si="21"/>
        <v>0</v>
      </c>
      <c r="V49" s="412">
        <f t="shared" si="22"/>
        <v>0</v>
      </c>
      <c r="W49" s="230">
        <f t="shared" si="23"/>
        <v>0</v>
      </c>
    </row>
    <row r="50" spans="1:23" s="13" customFormat="1" ht="12.75" customHeight="1">
      <c r="A50" s="820"/>
      <c r="B50" s="821"/>
      <c r="C50" s="822"/>
      <c r="D50" s="822"/>
      <c r="E50" s="822"/>
      <c r="F50" s="239">
        <f t="shared" si="9"/>
        <v>0</v>
      </c>
      <c r="G50" s="821"/>
      <c r="H50" s="822"/>
      <c r="I50" s="147"/>
      <c r="J50" s="147"/>
      <c r="K50" s="239">
        <f t="shared" si="10"/>
        <v>0</v>
      </c>
      <c r="L50" s="413">
        <f t="shared" si="13"/>
        <v>0</v>
      </c>
      <c r="M50" s="823">
        <f t="shared" si="14"/>
        <v>0</v>
      </c>
      <c r="N50" s="823">
        <f t="shared" si="15"/>
        <v>0</v>
      </c>
      <c r="O50" s="823">
        <f t="shared" si="16"/>
        <v>0</v>
      </c>
      <c r="P50" s="415">
        <f t="shared" si="17"/>
        <v>0</v>
      </c>
      <c r="R50" s="393">
        <f t="shared" si="18"/>
        <v>0</v>
      </c>
      <c r="S50" s="229">
        <f t="shared" si="19"/>
        <v>0</v>
      </c>
      <c r="T50" s="393">
        <f t="shared" si="20"/>
        <v>0</v>
      </c>
      <c r="U50" s="230">
        <f t="shared" si="21"/>
        <v>0</v>
      </c>
      <c r="V50" s="412">
        <f t="shared" si="22"/>
        <v>0</v>
      </c>
      <c r="W50" s="230">
        <f t="shared" si="23"/>
        <v>0</v>
      </c>
    </row>
    <row r="51" spans="1:23" s="13" customFormat="1" ht="12.75" customHeight="1">
      <c r="A51" s="820"/>
      <c r="B51" s="821"/>
      <c r="C51" s="822"/>
      <c r="D51" s="822"/>
      <c r="E51" s="822"/>
      <c r="F51" s="239">
        <f t="shared" si="9"/>
        <v>0</v>
      </c>
      <c r="G51" s="821"/>
      <c r="H51" s="822"/>
      <c r="I51" s="147"/>
      <c r="J51" s="147"/>
      <c r="K51" s="239">
        <f t="shared" si="10"/>
        <v>0</v>
      </c>
      <c r="L51" s="413">
        <f t="shared" si="13"/>
        <v>0</v>
      </c>
      <c r="M51" s="823">
        <f t="shared" si="14"/>
        <v>0</v>
      </c>
      <c r="N51" s="823">
        <f t="shared" si="15"/>
        <v>0</v>
      </c>
      <c r="O51" s="823">
        <f t="shared" si="16"/>
        <v>0</v>
      </c>
      <c r="P51" s="415">
        <f t="shared" si="17"/>
        <v>0</v>
      </c>
      <c r="R51" s="393">
        <f t="shared" si="18"/>
        <v>0</v>
      </c>
      <c r="S51" s="229">
        <f t="shared" si="19"/>
        <v>0</v>
      </c>
      <c r="T51" s="393">
        <f t="shared" si="20"/>
        <v>0</v>
      </c>
      <c r="U51" s="230">
        <f t="shared" si="21"/>
        <v>0</v>
      </c>
      <c r="V51" s="412">
        <f t="shared" si="22"/>
        <v>0</v>
      </c>
      <c r="W51" s="230">
        <f t="shared" si="23"/>
        <v>0</v>
      </c>
    </row>
    <row r="52" spans="1:23" s="13" customFormat="1" ht="12.75" customHeight="1">
      <c r="A52" s="820"/>
      <c r="B52" s="821"/>
      <c r="C52" s="822"/>
      <c r="D52" s="822"/>
      <c r="E52" s="822"/>
      <c r="F52" s="239">
        <f t="shared" si="9"/>
        <v>0</v>
      </c>
      <c r="G52" s="821"/>
      <c r="H52" s="822"/>
      <c r="I52" s="147"/>
      <c r="J52" s="147"/>
      <c r="K52" s="239">
        <f t="shared" si="10"/>
        <v>0</v>
      </c>
      <c r="L52" s="413">
        <f t="shared" ref="L52:L90" si="24">+B52-G52</f>
        <v>0</v>
      </c>
      <c r="M52" s="823">
        <f t="shared" ref="M52:M90" si="25">+C52-H52</f>
        <v>0</v>
      </c>
      <c r="N52" s="823">
        <f t="shared" ref="N52:N90" si="26">+D52-I52</f>
        <v>0</v>
      </c>
      <c r="O52" s="823">
        <f t="shared" ref="O52:O90" si="27">+E52-J52</f>
        <v>0</v>
      </c>
      <c r="P52" s="415">
        <f t="shared" ref="P52:P90" si="28">+F52-K52</f>
        <v>0</v>
      </c>
      <c r="R52" s="393">
        <f t="shared" ref="R52:R90" si="29">+B52*(E52/12)</f>
        <v>0</v>
      </c>
      <c r="S52" s="229">
        <f t="shared" ref="S52:S90" si="30">+C52*(E52/12)</f>
        <v>0</v>
      </c>
      <c r="T52" s="393">
        <f t="shared" ref="T52:T90" si="31">+G52*(J52/12)</f>
        <v>0</v>
      </c>
      <c r="U52" s="230">
        <f t="shared" ref="U52:U90" si="32">+H52*(J52/12)</f>
        <v>0</v>
      </c>
      <c r="V52" s="412">
        <f t="shared" ref="V52:V90" si="33">+R52-T52</f>
        <v>0</v>
      </c>
      <c r="W52" s="230">
        <f t="shared" ref="W52:W90" si="34">+S52-U52</f>
        <v>0</v>
      </c>
    </row>
    <row r="53" spans="1:23" s="13" customFormat="1" ht="12.75" customHeight="1">
      <c r="A53" s="820"/>
      <c r="B53" s="821"/>
      <c r="C53" s="822"/>
      <c r="D53" s="822"/>
      <c r="E53" s="822"/>
      <c r="F53" s="239">
        <f t="shared" si="9"/>
        <v>0</v>
      </c>
      <c r="G53" s="821"/>
      <c r="H53" s="822"/>
      <c r="I53" s="147"/>
      <c r="J53" s="147"/>
      <c r="K53" s="239">
        <f t="shared" si="10"/>
        <v>0</v>
      </c>
      <c r="L53" s="413">
        <f t="shared" si="24"/>
        <v>0</v>
      </c>
      <c r="M53" s="823">
        <f t="shared" si="25"/>
        <v>0</v>
      </c>
      <c r="N53" s="823">
        <f t="shared" si="26"/>
        <v>0</v>
      </c>
      <c r="O53" s="823">
        <f t="shared" si="27"/>
        <v>0</v>
      </c>
      <c r="P53" s="415">
        <f t="shared" si="28"/>
        <v>0</v>
      </c>
      <c r="R53" s="393">
        <f t="shared" si="29"/>
        <v>0</v>
      </c>
      <c r="S53" s="229">
        <f t="shared" si="30"/>
        <v>0</v>
      </c>
      <c r="T53" s="393">
        <f t="shared" si="31"/>
        <v>0</v>
      </c>
      <c r="U53" s="230">
        <f t="shared" si="32"/>
        <v>0</v>
      </c>
      <c r="V53" s="412">
        <f t="shared" si="33"/>
        <v>0</v>
      </c>
      <c r="W53" s="230">
        <f t="shared" si="34"/>
        <v>0</v>
      </c>
    </row>
    <row r="54" spans="1:23" s="13" customFormat="1" ht="12.75" customHeight="1">
      <c r="A54" s="820"/>
      <c r="B54" s="821"/>
      <c r="C54" s="822"/>
      <c r="D54" s="822"/>
      <c r="E54" s="822"/>
      <c r="F54" s="239">
        <f t="shared" si="9"/>
        <v>0</v>
      </c>
      <c r="G54" s="821"/>
      <c r="H54" s="822"/>
      <c r="I54" s="147"/>
      <c r="J54" s="147"/>
      <c r="K54" s="239">
        <f t="shared" si="10"/>
        <v>0</v>
      </c>
      <c r="L54" s="413">
        <f t="shared" si="24"/>
        <v>0</v>
      </c>
      <c r="M54" s="823">
        <f t="shared" si="25"/>
        <v>0</v>
      </c>
      <c r="N54" s="823">
        <f t="shared" si="26"/>
        <v>0</v>
      </c>
      <c r="O54" s="823">
        <f t="shared" si="27"/>
        <v>0</v>
      </c>
      <c r="P54" s="415">
        <f t="shared" si="28"/>
        <v>0</v>
      </c>
      <c r="R54" s="393">
        <f t="shared" si="29"/>
        <v>0</v>
      </c>
      <c r="S54" s="229">
        <f t="shared" si="30"/>
        <v>0</v>
      </c>
      <c r="T54" s="393">
        <f t="shared" si="31"/>
        <v>0</v>
      </c>
      <c r="U54" s="230">
        <f t="shared" si="32"/>
        <v>0</v>
      </c>
      <c r="V54" s="412">
        <f t="shared" si="33"/>
        <v>0</v>
      </c>
      <c r="W54" s="230">
        <f t="shared" si="34"/>
        <v>0</v>
      </c>
    </row>
    <row r="55" spans="1:23" s="13" customFormat="1" ht="12.75" customHeight="1">
      <c r="A55" s="820"/>
      <c r="B55" s="821"/>
      <c r="C55" s="822"/>
      <c r="D55" s="822"/>
      <c r="E55" s="822"/>
      <c r="F55" s="239">
        <f t="shared" si="9"/>
        <v>0</v>
      </c>
      <c r="G55" s="821"/>
      <c r="H55" s="822"/>
      <c r="I55" s="147"/>
      <c r="J55" s="147"/>
      <c r="K55" s="239">
        <f t="shared" si="10"/>
        <v>0</v>
      </c>
      <c r="L55" s="413">
        <f t="shared" si="24"/>
        <v>0</v>
      </c>
      <c r="M55" s="823">
        <f t="shared" si="25"/>
        <v>0</v>
      </c>
      <c r="N55" s="823">
        <f t="shared" si="26"/>
        <v>0</v>
      </c>
      <c r="O55" s="823">
        <f t="shared" si="27"/>
        <v>0</v>
      </c>
      <c r="P55" s="415">
        <f t="shared" si="28"/>
        <v>0</v>
      </c>
      <c r="R55" s="393">
        <f t="shared" si="29"/>
        <v>0</v>
      </c>
      <c r="S55" s="229">
        <f t="shared" si="30"/>
        <v>0</v>
      </c>
      <c r="T55" s="393">
        <f t="shared" si="31"/>
        <v>0</v>
      </c>
      <c r="U55" s="230">
        <f t="shared" si="32"/>
        <v>0</v>
      </c>
      <c r="V55" s="412">
        <f t="shared" si="33"/>
        <v>0</v>
      </c>
      <c r="W55" s="230">
        <f t="shared" si="34"/>
        <v>0</v>
      </c>
    </row>
    <row r="56" spans="1:23" s="13" customFormat="1" ht="12.75" customHeight="1">
      <c r="A56" s="820"/>
      <c r="B56" s="821"/>
      <c r="C56" s="822"/>
      <c r="D56" s="822"/>
      <c r="E56" s="822"/>
      <c r="F56" s="239">
        <f t="shared" si="9"/>
        <v>0</v>
      </c>
      <c r="G56" s="821"/>
      <c r="H56" s="822"/>
      <c r="I56" s="147"/>
      <c r="J56" s="147"/>
      <c r="K56" s="239">
        <f t="shared" si="10"/>
        <v>0</v>
      </c>
      <c r="L56" s="413">
        <f t="shared" si="24"/>
        <v>0</v>
      </c>
      <c r="M56" s="823">
        <f t="shared" si="25"/>
        <v>0</v>
      </c>
      <c r="N56" s="823">
        <f t="shared" si="26"/>
        <v>0</v>
      </c>
      <c r="O56" s="823">
        <f t="shared" si="27"/>
        <v>0</v>
      </c>
      <c r="P56" s="415">
        <f t="shared" si="28"/>
        <v>0</v>
      </c>
      <c r="R56" s="393">
        <f t="shared" si="29"/>
        <v>0</v>
      </c>
      <c r="S56" s="229">
        <f t="shared" si="30"/>
        <v>0</v>
      </c>
      <c r="T56" s="393">
        <f t="shared" si="31"/>
        <v>0</v>
      </c>
      <c r="U56" s="230">
        <f t="shared" si="32"/>
        <v>0</v>
      </c>
      <c r="V56" s="412">
        <f t="shared" si="33"/>
        <v>0</v>
      </c>
      <c r="W56" s="230">
        <f t="shared" si="34"/>
        <v>0</v>
      </c>
    </row>
    <row r="57" spans="1:23" s="13" customFormat="1" ht="12.75" customHeight="1">
      <c r="A57" s="820"/>
      <c r="B57" s="821"/>
      <c r="C57" s="822"/>
      <c r="D57" s="822"/>
      <c r="E57" s="822"/>
      <c r="F57" s="239">
        <f t="shared" si="9"/>
        <v>0</v>
      </c>
      <c r="G57" s="821"/>
      <c r="H57" s="822"/>
      <c r="I57" s="147"/>
      <c r="J57" s="147"/>
      <c r="K57" s="239">
        <f t="shared" si="10"/>
        <v>0</v>
      </c>
      <c r="L57" s="413">
        <f t="shared" si="24"/>
        <v>0</v>
      </c>
      <c r="M57" s="823">
        <f t="shared" si="25"/>
        <v>0</v>
      </c>
      <c r="N57" s="823">
        <f t="shared" si="26"/>
        <v>0</v>
      </c>
      <c r="O57" s="823">
        <f t="shared" si="27"/>
        <v>0</v>
      </c>
      <c r="P57" s="415">
        <f t="shared" si="28"/>
        <v>0</v>
      </c>
      <c r="R57" s="393">
        <f t="shared" si="29"/>
        <v>0</v>
      </c>
      <c r="S57" s="229">
        <f t="shared" si="30"/>
        <v>0</v>
      </c>
      <c r="T57" s="393">
        <f t="shared" si="31"/>
        <v>0</v>
      </c>
      <c r="U57" s="230">
        <f t="shared" si="32"/>
        <v>0</v>
      </c>
      <c r="V57" s="412">
        <f t="shared" si="33"/>
        <v>0</v>
      </c>
      <c r="W57" s="230">
        <f t="shared" si="34"/>
        <v>0</v>
      </c>
    </row>
    <row r="58" spans="1:23" s="13" customFormat="1" ht="12.75" customHeight="1">
      <c r="A58" s="820"/>
      <c r="B58" s="821"/>
      <c r="C58" s="822"/>
      <c r="D58" s="822"/>
      <c r="E58" s="822"/>
      <c r="F58" s="239">
        <f t="shared" si="9"/>
        <v>0</v>
      </c>
      <c r="G58" s="821"/>
      <c r="H58" s="822"/>
      <c r="I58" s="147"/>
      <c r="J58" s="147"/>
      <c r="K58" s="239">
        <f t="shared" si="10"/>
        <v>0</v>
      </c>
      <c r="L58" s="413">
        <f t="shared" si="24"/>
        <v>0</v>
      </c>
      <c r="M58" s="823">
        <f t="shared" si="25"/>
        <v>0</v>
      </c>
      <c r="N58" s="823">
        <f t="shared" si="26"/>
        <v>0</v>
      </c>
      <c r="O58" s="823">
        <f t="shared" si="27"/>
        <v>0</v>
      </c>
      <c r="P58" s="415">
        <f t="shared" si="28"/>
        <v>0</v>
      </c>
      <c r="R58" s="393">
        <f t="shared" si="29"/>
        <v>0</v>
      </c>
      <c r="S58" s="229">
        <f t="shared" si="30"/>
        <v>0</v>
      </c>
      <c r="T58" s="393">
        <f t="shared" si="31"/>
        <v>0</v>
      </c>
      <c r="U58" s="230">
        <f t="shared" si="32"/>
        <v>0</v>
      </c>
      <c r="V58" s="412">
        <f t="shared" si="33"/>
        <v>0</v>
      </c>
      <c r="W58" s="230">
        <f t="shared" si="34"/>
        <v>0</v>
      </c>
    </row>
    <row r="59" spans="1:23" s="13" customFormat="1" ht="12.75" customHeight="1">
      <c r="A59" s="820"/>
      <c r="B59" s="821"/>
      <c r="C59" s="822"/>
      <c r="D59" s="822"/>
      <c r="E59" s="822"/>
      <c r="F59" s="239">
        <f t="shared" si="9"/>
        <v>0</v>
      </c>
      <c r="G59" s="821"/>
      <c r="H59" s="822"/>
      <c r="I59" s="822"/>
      <c r="J59" s="822"/>
      <c r="K59" s="239">
        <f t="shared" si="10"/>
        <v>0</v>
      </c>
      <c r="L59" s="413">
        <f t="shared" si="24"/>
        <v>0</v>
      </c>
      <c r="M59" s="823">
        <f t="shared" si="25"/>
        <v>0</v>
      </c>
      <c r="N59" s="823">
        <f t="shared" si="26"/>
        <v>0</v>
      </c>
      <c r="O59" s="823">
        <f t="shared" si="27"/>
        <v>0</v>
      </c>
      <c r="P59" s="415">
        <f t="shared" si="28"/>
        <v>0</v>
      </c>
      <c r="R59" s="393">
        <f t="shared" si="29"/>
        <v>0</v>
      </c>
      <c r="S59" s="229">
        <f t="shared" si="30"/>
        <v>0</v>
      </c>
      <c r="T59" s="393">
        <f t="shared" si="31"/>
        <v>0</v>
      </c>
      <c r="U59" s="230">
        <f t="shared" si="32"/>
        <v>0</v>
      </c>
      <c r="V59" s="412">
        <f t="shared" si="33"/>
        <v>0</v>
      </c>
      <c r="W59" s="230">
        <f t="shared" si="34"/>
        <v>0</v>
      </c>
    </row>
    <row r="60" spans="1:23" s="13" customFormat="1" ht="12.75" customHeight="1" thickBot="1">
      <c r="A60" s="820"/>
      <c r="B60" s="821"/>
      <c r="C60" s="822"/>
      <c r="D60" s="822"/>
      <c r="E60" s="822"/>
      <c r="F60" s="239">
        <f t="shared" si="9"/>
        <v>0</v>
      </c>
      <c r="G60" s="821"/>
      <c r="H60" s="822"/>
      <c r="I60" s="822"/>
      <c r="J60" s="822"/>
      <c r="K60" s="239">
        <f t="shared" si="10"/>
        <v>0</v>
      </c>
      <c r="L60" s="413">
        <f t="shared" si="24"/>
        <v>0</v>
      </c>
      <c r="M60" s="823">
        <f t="shared" si="25"/>
        <v>0</v>
      </c>
      <c r="N60" s="823">
        <f t="shared" si="26"/>
        <v>0</v>
      </c>
      <c r="O60" s="823">
        <f t="shared" si="27"/>
        <v>0</v>
      </c>
      <c r="P60" s="415">
        <f t="shared" si="28"/>
        <v>0</v>
      </c>
      <c r="R60" s="393">
        <f t="shared" si="29"/>
        <v>0</v>
      </c>
      <c r="S60" s="229">
        <f t="shared" si="30"/>
        <v>0</v>
      </c>
      <c r="T60" s="393">
        <f t="shared" si="31"/>
        <v>0</v>
      </c>
      <c r="U60" s="230">
        <f t="shared" si="32"/>
        <v>0</v>
      </c>
      <c r="V60" s="412">
        <f t="shared" si="33"/>
        <v>0</v>
      </c>
      <c r="W60" s="230">
        <f t="shared" si="34"/>
        <v>0</v>
      </c>
    </row>
    <row r="61" spans="1:23" s="13" customFormat="1" ht="12.75" hidden="1" customHeight="1">
      <c r="A61" s="820"/>
      <c r="B61" s="821"/>
      <c r="C61" s="822"/>
      <c r="D61" s="822"/>
      <c r="E61" s="822"/>
      <c r="F61" s="239">
        <f t="shared" ref="F61:F75" si="35">IF(D61*(B61+C61)=0,D61,ROUND(+D61*(B61+C61)*E61/12,0))</f>
        <v>0</v>
      </c>
      <c r="G61" s="821"/>
      <c r="H61" s="822"/>
      <c r="I61" s="822"/>
      <c r="J61" s="822"/>
      <c r="K61" s="415">
        <f t="shared" ref="K61:K74" si="36">IF(I61*(G61+H61)=0,I61,ROUND(+I61*(G61+H61)*J61/12,0))</f>
        <v>0</v>
      </c>
      <c r="L61" s="413">
        <f t="shared" si="24"/>
        <v>0</v>
      </c>
      <c r="M61" s="823">
        <f t="shared" si="25"/>
        <v>0</v>
      </c>
      <c r="N61" s="823">
        <f t="shared" si="26"/>
        <v>0</v>
      </c>
      <c r="O61" s="823">
        <f t="shared" si="27"/>
        <v>0</v>
      </c>
      <c r="P61" s="415">
        <f t="shared" si="28"/>
        <v>0</v>
      </c>
      <c r="R61" s="393">
        <f t="shared" si="29"/>
        <v>0</v>
      </c>
      <c r="S61" s="229">
        <f t="shared" si="30"/>
        <v>0</v>
      </c>
      <c r="T61" s="393">
        <f t="shared" si="31"/>
        <v>0</v>
      </c>
      <c r="U61" s="230">
        <f t="shared" si="32"/>
        <v>0</v>
      </c>
      <c r="V61" s="412">
        <f t="shared" si="33"/>
        <v>0</v>
      </c>
      <c r="W61" s="230">
        <f t="shared" si="34"/>
        <v>0</v>
      </c>
    </row>
    <row r="62" spans="1:23" s="13" customFormat="1" ht="12.75" hidden="1" customHeight="1">
      <c r="A62" s="820"/>
      <c r="B62" s="821"/>
      <c r="C62" s="822"/>
      <c r="D62" s="822"/>
      <c r="E62" s="822"/>
      <c r="F62" s="239">
        <f t="shared" si="35"/>
        <v>0</v>
      </c>
      <c r="G62" s="821"/>
      <c r="H62" s="822"/>
      <c r="I62" s="822"/>
      <c r="J62" s="822"/>
      <c r="K62" s="415">
        <f t="shared" si="36"/>
        <v>0</v>
      </c>
      <c r="L62" s="413">
        <f t="shared" si="24"/>
        <v>0</v>
      </c>
      <c r="M62" s="823">
        <f t="shared" si="25"/>
        <v>0</v>
      </c>
      <c r="N62" s="823">
        <f t="shared" si="26"/>
        <v>0</v>
      </c>
      <c r="O62" s="823">
        <f t="shared" si="27"/>
        <v>0</v>
      </c>
      <c r="P62" s="415">
        <f t="shared" si="28"/>
        <v>0</v>
      </c>
      <c r="R62" s="393">
        <f t="shared" si="29"/>
        <v>0</v>
      </c>
      <c r="S62" s="229">
        <f t="shared" si="30"/>
        <v>0</v>
      </c>
      <c r="T62" s="393">
        <f t="shared" si="31"/>
        <v>0</v>
      </c>
      <c r="U62" s="230">
        <f t="shared" si="32"/>
        <v>0</v>
      </c>
      <c r="V62" s="412">
        <f t="shared" si="33"/>
        <v>0</v>
      </c>
      <c r="W62" s="230">
        <f t="shared" si="34"/>
        <v>0</v>
      </c>
    </row>
    <row r="63" spans="1:23" s="13" customFormat="1" ht="12.75" hidden="1" customHeight="1">
      <c r="A63" s="820"/>
      <c r="B63" s="821"/>
      <c r="C63" s="822"/>
      <c r="D63" s="822"/>
      <c r="E63" s="822"/>
      <c r="F63" s="239">
        <f t="shared" si="35"/>
        <v>0</v>
      </c>
      <c r="G63" s="821"/>
      <c r="H63" s="822"/>
      <c r="I63" s="822"/>
      <c r="J63" s="822"/>
      <c r="K63" s="415">
        <f t="shared" si="36"/>
        <v>0</v>
      </c>
      <c r="L63" s="413">
        <f t="shared" si="24"/>
        <v>0</v>
      </c>
      <c r="M63" s="823">
        <f t="shared" si="25"/>
        <v>0</v>
      </c>
      <c r="N63" s="823">
        <f t="shared" si="26"/>
        <v>0</v>
      </c>
      <c r="O63" s="823">
        <f t="shared" si="27"/>
        <v>0</v>
      </c>
      <c r="P63" s="415">
        <f t="shared" si="28"/>
        <v>0</v>
      </c>
      <c r="R63" s="393">
        <f t="shared" si="29"/>
        <v>0</v>
      </c>
      <c r="S63" s="229">
        <f t="shared" si="30"/>
        <v>0</v>
      </c>
      <c r="T63" s="393">
        <f t="shared" si="31"/>
        <v>0</v>
      </c>
      <c r="U63" s="230">
        <f t="shared" si="32"/>
        <v>0</v>
      </c>
      <c r="V63" s="412">
        <f t="shared" si="33"/>
        <v>0</v>
      </c>
      <c r="W63" s="230">
        <f t="shared" si="34"/>
        <v>0</v>
      </c>
    </row>
    <row r="64" spans="1:23" s="13" customFormat="1" ht="12.75" hidden="1" customHeight="1">
      <c r="A64" s="820"/>
      <c r="B64" s="821"/>
      <c r="C64" s="822"/>
      <c r="D64" s="822"/>
      <c r="E64" s="822"/>
      <c r="F64" s="239">
        <f t="shared" si="35"/>
        <v>0</v>
      </c>
      <c r="G64" s="821"/>
      <c r="H64" s="822"/>
      <c r="I64" s="822"/>
      <c r="J64" s="822"/>
      <c r="K64" s="415">
        <f t="shared" si="36"/>
        <v>0</v>
      </c>
      <c r="L64" s="413">
        <f t="shared" si="24"/>
        <v>0</v>
      </c>
      <c r="M64" s="823">
        <f t="shared" si="25"/>
        <v>0</v>
      </c>
      <c r="N64" s="823">
        <f t="shared" si="26"/>
        <v>0</v>
      </c>
      <c r="O64" s="823">
        <f t="shared" si="27"/>
        <v>0</v>
      </c>
      <c r="P64" s="415">
        <f t="shared" si="28"/>
        <v>0</v>
      </c>
      <c r="R64" s="393">
        <f t="shared" si="29"/>
        <v>0</v>
      </c>
      <c r="S64" s="229">
        <f t="shared" si="30"/>
        <v>0</v>
      </c>
      <c r="T64" s="393">
        <f t="shared" si="31"/>
        <v>0</v>
      </c>
      <c r="U64" s="230">
        <f t="shared" si="32"/>
        <v>0</v>
      </c>
      <c r="V64" s="412">
        <f t="shared" si="33"/>
        <v>0</v>
      </c>
      <c r="W64" s="230">
        <f t="shared" si="34"/>
        <v>0</v>
      </c>
    </row>
    <row r="65" spans="1:23" s="13" customFormat="1" ht="12.75" hidden="1" customHeight="1">
      <c r="A65" s="820"/>
      <c r="B65" s="821"/>
      <c r="C65" s="822"/>
      <c r="D65" s="822"/>
      <c r="E65" s="822"/>
      <c r="F65" s="239">
        <f t="shared" si="35"/>
        <v>0</v>
      </c>
      <c r="G65" s="821"/>
      <c r="H65" s="822"/>
      <c r="I65" s="822"/>
      <c r="J65" s="822"/>
      <c r="K65" s="415">
        <f t="shared" si="36"/>
        <v>0</v>
      </c>
      <c r="L65" s="413">
        <f t="shared" si="24"/>
        <v>0</v>
      </c>
      <c r="M65" s="823">
        <f t="shared" si="25"/>
        <v>0</v>
      </c>
      <c r="N65" s="823">
        <f t="shared" si="26"/>
        <v>0</v>
      </c>
      <c r="O65" s="823">
        <f t="shared" si="27"/>
        <v>0</v>
      </c>
      <c r="P65" s="415">
        <f t="shared" si="28"/>
        <v>0</v>
      </c>
      <c r="R65" s="393">
        <f t="shared" si="29"/>
        <v>0</v>
      </c>
      <c r="S65" s="229">
        <f t="shared" si="30"/>
        <v>0</v>
      </c>
      <c r="T65" s="393">
        <f t="shared" si="31"/>
        <v>0</v>
      </c>
      <c r="U65" s="230">
        <f t="shared" si="32"/>
        <v>0</v>
      </c>
      <c r="V65" s="412">
        <f t="shared" si="33"/>
        <v>0</v>
      </c>
      <c r="W65" s="230">
        <f t="shared" si="34"/>
        <v>0</v>
      </c>
    </row>
    <row r="66" spans="1:23" s="13" customFormat="1" ht="12.75" hidden="1" customHeight="1">
      <c r="A66" s="820"/>
      <c r="B66" s="821"/>
      <c r="C66" s="822"/>
      <c r="D66" s="822"/>
      <c r="E66" s="822"/>
      <c r="F66" s="239">
        <f t="shared" si="35"/>
        <v>0</v>
      </c>
      <c r="G66" s="821"/>
      <c r="H66" s="822"/>
      <c r="I66" s="822"/>
      <c r="J66" s="822"/>
      <c r="K66" s="415">
        <f t="shared" si="36"/>
        <v>0</v>
      </c>
      <c r="L66" s="413">
        <f t="shared" si="24"/>
        <v>0</v>
      </c>
      <c r="M66" s="823">
        <f t="shared" si="25"/>
        <v>0</v>
      </c>
      <c r="N66" s="823">
        <f t="shared" si="26"/>
        <v>0</v>
      </c>
      <c r="O66" s="823">
        <f t="shared" si="27"/>
        <v>0</v>
      </c>
      <c r="P66" s="415">
        <f t="shared" si="28"/>
        <v>0</v>
      </c>
      <c r="R66" s="393">
        <f t="shared" si="29"/>
        <v>0</v>
      </c>
      <c r="S66" s="229">
        <f t="shared" si="30"/>
        <v>0</v>
      </c>
      <c r="T66" s="393">
        <f t="shared" si="31"/>
        <v>0</v>
      </c>
      <c r="U66" s="230">
        <f t="shared" si="32"/>
        <v>0</v>
      </c>
      <c r="V66" s="412">
        <f t="shared" si="33"/>
        <v>0</v>
      </c>
      <c r="W66" s="230">
        <f t="shared" si="34"/>
        <v>0</v>
      </c>
    </row>
    <row r="67" spans="1:23" s="13" customFormat="1" ht="12.75" hidden="1" customHeight="1">
      <c r="A67" s="820"/>
      <c r="B67" s="821"/>
      <c r="C67" s="822"/>
      <c r="D67" s="822"/>
      <c r="E67" s="822"/>
      <c r="F67" s="239">
        <f t="shared" si="35"/>
        <v>0</v>
      </c>
      <c r="G67" s="821"/>
      <c r="H67" s="822"/>
      <c r="I67" s="822"/>
      <c r="J67" s="822"/>
      <c r="K67" s="415">
        <f t="shared" si="36"/>
        <v>0</v>
      </c>
      <c r="L67" s="413">
        <f t="shared" si="24"/>
        <v>0</v>
      </c>
      <c r="M67" s="823">
        <f t="shared" si="25"/>
        <v>0</v>
      </c>
      <c r="N67" s="823">
        <f t="shared" si="26"/>
        <v>0</v>
      </c>
      <c r="O67" s="823">
        <f t="shared" si="27"/>
        <v>0</v>
      </c>
      <c r="P67" s="415">
        <f t="shared" si="28"/>
        <v>0</v>
      </c>
      <c r="R67" s="393">
        <f t="shared" si="29"/>
        <v>0</v>
      </c>
      <c r="S67" s="229">
        <f t="shared" si="30"/>
        <v>0</v>
      </c>
      <c r="T67" s="393">
        <f t="shared" si="31"/>
        <v>0</v>
      </c>
      <c r="U67" s="230">
        <f t="shared" si="32"/>
        <v>0</v>
      </c>
      <c r="V67" s="412">
        <f t="shared" si="33"/>
        <v>0</v>
      </c>
      <c r="W67" s="230">
        <f t="shared" si="34"/>
        <v>0</v>
      </c>
    </row>
    <row r="68" spans="1:23" s="13" customFormat="1" ht="12.75" hidden="1" customHeight="1">
      <c r="A68" s="820"/>
      <c r="B68" s="821"/>
      <c r="C68" s="822"/>
      <c r="D68" s="822"/>
      <c r="E68" s="822"/>
      <c r="F68" s="239">
        <f t="shared" si="35"/>
        <v>0</v>
      </c>
      <c r="G68" s="821"/>
      <c r="H68" s="822"/>
      <c r="I68" s="822"/>
      <c r="J68" s="822"/>
      <c r="K68" s="415">
        <f t="shared" si="36"/>
        <v>0</v>
      </c>
      <c r="L68" s="413">
        <f t="shared" si="24"/>
        <v>0</v>
      </c>
      <c r="M68" s="823">
        <f t="shared" si="25"/>
        <v>0</v>
      </c>
      <c r="N68" s="823">
        <f t="shared" si="26"/>
        <v>0</v>
      </c>
      <c r="O68" s="823">
        <f t="shared" si="27"/>
        <v>0</v>
      </c>
      <c r="P68" s="415">
        <f t="shared" si="28"/>
        <v>0</v>
      </c>
      <c r="R68" s="393">
        <f t="shared" si="29"/>
        <v>0</v>
      </c>
      <c r="S68" s="229">
        <f t="shared" si="30"/>
        <v>0</v>
      </c>
      <c r="T68" s="393">
        <f t="shared" si="31"/>
        <v>0</v>
      </c>
      <c r="U68" s="230">
        <f t="shared" si="32"/>
        <v>0</v>
      </c>
      <c r="V68" s="412">
        <f t="shared" si="33"/>
        <v>0</v>
      </c>
      <c r="W68" s="230">
        <f t="shared" si="34"/>
        <v>0</v>
      </c>
    </row>
    <row r="69" spans="1:23" s="13" customFormat="1" ht="12.75" hidden="1" customHeight="1">
      <c r="A69" s="820"/>
      <c r="B69" s="821"/>
      <c r="C69" s="822"/>
      <c r="D69" s="822"/>
      <c r="E69" s="822"/>
      <c r="F69" s="239">
        <f t="shared" si="35"/>
        <v>0</v>
      </c>
      <c r="G69" s="821"/>
      <c r="H69" s="822"/>
      <c r="I69" s="822"/>
      <c r="J69" s="822"/>
      <c r="K69" s="415">
        <f t="shared" si="36"/>
        <v>0</v>
      </c>
      <c r="L69" s="413">
        <f t="shared" si="24"/>
        <v>0</v>
      </c>
      <c r="M69" s="823">
        <f t="shared" si="25"/>
        <v>0</v>
      </c>
      <c r="N69" s="823">
        <f t="shared" si="26"/>
        <v>0</v>
      </c>
      <c r="O69" s="823">
        <f t="shared" si="27"/>
        <v>0</v>
      </c>
      <c r="P69" s="415">
        <f t="shared" si="28"/>
        <v>0</v>
      </c>
      <c r="R69" s="393">
        <f t="shared" si="29"/>
        <v>0</v>
      </c>
      <c r="S69" s="229">
        <f t="shared" si="30"/>
        <v>0</v>
      </c>
      <c r="T69" s="393">
        <f t="shared" si="31"/>
        <v>0</v>
      </c>
      <c r="U69" s="230">
        <f t="shared" si="32"/>
        <v>0</v>
      </c>
      <c r="V69" s="412">
        <f t="shared" si="33"/>
        <v>0</v>
      </c>
      <c r="W69" s="230">
        <f t="shared" si="34"/>
        <v>0</v>
      </c>
    </row>
    <row r="70" spans="1:23" s="13" customFormat="1" ht="12.75" hidden="1" customHeight="1">
      <c r="A70" s="820"/>
      <c r="B70" s="821"/>
      <c r="C70" s="822"/>
      <c r="D70" s="822"/>
      <c r="E70" s="822"/>
      <c r="F70" s="239">
        <f t="shared" si="35"/>
        <v>0</v>
      </c>
      <c r="G70" s="821"/>
      <c r="H70" s="822"/>
      <c r="I70" s="822"/>
      <c r="J70" s="822"/>
      <c r="K70" s="415">
        <f t="shared" si="36"/>
        <v>0</v>
      </c>
      <c r="L70" s="413">
        <f t="shared" si="24"/>
        <v>0</v>
      </c>
      <c r="M70" s="823">
        <f t="shared" si="25"/>
        <v>0</v>
      </c>
      <c r="N70" s="823">
        <f t="shared" si="26"/>
        <v>0</v>
      </c>
      <c r="O70" s="823">
        <f t="shared" si="27"/>
        <v>0</v>
      </c>
      <c r="P70" s="415">
        <f t="shared" si="28"/>
        <v>0</v>
      </c>
      <c r="R70" s="393">
        <f t="shared" si="29"/>
        <v>0</v>
      </c>
      <c r="S70" s="229">
        <f t="shared" si="30"/>
        <v>0</v>
      </c>
      <c r="T70" s="393">
        <f t="shared" si="31"/>
        <v>0</v>
      </c>
      <c r="U70" s="230">
        <f t="shared" si="32"/>
        <v>0</v>
      </c>
      <c r="V70" s="412">
        <f t="shared" si="33"/>
        <v>0</v>
      </c>
      <c r="W70" s="230">
        <f t="shared" si="34"/>
        <v>0</v>
      </c>
    </row>
    <row r="71" spans="1:23" s="13" customFormat="1" ht="12.75" hidden="1" customHeight="1">
      <c r="A71" s="820"/>
      <c r="B71" s="821"/>
      <c r="C71" s="822"/>
      <c r="D71" s="822"/>
      <c r="E71" s="822"/>
      <c r="F71" s="239">
        <f t="shared" si="35"/>
        <v>0</v>
      </c>
      <c r="G71" s="821"/>
      <c r="H71" s="822"/>
      <c r="I71" s="822"/>
      <c r="J71" s="822"/>
      <c r="K71" s="415">
        <f t="shared" si="36"/>
        <v>0</v>
      </c>
      <c r="L71" s="413">
        <f t="shared" si="24"/>
        <v>0</v>
      </c>
      <c r="M71" s="823">
        <f t="shared" si="25"/>
        <v>0</v>
      </c>
      <c r="N71" s="823">
        <f t="shared" si="26"/>
        <v>0</v>
      </c>
      <c r="O71" s="823">
        <f t="shared" si="27"/>
        <v>0</v>
      </c>
      <c r="P71" s="415">
        <f t="shared" si="28"/>
        <v>0</v>
      </c>
      <c r="R71" s="393">
        <f t="shared" si="29"/>
        <v>0</v>
      </c>
      <c r="S71" s="229">
        <f t="shared" si="30"/>
        <v>0</v>
      </c>
      <c r="T71" s="393">
        <f t="shared" si="31"/>
        <v>0</v>
      </c>
      <c r="U71" s="230">
        <f t="shared" si="32"/>
        <v>0</v>
      </c>
      <c r="V71" s="412">
        <f t="shared" si="33"/>
        <v>0</v>
      </c>
      <c r="W71" s="230">
        <f t="shared" si="34"/>
        <v>0</v>
      </c>
    </row>
    <row r="72" spans="1:23" s="13" customFormat="1" ht="12.75" hidden="1" customHeight="1">
      <c r="A72" s="820"/>
      <c r="B72" s="821"/>
      <c r="C72" s="822"/>
      <c r="D72" s="822"/>
      <c r="E72" s="822"/>
      <c r="F72" s="239">
        <f t="shared" si="35"/>
        <v>0</v>
      </c>
      <c r="G72" s="821"/>
      <c r="H72" s="822"/>
      <c r="I72" s="822"/>
      <c r="J72" s="822"/>
      <c r="K72" s="415">
        <f t="shared" si="36"/>
        <v>0</v>
      </c>
      <c r="L72" s="413">
        <f t="shared" si="24"/>
        <v>0</v>
      </c>
      <c r="M72" s="823">
        <f t="shared" si="25"/>
        <v>0</v>
      </c>
      <c r="N72" s="823">
        <f t="shared" si="26"/>
        <v>0</v>
      </c>
      <c r="O72" s="823">
        <f t="shared" si="27"/>
        <v>0</v>
      </c>
      <c r="P72" s="415">
        <f t="shared" si="28"/>
        <v>0</v>
      </c>
      <c r="R72" s="393">
        <f t="shared" si="29"/>
        <v>0</v>
      </c>
      <c r="S72" s="229">
        <f t="shared" si="30"/>
        <v>0</v>
      </c>
      <c r="T72" s="393">
        <f t="shared" si="31"/>
        <v>0</v>
      </c>
      <c r="U72" s="230">
        <f t="shared" si="32"/>
        <v>0</v>
      </c>
      <c r="V72" s="412">
        <f t="shared" si="33"/>
        <v>0</v>
      </c>
      <c r="W72" s="230">
        <f t="shared" si="34"/>
        <v>0</v>
      </c>
    </row>
    <row r="73" spans="1:23" s="13" customFormat="1" ht="12.75" hidden="1" customHeight="1">
      <c r="A73" s="820"/>
      <c r="B73" s="821"/>
      <c r="C73" s="822"/>
      <c r="D73" s="822"/>
      <c r="E73" s="822"/>
      <c r="F73" s="239">
        <f t="shared" si="35"/>
        <v>0</v>
      </c>
      <c r="G73" s="821"/>
      <c r="H73" s="822"/>
      <c r="I73" s="822"/>
      <c r="J73" s="822"/>
      <c r="K73" s="415">
        <f t="shared" si="36"/>
        <v>0</v>
      </c>
      <c r="L73" s="413">
        <f t="shared" si="24"/>
        <v>0</v>
      </c>
      <c r="M73" s="823">
        <f t="shared" si="25"/>
        <v>0</v>
      </c>
      <c r="N73" s="823">
        <f t="shared" si="26"/>
        <v>0</v>
      </c>
      <c r="O73" s="823">
        <f t="shared" si="27"/>
        <v>0</v>
      </c>
      <c r="P73" s="415">
        <f t="shared" si="28"/>
        <v>0</v>
      </c>
      <c r="R73" s="393">
        <f t="shared" si="29"/>
        <v>0</v>
      </c>
      <c r="S73" s="229">
        <f t="shared" si="30"/>
        <v>0</v>
      </c>
      <c r="T73" s="393">
        <f t="shared" si="31"/>
        <v>0</v>
      </c>
      <c r="U73" s="230">
        <f t="shared" si="32"/>
        <v>0</v>
      </c>
      <c r="V73" s="412">
        <f t="shared" si="33"/>
        <v>0</v>
      </c>
      <c r="W73" s="230">
        <f t="shared" si="34"/>
        <v>0</v>
      </c>
    </row>
    <row r="74" spans="1:23" s="13" customFormat="1" ht="12.75" hidden="1" customHeight="1">
      <c r="A74" s="820"/>
      <c r="B74" s="821"/>
      <c r="C74" s="822"/>
      <c r="D74" s="822"/>
      <c r="E74" s="822"/>
      <c r="F74" s="239">
        <f t="shared" si="35"/>
        <v>0</v>
      </c>
      <c r="G74" s="821"/>
      <c r="H74" s="822"/>
      <c r="I74" s="822"/>
      <c r="J74" s="822"/>
      <c r="K74" s="415">
        <f t="shared" si="36"/>
        <v>0</v>
      </c>
      <c r="L74" s="413">
        <f t="shared" si="24"/>
        <v>0</v>
      </c>
      <c r="M74" s="823">
        <f t="shared" si="25"/>
        <v>0</v>
      </c>
      <c r="N74" s="823">
        <f t="shared" si="26"/>
        <v>0</v>
      </c>
      <c r="O74" s="823">
        <f t="shared" si="27"/>
        <v>0</v>
      </c>
      <c r="P74" s="415">
        <f t="shared" si="28"/>
        <v>0</v>
      </c>
      <c r="R74" s="393">
        <f t="shared" si="29"/>
        <v>0</v>
      </c>
      <c r="S74" s="229">
        <f t="shared" si="30"/>
        <v>0</v>
      </c>
      <c r="T74" s="393">
        <f t="shared" si="31"/>
        <v>0</v>
      </c>
      <c r="U74" s="230">
        <f t="shared" si="32"/>
        <v>0</v>
      </c>
      <c r="V74" s="412">
        <f t="shared" si="33"/>
        <v>0</v>
      </c>
      <c r="W74" s="230">
        <f t="shared" si="34"/>
        <v>0</v>
      </c>
    </row>
    <row r="75" spans="1:23" s="13" customFormat="1" ht="12.75" hidden="1" customHeight="1">
      <c r="A75" s="820"/>
      <c r="B75" s="821"/>
      <c r="C75" s="822"/>
      <c r="D75" s="822"/>
      <c r="E75" s="822"/>
      <c r="F75" s="239">
        <f t="shared" si="35"/>
        <v>0</v>
      </c>
      <c r="G75" s="821"/>
      <c r="H75" s="822"/>
      <c r="I75" s="822"/>
      <c r="J75" s="822"/>
      <c r="K75" s="415">
        <f t="shared" ref="K75:K90" si="37">IF(I75*(G75+H75)=0,I75,ROUND(+I75*(G75+H75)*J75/12,0))</f>
        <v>0</v>
      </c>
      <c r="L75" s="413">
        <f t="shared" si="24"/>
        <v>0</v>
      </c>
      <c r="M75" s="823">
        <f t="shared" si="25"/>
        <v>0</v>
      </c>
      <c r="N75" s="823">
        <f t="shared" si="26"/>
        <v>0</v>
      </c>
      <c r="O75" s="823">
        <f t="shared" si="27"/>
        <v>0</v>
      </c>
      <c r="P75" s="415">
        <f t="shared" si="28"/>
        <v>0</v>
      </c>
      <c r="R75" s="393">
        <f t="shared" si="29"/>
        <v>0</v>
      </c>
      <c r="S75" s="229">
        <f t="shared" si="30"/>
        <v>0</v>
      </c>
      <c r="T75" s="393">
        <f t="shared" si="31"/>
        <v>0</v>
      </c>
      <c r="U75" s="230">
        <f t="shared" si="32"/>
        <v>0</v>
      </c>
      <c r="V75" s="412">
        <f t="shared" si="33"/>
        <v>0</v>
      </c>
      <c r="W75" s="230">
        <f t="shared" si="34"/>
        <v>0</v>
      </c>
    </row>
    <row r="76" spans="1:23" s="13" customFormat="1" ht="12.75" hidden="1" customHeight="1">
      <c r="A76" s="820"/>
      <c r="B76" s="821"/>
      <c r="C76" s="822"/>
      <c r="D76" s="822"/>
      <c r="E76" s="822"/>
      <c r="F76" s="239">
        <f t="shared" ref="F76:F90" si="38">IF(D76*(B76+C76)=0,D76,ROUND(+D76*(B76+C76)*E76/12,0))</f>
        <v>0</v>
      </c>
      <c r="G76" s="821"/>
      <c r="H76" s="822"/>
      <c r="I76" s="822"/>
      <c r="J76" s="822"/>
      <c r="K76" s="415">
        <f t="shared" si="37"/>
        <v>0</v>
      </c>
      <c r="L76" s="413">
        <f t="shared" si="24"/>
        <v>0</v>
      </c>
      <c r="M76" s="823">
        <f t="shared" si="25"/>
        <v>0</v>
      </c>
      <c r="N76" s="823">
        <f t="shared" si="26"/>
        <v>0</v>
      </c>
      <c r="O76" s="823">
        <f t="shared" si="27"/>
        <v>0</v>
      </c>
      <c r="P76" s="415">
        <f t="shared" si="28"/>
        <v>0</v>
      </c>
      <c r="R76" s="393">
        <f t="shared" si="29"/>
        <v>0</v>
      </c>
      <c r="S76" s="229">
        <f t="shared" si="30"/>
        <v>0</v>
      </c>
      <c r="T76" s="393">
        <f t="shared" si="31"/>
        <v>0</v>
      </c>
      <c r="U76" s="230">
        <f t="shared" si="32"/>
        <v>0</v>
      </c>
      <c r="V76" s="412">
        <f t="shared" si="33"/>
        <v>0</v>
      </c>
      <c r="W76" s="230">
        <f t="shared" si="34"/>
        <v>0</v>
      </c>
    </row>
    <row r="77" spans="1:23" s="13" customFormat="1" ht="12.75" hidden="1" customHeight="1">
      <c r="A77" s="820"/>
      <c r="B77" s="821"/>
      <c r="C77" s="822"/>
      <c r="D77" s="822"/>
      <c r="E77" s="822"/>
      <c r="F77" s="239">
        <f t="shared" si="38"/>
        <v>0</v>
      </c>
      <c r="G77" s="821"/>
      <c r="H77" s="822"/>
      <c r="I77" s="822"/>
      <c r="J77" s="822"/>
      <c r="K77" s="415">
        <f t="shared" si="37"/>
        <v>0</v>
      </c>
      <c r="L77" s="413">
        <f t="shared" si="24"/>
        <v>0</v>
      </c>
      <c r="M77" s="823">
        <f t="shared" si="25"/>
        <v>0</v>
      </c>
      <c r="N77" s="823">
        <f t="shared" si="26"/>
        <v>0</v>
      </c>
      <c r="O77" s="823">
        <f t="shared" si="27"/>
        <v>0</v>
      </c>
      <c r="P77" s="415">
        <f t="shared" si="28"/>
        <v>0</v>
      </c>
      <c r="R77" s="393">
        <f t="shared" si="29"/>
        <v>0</v>
      </c>
      <c r="S77" s="229">
        <f t="shared" si="30"/>
        <v>0</v>
      </c>
      <c r="T77" s="393">
        <f t="shared" si="31"/>
        <v>0</v>
      </c>
      <c r="U77" s="230">
        <f t="shared" si="32"/>
        <v>0</v>
      </c>
      <c r="V77" s="412">
        <f t="shared" si="33"/>
        <v>0</v>
      </c>
      <c r="W77" s="230">
        <f t="shared" si="34"/>
        <v>0</v>
      </c>
    </row>
    <row r="78" spans="1:23" s="13" customFormat="1" ht="12.75" hidden="1" customHeight="1">
      <c r="A78" s="820"/>
      <c r="B78" s="821"/>
      <c r="C78" s="822"/>
      <c r="D78" s="822"/>
      <c r="E78" s="822"/>
      <c r="F78" s="239">
        <f t="shared" si="38"/>
        <v>0</v>
      </c>
      <c r="G78" s="821"/>
      <c r="H78" s="822"/>
      <c r="I78" s="822"/>
      <c r="J78" s="822"/>
      <c r="K78" s="415">
        <f t="shared" si="37"/>
        <v>0</v>
      </c>
      <c r="L78" s="413">
        <f t="shared" si="24"/>
        <v>0</v>
      </c>
      <c r="M78" s="823">
        <f t="shared" si="25"/>
        <v>0</v>
      </c>
      <c r="N78" s="823">
        <f t="shared" si="26"/>
        <v>0</v>
      </c>
      <c r="O78" s="823">
        <f t="shared" si="27"/>
        <v>0</v>
      </c>
      <c r="P78" s="415">
        <f t="shared" si="28"/>
        <v>0</v>
      </c>
      <c r="R78" s="393">
        <f t="shared" si="29"/>
        <v>0</v>
      </c>
      <c r="S78" s="229">
        <f t="shared" si="30"/>
        <v>0</v>
      </c>
      <c r="T78" s="393">
        <f t="shared" si="31"/>
        <v>0</v>
      </c>
      <c r="U78" s="230">
        <f t="shared" si="32"/>
        <v>0</v>
      </c>
      <c r="V78" s="412">
        <f t="shared" si="33"/>
        <v>0</v>
      </c>
      <c r="W78" s="230">
        <f t="shared" si="34"/>
        <v>0</v>
      </c>
    </row>
    <row r="79" spans="1:23" s="13" customFormat="1" ht="12.75" hidden="1" customHeight="1">
      <c r="A79" s="820"/>
      <c r="B79" s="821"/>
      <c r="C79" s="822"/>
      <c r="D79" s="822"/>
      <c r="E79" s="822"/>
      <c r="F79" s="239">
        <f t="shared" si="38"/>
        <v>0</v>
      </c>
      <c r="G79" s="821"/>
      <c r="H79" s="822"/>
      <c r="I79" s="822"/>
      <c r="J79" s="822"/>
      <c r="K79" s="415">
        <f t="shared" si="37"/>
        <v>0</v>
      </c>
      <c r="L79" s="413">
        <f t="shared" si="24"/>
        <v>0</v>
      </c>
      <c r="M79" s="823">
        <f t="shared" si="25"/>
        <v>0</v>
      </c>
      <c r="N79" s="823">
        <f t="shared" si="26"/>
        <v>0</v>
      </c>
      <c r="O79" s="823">
        <f t="shared" si="27"/>
        <v>0</v>
      </c>
      <c r="P79" s="415">
        <f t="shared" si="28"/>
        <v>0</v>
      </c>
      <c r="R79" s="393">
        <f t="shared" si="29"/>
        <v>0</v>
      </c>
      <c r="S79" s="229">
        <f t="shared" si="30"/>
        <v>0</v>
      </c>
      <c r="T79" s="393">
        <f t="shared" si="31"/>
        <v>0</v>
      </c>
      <c r="U79" s="230">
        <f t="shared" si="32"/>
        <v>0</v>
      </c>
      <c r="V79" s="412">
        <f t="shared" si="33"/>
        <v>0</v>
      </c>
      <c r="W79" s="230">
        <f t="shared" si="34"/>
        <v>0</v>
      </c>
    </row>
    <row r="80" spans="1:23" s="13" customFormat="1" ht="12.75" hidden="1" customHeight="1">
      <c r="A80" s="820"/>
      <c r="B80" s="821"/>
      <c r="C80" s="822"/>
      <c r="D80" s="822"/>
      <c r="E80" s="822"/>
      <c r="F80" s="239">
        <f t="shared" si="38"/>
        <v>0</v>
      </c>
      <c r="G80" s="821"/>
      <c r="H80" s="822"/>
      <c r="I80" s="822"/>
      <c r="J80" s="822"/>
      <c r="K80" s="415">
        <f t="shared" si="37"/>
        <v>0</v>
      </c>
      <c r="L80" s="413">
        <f t="shared" si="24"/>
        <v>0</v>
      </c>
      <c r="M80" s="823">
        <f t="shared" si="25"/>
        <v>0</v>
      </c>
      <c r="N80" s="823">
        <f t="shared" si="26"/>
        <v>0</v>
      </c>
      <c r="O80" s="823">
        <f t="shared" si="27"/>
        <v>0</v>
      </c>
      <c r="P80" s="415">
        <f t="shared" si="28"/>
        <v>0</v>
      </c>
      <c r="R80" s="393">
        <f t="shared" si="29"/>
        <v>0</v>
      </c>
      <c r="S80" s="229">
        <f t="shared" si="30"/>
        <v>0</v>
      </c>
      <c r="T80" s="393">
        <f t="shared" si="31"/>
        <v>0</v>
      </c>
      <c r="U80" s="230">
        <f t="shared" si="32"/>
        <v>0</v>
      </c>
      <c r="V80" s="412">
        <f t="shared" si="33"/>
        <v>0</v>
      </c>
      <c r="W80" s="230">
        <f t="shared" si="34"/>
        <v>0</v>
      </c>
    </row>
    <row r="81" spans="1:23" s="13" customFormat="1" ht="12.75" hidden="1" customHeight="1">
      <c r="A81" s="820"/>
      <c r="B81" s="821"/>
      <c r="C81" s="822"/>
      <c r="D81" s="822"/>
      <c r="E81" s="822"/>
      <c r="F81" s="239">
        <f t="shared" si="38"/>
        <v>0</v>
      </c>
      <c r="G81" s="821"/>
      <c r="H81" s="822"/>
      <c r="I81" s="822"/>
      <c r="J81" s="822"/>
      <c r="K81" s="415">
        <f t="shared" si="37"/>
        <v>0</v>
      </c>
      <c r="L81" s="413">
        <f t="shared" si="24"/>
        <v>0</v>
      </c>
      <c r="M81" s="823">
        <f t="shared" si="25"/>
        <v>0</v>
      </c>
      <c r="N81" s="823">
        <f t="shared" si="26"/>
        <v>0</v>
      </c>
      <c r="O81" s="823">
        <f t="shared" si="27"/>
        <v>0</v>
      </c>
      <c r="P81" s="415">
        <f t="shared" si="28"/>
        <v>0</v>
      </c>
      <c r="R81" s="393">
        <f t="shared" si="29"/>
        <v>0</v>
      </c>
      <c r="S81" s="229">
        <f t="shared" si="30"/>
        <v>0</v>
      </c>
      <c r="T81" s="393">
        <f t="shared" si="31"/>
        <v>0</v>
      </c>
      <c r="U81" s="230">
        <f t="shared" si="32"/>
        <v>0</v>
      </c>
      <c r="V81" s="412">
        <f t="shared" si="33"/>
        <v>0</v>
      </c>
      <c r="W81" s="230">
        <f t="shared" si="34"/>
        <v>0</v>
      </c>
    </row>
    <row r="82" spans="1:23" s="13" customFormat="1" ht="12.75" hidden="1" customHeight="1">
      <c r="A82" s="820"/>
      <c r="B82" s="821"/>
      <c r="C82" s="822"/>
      <c r="D82" s="822"/>
      <c r="E82" s="822"/>
      <c r="F82" s="239">
        <f t="shared" si="38"/>
        <v>0</v>
      </c>
      <c r="G82" s="821"/>
      <c r="H82" s="822"/>
      <c r="I82" s="822"/>
      <c r="J82" s="822"/>
      <c r="K82" s="415">
        <f t="shared" si="37"/>
        <v>0</v>
      </c>
      <c r="L82" s="413">
        <f t="shared" si="24"/>
        <v>0</v>
      </c>
      <c r="M82" s="823">
        <f t="shared" si="25"/>
        <v>0</v>
      </c>
      <c r="N82" s="823">
        <f t="shared" si="26"/>
        <v>0</v>
      </c>
      <c r="O82" s="823">
        <f t="shared" si="27"/>
        <v>0</v>
      </c>
      <c r="P82" s="415">
        <f t="shared" si="28"/>
        <v>0</v>
      </c>
      <c r="R82" s="393">
        <f t="shared" si="29"/>
        <v>0</v>
      </c>
      <c r="S82" s="229">
        <f t="shared" si="30"/>
        <v>0</v>
      </c>
      <c r="T82" s="393">
        <f t="shared" si="31"/>
        <v>0</v>
      </c>
      <c r="U82" s="230">
        <f t="shared" si="32"/>
        <v>0</v>
      </c>
      <c r="V82" s="412">
        <f t="shared" si="33"/>
        <v>0</v>
      </c>
      <c r="W82" s="230">
        <f t="shared" si="34"/>
        <v>0</v>
      </c>
    </row>
    <row r="83" spans="1:23" s="13" customFormat="1" ht="12.75" hidden="1" customHeight="1">
      <c r="A83" s="820"/>
      <c r="B83" s="821"/>
      <c r="C83" s="822"/>
      <c r="D83" s="822"/>
      <c r="E83" s="822"/>
      <c r="F83" s="239">
        <f t="shared" si="38"/>
        <v>0</v>
      </c>
      <c r="G83" s="821"/>
      <c r="H83" s="822"/>
      <c r="I83" s="822"/>
      <c r="J83" s="822"/>
      <c r="K83" s="415">
        <f t="shared" si="37"/>
        <v>0</v>
      </c>
      <c r="L83" s="413">
        <f t="shared" si="24"/>
        <v>0</v>
      </c>
      <c r="M83" s="823">
        <f t="shared" si="25"/>
        <v>0</v>
      </c>
      <c r="N83" s="823">
        <f t="shared" si="26"/>
        <v>0</v>
      </c>
      <c r="O83" s="823">
        <f t="shared" si="27"/>
        <v>0</v>
      </c>
      <c r="P83" s="415">
        <f t="shared" si="28"/>
        <v>0</v>
      </c>
      <c r="R83" s="393">
        <f t="shared" si="29"/>
        <v>0</v>
      </c>
      <c r="S83" s="229">
        <f t="shared" si="30"/>
        <v>0</v>
      </c>
      <c r="T83" s="393">
        <f t="shared" si="31"/>
        <v>0</v>
      </c>
      <c r="U83" s="230">
        <f t="shared" si="32"/>
        <v>0</v>
      </c>
      <c r="V83" s="412">
        <f t="shared" si="33"/>
        <v>0</v>
      </c>
      <c r="W83" s="230">
        <f t="shared" si="34"/>
        <v>0</v>
      </c>
    </row>
    <row r="84" spans="1:23" s="13" customFormat="1" ht="12.75" hidden="1" customHeight="1">
      <c r="A84" s="820"/>
      <c r="B84" s="821"/>
      <c r="C84" s="822"/>
      <c r="D84" s="822"/>
      <c r="E84" s="822"/>
      <c r="F84" s="239">
        <f t="shared" si="38"/>
        <v>0</v>
      </c>
      <c r="G84" s="821"/>
      <c r="H84" s="822"/>
      <c r="I84" s="822"/>
      <c r="J84" s="822"/>
      <c r="K84" s="415">
        <f t="shared" si="37"/>
        <v>0</v>
      </c>
      <c r="L84" s="413">
        <f t="shared" si="24"/>
        <v>0</v>
      </c>
      <c r="M84" s="823">
        <f t="shared" si="25"/>
        <v>0</v>
      </c>
      <c r="N84" s="823">
        <f t="shared" si="26"/>
        <v>0</v>
      </c>
      <c r="O84" s="823">
        <f t="shared" si="27"/>
        <v>0</v>
      </c>
      <c r="P84" s="415">
        <f t="shared" si="28"/>
        <v>0</v>
      </c>
      <c r="R84" s="393">
        <f t="shared" si="29"/>
        <v>0</v>
      </c>
      <c r="S84" s="229">
        <f t="shared" si="30"/>
        <v>0</v>
      </c>
      <c r="T84" s="393">
        <f t="shared" si="31"/>
        <v>0</v>
      </c>
      <c r="U84" s="230">
        <f t="shared" si="32"/>
        <v>0</v>
      </c>
      <c r="V84" s="412">
        <f t="shared" si="33"/>
        <v>0</v>
      </c>
      <c r="W84" s="230">
        <f t="shared" si="34"/>
        <v>0</v>
      </c>
    </row>
    <row r="85" spans="1:23" s="13" customFormat="1" ht="12.75" hidden="1" customHeight="1">
      <c r="A85" s="820"/>
      <c r="B85" s="821"/>
      <c r="C85" s="822"/>
      <c r="D85" s="822"/>
      <c r="E85" s="822"/>
      <c r="F85" s="239">
        <f t="shared" si="38"/>
        <v>0</v>
      </c>
      <c r="G85" s="821"/>
      <c r="H85" s="822"/>
      <c r="I85" s="822"/>
      <c r="J85" s="822"/>
      <c r="K85" s="415">
        <f t="shared" si="37"/>
        <v>0</v>
      </c>
      <c r="L85" s="413">
        <f t="shared" si="24"/>
        <v>0</v>
      </c>
      <c r="M85" s="823">
        <f t="shared" si="25"/>
        <v>0</v>
      </c>
      <c r="N85" s="823">
        <f t="shared" si="26"/>
        <v>0</v>
      </c>
      <c r="O85" s="823">
        <f t="shared" si="27"/>
        <v>0</v>
      </c>
      <c r="P85" s="415">
        <f t="shared" si="28"/>
        <v>0</v>
      </c>
      <c r="R85" s="393">
        <f t="shared" si="29"/>
        <v>0</v>
      </c>
      <c r="S85" s="229">
        <f t="shared" si="30"/>
        <v>0</v>
      </c>
      <c r="T85" s="393">
        <f t="shared" si="31"/>
        <v>0</v>
      </c>
      <c r="U85" s="230">
        <f t="shared" si="32"/>
        <v>0</v>
      </c>
      <c r="V85" s="412">
        <f t="shared" si="33"/>
        <v>0</v>
      </c>
      <c r="W85" s="230">
        <f t="shared" si="34"/>
        <v>0</v>
      </c>
    </row>
    <row r="86" spans="1:23" s="13" customFormat="1" ht="12.75" hidden="1" customHeight="1">
      <c r="A86" s="820"/>
      <c r="B86" s="821"/>
      <c r="C86" s="822"/>
      <c r="D86" s="822"/>
      <c r="E86" s="822"/>
      <c r="F86" s="239">
        <f t="shared" si="38"/>
        <v>0</v>
      </c>
      <c r="G86" s="821"/>
      <c r="H86" s="822"/>
      <c r="I86" s="822"/>
      <c r="J86" s="822"/>
      <c r="K86" s="415">
        <f t="shared" si="37"/>
        <v>0</v>
      </c>
      <c r="L86" s="413">
        <f t="shared" si="24"/>
        <v>0</v>
      </c>
      <c r="M86" s="823">
        <f t="shared" si="25"/>
        <v>0</v>
      </c>
      <c r="N86" s="823">
        <f t="shared" si="26"/>
        <v>0</v>
      </c>
      <c r="O86" s="823">
        <f t="shared" si="27"/>
        <v>0</v>
      </c>
      <c r="P86" s="415">
        <f t="shared" si="28"/>
        <v>0</v>
      </c>
      <c r="R86" s="393">
        <f t="shared" si="29"/>
        <v>0</v>
      </c>
      <c r="S86" s="229">
        <f t="shared" si="30"/>
        <v>0</v>
      </c>
      <c r="T86" s="393">
        <f t="shared" si="31"/>
        <v>0</v>
      </c>
      <c r="U86" s="230">
        <f t="shared" si="32"/>
        <v>0</v>
      </c>
      <c r="V86" s="412">
        <f t="shared" si="33"/>
        <v>0</v>
      </c>
      <c r="W86" s="230">
        <f t="shared" si="34"/>
        <v>0</v>
      </c>
    </row>
    <row r="87" spans="1:23" s="13" customFormat="1" ht="12.75" hidden="1" customHeight="1">
      <c r="A87" s="820"/>
      <c r="B87" s="821"/>
      <c r="C87" s="822"/>
      <c r="D87" s="822"/>
      <c r="E87" s="822"/>
      <c r="F87" s="239">
        <f t="shared" si="38"/>
        <v>0</v>
      </c>
      <c r="G87" s="821"/>
      <c r="H87" s="822"/>
      <c r="I87" s="822"/>
      <c r="J87" s="822"/>
      <c r="K87" s="415">
        <f t="shared" si="37"/>
        <v>0</v>
      </c>
      <c r="L87" s="413">
        <f t="shared" si="24"/>
        <v>0</v>
      </c>
      <c r="M87" s="823">
        <f t="shared" si="25"/>
        <v>0</v>
      </c>
      <c r="N87" s="823">
        <f t="shared" si="26"/>
        <v>0</v>
      </c>
      <c r="O87" s="823">
        <f t="shared" si="27"/>
        <v>0</v>
      </c>
      <c r="P87" s="415">
        <f t="shared" si="28"/>
        <v>0</v>
      </c>
      <c r="R87" s="393">
        <f t="shared" si="29"/>
        <v>0</v>
      </c>
      <c r="S87" s="229">
        <f t="shared" si="30"/>
        <v>0</v>
      </c>
      <c r="T87" s="393">
        <f t="shared" si="31"/>
        <v>0</v>
      </c>
      <c r="U87" s="230">
        <f t="shared" si="32"/>
        <v>0</v>
      </c>
      <c r="V87" s="412">
        <f t="shared" si="33"/>
        <v>0</v>
      </c>
      <c r="W87" s="230">
        <f t="shared" si="34"/>
        <v>0</v>
      </c>
    </row>
    <row r="88" spans="1:23" s="13" customFormat="1" ht="12.75" hidden="1" customHeight="1">
      <c r="A88" s="820"/>
      <c r="B88" s="821"/>
      <c r="C88" s="822"/>
      <c r="D88" s="822"/>
      <c r="E88" s="822"/>
      <c r="F88" s="239">
        <f t="shared" si="38"/>
        <v>0</v>
      </c>
      <c r="G88" s="821"/>
      <c r="H88" s="822"/>
      <c r="I88" s="822"/>
      <c r="J88" s="822"/>
      <c r="K88" s="415">
        <f t="shared" si="37"/>
        <v>0</v>
      </c>
      <c r="L88" s="413">
        <f t="shared" si="24"/>
        <v>0</v>
      </c>
      <c r="M88" s="823">
        <f t="shared" si="25"/>
        <v>0</v>
      </c>
      <c r="N88" s="823">
        <f t="shared" si="26"/>
        <v>0</v>
      </c>
      <c r="O88" s="823">
        <f t="shared" si="27"/>
        <v>0</v>
      </c>
      <c r="P88" s="415">
        <f t="shared" si="28"/>
        <v>0</v>
      </c>
      <c r="R88" s="393">
        <f t="shared" si="29"/>
        <v>0</v>
      </c>
      <c r="S88" s="229">
        <f t="shared" si="30"/>
        <v>0</v>
      </c>
      <c r="T88" s="393">
        <f t="shared" si="31"/>
        <v>0</v>
      </c>
      <c r="U88" s="230">
        <f t="shared" si="32"/>
        <v>0</v>
      </c>
      <c r="V88" s="412">
        <f t="shared" si="33"/>
        <v>0</v>
      </c>
      <c r="W88" s="230">
        <f t="shared" si="34"/>
        <v>0</v>
      </c>
    </row>
    <row r="89" spans="1:23" s="13" customFormat="1" ht="12.75" hidden="1" customHeight="1">
      <c r="A89" s="820"/>
      <c r="B89" s="821"/>
      <c r="C89" s="822"/>
      <c r="D89" s="822"/>
      <c r="E89" s="822"/>
      <c r="F89" s="239">
        <f t="shared" si="38"/>
        <v>0</v>
      </c>
      <c r="G89" s="821"/>
      <c r="H89" s="822"/>
      <c r="I89" s="822"/>
      <c r="J89" s="822"/>
      <c r="K89" s="415">
        <f t="shared" si="37"/>
        <v>0</v>
      </c>
      <c r="L89" s="413">
        <f t="shared" si="24"/>
        <v>0</v>
      </c>
      <c r="M89" s="823">
        <f t="shared" si="25"/>
        <v>0</v>
      </c>
      <c r="N89" s="823">
        <f t="shared" si="26"/>
        <v>0</v>
      </c>
      <c r="O89" s="823">
        <f t="shared" si="27"/>
        <v>0</v>
      </c>
      <c r="P89" s="415">
        <f t="shared" si="28"/>
        <v>0</v>
      </c>
      <c r="R89" s="393">
        <f t="shared" si="29"/>
        <v>0</v>
      </c>
      <c r="S89" s="229">
        <f t="shared" si="30"/>
        <v>0</v>
      </c>
      <c r="T89" s="393">
        <f t="shared" si="31"/>
        <v>0</v>
      </c>
      <c r="U89" s="230">
        <f t="shared" si="32"/>
        <v>0</v>
      </c>
      <c r="V89" s="412">
        <f t="shared" si="33"/>
        <v>0</v>
      </c>
      <c r="W89" s="230">
        <f t="shared" si="34"/>
        <v>0</v>
      </c>
    </row>
    <row r="90" spans="1:23" s="13" customFormat="1" ht="14.45" hidden="1" customHeight="1" thickBot="1">
      <c r="A90" s="378"/>
      <c r="B90" s="803"/>
      <c r="C90" s="804"/>
      <c r="D90" s="804"/>
      <c r="E90" s="804"/>
      <c r="F90" s="239">
        <f t="shared" si="38"/>
        <v>0</v>
      </c>
      <c r="G90" s="821"/>
      <c r="H90" s="822"/>
      <c r="I90" s="822"/>
      <c r="J90" s="822"/>
      <c r="K90" s="415">
        <f t="shared" si="37"/>
        <v>0</v>
      </c>
      <c r="L90" s="413">
        <f t="shared" si="24"/>
        <v>0</v>
      </c>
      <c r="M90" s="823">
        <f t="shared" si="25"/>
        <v>0</v>
      </c>
      <c r="N90" s="823">
        <f t="shared" si="26"/>
        <v>0</v>
      </c>
      <c r="O90" s="823">
        <f t="shared" si="27"/>
        <v>0</v>
      </c>
      <c r="P90" s="415">
        <f t="shared" si="28"/>
        <v>0</v>
      </c>
      <c r="R90" s="393">
        <f t="shared" si="29"/>
        <v>0</v>
      </c>
      <c r="S90" s="229">
        <f t="shared" si="30"/>
        <v>0</v>
      </c>
      <c r="T90" s="393">
        <f t="shared" si="31"/>
        <v>0</v>
      </c>
      <c r="U90" s="230">
        <f t="shared" si="32"/>
        <v>0</v>
      </c>
      <c r="V90" s="412">
        <f t="shared" si="33"/>
        <v>0</v>
      </c>
      <c r="W90" s="230">
        <f t="shared" si="34"/>
        <v>0</v>
      </c>
    </row>
    <row r="91" spans="1:23" s="13" customFormat="1" thickTop="1">
      <c r="A91" s="648" t="s">
        <v>54</v>
      </c>
      <c r="B91" s="649"/>
      <c r="C91" s="379"/>
      <c r="D91" s="379"/>
      <c r="E91" s="379"/>
      <c r="F91" s="396">
        <f>SUM(F11:F90)</f>
        <v>0</v>
      </c>
      <c r="G91" s="649"/>
      <c r="H91" s="379"/>
      <c r="I91" s="827"/>
      <c r="J91" s="827"/>
      <c r="K91" s="396">
        <f>SUM(K11:K90)</f>
        <v>0</v>
      </c>
      <c r="L91" s="649"/>
      <c r="M91" s="379"/>
      <c r="N91" s="805"/>
      <c r="O91" s="805"/>
      <c r="P91" s="396">
        <f>SUM(P11:P90)</f>
        <v>0</v>
      </c>
      <c r="R91" s="393"/>
      <c r="S91" s="229"/>
      <c r="T91" s="393"/>
      <c r="U91" s="230"/>
      <c r="V91" s="412"/>
      <c r="W91" s="230"/>
    </row>
    <row r="92" spans="1:23" s="13" customFormat="1" ht="12.75">
      <c r="A92" s="651" t="s">
        <v>55</v>
      </c>
      <c r="B92" s="380"/>
      <c r="C92" s="12"/>
      <c r="D92" s="12"/>
      <c r="E92" s="12"/>
      <c r="F92" s="381">
        <f>F91*0.25</f>
        <v>0</v>
      </c>
      <c r="G92" s="806"/>
      <c r="H92" s="806"/>
      <c r="I92" s="806"/>
      <c r="J92" s="806"/>
      <c r="K92" s="382"/>
      <c r="L92" s="380"/>
      <c r="M92" s="12"/>
      <c r="N92" s="807"/>
      <c r="O92" s="807"/>
      <c r="P92" s="771">
        <f>+F92-+K92</f>
        <v>0</v>
      </c>
      <c r="R92" s="413"/>
      <c r="S92" s="414"/>
      <c r="T92" s="413"/>
      <c r="U92" s="415"/>
      <c r="V92" s="416"/>
      <c r="W92" s="415"/>
    </row>
    <row r="93" spans="1:23" s="780" customFormat="1" thickBot="1">
      <c r="A93" s="652" t="s">
        <v>56</v>
      </c>
      <c r="B93" s="772">
        <f>SUM(B11:B90)</f>
        <v>0</v>
      </c>
      <c r="C93" s="773">
        <f>SUM(C11:C90)</f>
        <v>0</v>
      </c>
      <c r="D93" s="773"/>
      <c r="E93" s="773"/>
      <c r="F93" s="783">
        <f>SUM(F91:F92)</f>
        <v>0</v>
      </c>
      <c r="G93" s="773">
        <f>SUM(G11:G90)</f>
        <v>0</v>
      </c>
      <c r="H93" s="773">
        <f>SUM(H11:H90)</f>
        <v>0</v>
      </c>
      <c r="I93" s="773"/>
      <c r="J93" s="773"/>
      <c r="K93" s="773">
        <f>SUM(K91:K92)</f>
        <v>0</v>
      </c>
      <c r="L93" s="772">
        <f>SUM(L11:L90)</f>
        <v>0</v>
      </c>
      <c r="M93" s="773">
        <f>SUM(M11:M90)</f>
        <v>0</v>
      </c>
      <c r="N93" s="773"/>
      <c r="O93" s="773"/>
      <c r="P93" s="783">
        <f>SUM(P91:P92)</f>
        <v>0</v>
      </c>
      <c r="Q93" s="775"/>
      <c r="R93" s="776">
        <f t="shared" ref="R93:W93" si="39">SUM(R11:R92)</f>
        <v>0</v>
      </c>
      <c r="S93" s="777">
        <f t="shared" si="39"/>
        <v>0</v>
      </c>
      <c r="T93" s="776">
        <f t="shared" si="39"/>
        <v>0</v>
      </c>
      <c r="U93" s="778">
        <f t="shared" si="39"/>
        <v>0</v>
      </c>
      <c r="V93" s="779">
        <f t="shared" si="39"/>
        <v>0</v>
      </c>
      <c r="W93" s="778">
        <f t="shared" si="39"/>
        <v>0</v>
      </c>
    </row>
    <row r="94" spans="1:23" ht="14.25" thickTop="1">
      <c r="A94" s="153" t="s">
        <v>37</v>
      </c>
      <c r="B94" s="159"/>
      <c r="C94" s="159"/>
      <c r="D94" s="159"/>
      <c r="E94" s="159"/>
      <c r="F94" s="159"/>
      <c r="G94" s="384"/>
      <c r="H94" s="384"/>
      <c r="I94" s="384"/>
      <c r="J94" s="384"/>
      <c r="K94" s="164"/>
      <c r="L94"/>
      <c r="M94"/>
      <c r="N94"/>
      <c r="O94"/>
      <c r="P94"/>
      <c r="R94" s="401"/>
      <c r="S94" s="401"/>
      <c r="T94" s="401"/>
      <c r="U94" s="401"/>
      <c r="V94" s="401"/>
      <c r="W94" s="162"/>
    </row>
    <row r="95" spans="1:23">
      <c r="A95" s="154" t="s">
        <v>59</v>
      </c>
      <c r="B95" s="159"/>
      <c r="C95" s="159"/>
      <c r="D95" s="159"/>
      <c r="E95" s="159"/>
      <c r="F95" s="159"/>
      <c r="G95" s="384"/>
      <c r="H95" s="384"/>
      <c r="I95" s="384"/>
      <c r="J95" s="384"/>
      <c r="K95" s="645"/>
      <c r="L95"/>
      <c r="M95"/>
      <c r="N95"/>
      <c r="O95"/>
      <c r="P95"/>
      <c r="R95" s="401"/>
      <c r="S95" s="401"/>
      <c r="T95" s="401"/>
      <c r="U95" s="401"/>
      <c r="V95" s="401"/>
      <c r="W95" s="162"/>
    </row>
    <row r="96" spans="1:23" ht="1.5" customHeight="1">
      <c r="A96" s="154"/>
      <c r="B96" s="63"/>
      <c r="C96" s="284"/>
      <c r="D96" s="284"/>
      <c r="E96" s="284"/>
      <c r="F96" s="367"/>
      <c r="G96" s="365"/>
      <c r="H96" s="3"/>
      <c r="I96" s="3"/>
      <c r="J96" s="184"/>
      <c r="K96" s="184"/>
      <c r="R96" s="401"/>
      <c r="S96" s="401"/>
      <c r="T96" s="401"/>
      <c r="U96" s="401"/>
      <c r="V96" s="401"/>
      <c r="W96" s="162"/>
    </row>
    <row r="97" spans="1:23" s="185" customFormat="1">
      <c r="A97" s="165" t="s">
        <v>24</v>
      </c>
      <c r="B97" s="752" t="str">
        <f>+B4</f>
        <v>Contractor Name</v>
      </c>
      <c r="C97" s="664"/>
      <c r="D97" s="664"/>
      <c r="E97" s="665"/>
      <c r="F97" s="165" t="s">
        <v>23</v>
      </c>
      <c r="G97" s="383"/>
      <c r="H97" s="984" t="str">
        <f>+H4</f>
        <v>Contract Number</v>
      </c>
      <c r="I97" s="984"/>
      <c r="J97" s="984"/>
      <c r="K97" s="984"/>
      <c r="L97" s="385" t="s">
        <v>324</v>
      </c>
      <c r="M97" s="369"/>
      <c r="O97" s="983">
        <f>+O4</f>
        <v>0</v>
      </c>
      <c r="P97" s="983"/>
      <c r="R97" s="401"/>
      <c r="S97" s="401"/>
      <c r="T97" s="401"/>
      <c r="U97" s="401"/>
      <c r="V97" s="401"/>
      <c r="W97" s="418"/>
    </row>
    <row r="98" spans="1:23" s="185" customFormat="1" ht="14.25" thickBot="1">
      <c r="A98" s="165" t="s">
        <v>25</v>
      </c>
      <c r="B98" s="762" t="s">
        <v>245</v>
      </c>
      <c r="C98" s="762"/>
      <c r="D98" s="762"/>
      <c r="E98" s="663"/>
      <c r="F98" s="165" t="s">
        <v>113</v>
      </c>
      <c r="H98" s="981" t="s">
        <v>114</v>
      </c>
      <c r="I98" s="981"/>
      <c r="J98" s="981"/>
      <c r="K98" s="981"/>
      <c r="L98" s="386" t="s">
        <v>28</v>
      </c>
      <c r="M98" s="369"/>
      <c r="N98" s="369"/>
      <c r="O98" s="985"/>
      <c r="P98" s="985"/>
      <c r="R98" s="401"/>
      <c r="S98" s="401"/>
      <c r="T98" s="401"/>
      <c r="U98" s="401"/>
      <c r="V98" s="401"/>
      <c r="W98" s="418"/>
    </row>
    <row r="99" spans="1:23" s="185" customFormat="1" ht="14.25" thickTop="1">
      <c r="A99" s="165" t="s">
        <v>27</v>
      </c>
      <c r="B99" s="989">
        <f>B6</f>
        <v>0</v>
      </c>
      <c r="C99" s="989"/>
      <c r="D99" s="989"/>
      <c r="E99" s="843"/>
      <c r="F99" s="165" t="s">
        <v>26</v>
      </c>
      <c r="G99" s="1004"/>
      <c r="H99" s="1004"/>
      <c r="I99" s="1004"/>
      <c r="J99" s="1004"/>
      <c r="K99" s="1004"/>
      <c r="L99" s="387" t="s">
        <v>29</v>
      </c>
      <c r="M99" s="369"/>
      <c r="O99" s="988"/>
      <c r="P99" s="988"/>
      <c r="R99" s="1005" t="s">
        <v>79</v>
      </c>
      <c r="S99" s="1006"/>
      <c r="T99" s="1006"/>
      <c r="U99" s="1006"/>
      <c r="V99" s="1006"/>
      <c r="W99" s="1007"/>
    </row>
    <row r="100" spans="1:23" ht="4.5" customHeight="1">
      <c r="A100" s="60"/>
      <c r="G100" s="372"/>
      <c r="H100" s="3"/>
      <c r="I100" s="3"/>
      <c r="J100" s="184"/>
      <c r="K100" s="184"/>
      <c r="R100" s="402"/>
      <c r="S100" s="403"/>
      <c r="T100" s="404"/>
      <c r="U100" s="405"/>
      <c r="V100" s="403"/>
      <c r="W100" s="406"/>
    </row>
    <row r="101" spans="1:23" ht="2.25" customHeight="1" thickBot="1">
      <c r="G101" s="365"/>
      <c r="H101" s="3"/>
      <c r="I101" s="3"/>
      <c r="J101" s="184"/>
      <c r="K101" s="184"/>
      <c r="R101" s="402"/>
      <c r="S101" s="403"/>
      <c r="T101" s="402"/>
      <c r="U101" s="407"/>
      <c r="V101" s="403"/>
      <c r="W101" s="406"/>
    </row>
    <row r="102" spans="1:23" ht="14.25" thickTop="1">
      <c r="A102" s="373" t="s">
        <v>53</v>
      </c>
      <c r="B102" s="993" t="s">
        <v>76</v>
      </c>
      <c r="C102" s="994"/>
      <c r="D102" s="994"/>
      <c r="E102" s="994"/>
      <c r="F102" s="995"/>
      <c r="G102" s="993" t="s">
        <v>0</v>
      </c>
      <c r="H102" s="994"/>
      <c r="I102" s="994"/>
      <c r="J102" s="994"/>
      <c r="K102" s="995"/>
      <c r="L102" s="996" t="s">
        <v>77</v>
      </c>
      <c r="M102" s="997"/>
      <c r="N102" s="997"/>
      <c r="O102" s="997"/>
      <c r="P102" s="998"/>
      <c r="Q102"/>
      <c r="R102" s="1008" t="s">
        <v>76</v>
      </c>
      <c r="S102" s="1009"/>
      <c r="T102" s="1008" t="s">
        <v>0</v>
      </c>
      <c r="U102" s="1009"/>
      <c r="V102" s="1008" t="s">
        <v>80</v>
      </c>
      <c r="W102" s="1009"/>
    </row>
    <row r="103" spans="1:23" ht="38.25">
      <c r="A103" s="374"/>
      <c r="B103" s="128" t="s">
        <v>72</v>
      </c>
      <c r="C103" s="129" t="s">
        <v>73</v>
      </c>
      <c r="D103" s="129" t="s">
        <v>78</v>
      </c>
      <c r="E103" s="129" t="s">
        <v>74</v>
      </c>
      <c r="F103" s="375" t="s">
        <v>75</v>
      </c>
      <c r="G103" s="128" t="s">
        <v>72</v>
      </c>
      <c r="H103" s="129" t="s">
        <v>73</v>
      </c>
      <c r="I103" s="129" t="s">
        <v>78</v>
      </c>
      <c r="J103" s="129" t="s">
        <v>74</v>
      </c>
      <c r="K103" s="375" t="s">
        <v>75</v>
      </c>
      <c r="L103" s="390" t="s">
        <v>72</v>
      </c>
      <c r="M103" s="148" t="s">
        <v>73</v>
      </c>
      <c r="N103" s="148" t="s">
        <v>78</v>
      </c>
      <c r="O103" s="148" t="s">
        <v>74</v>
      </c>
      <c r="P103" s="391" t="s">
        <v>75</v>
      </c>
      <c r="Q103"/>
      <c r="R103" s="408" t="s">
        <v>81</v>
      </c>
      <c r="S103" s="409" t="s">
        <v>82</v>
      </c>
      <c r="T103" s="408" t="s">
        <v>81</v>
      </c>
      <c r="U103" s="409" t="s">
        <v>82</v>
      </c>
      <c r="V103" s="410" t="s">
        <v>81</v>
      </c>
      <c r="W103" s="409" t="s">
        <v>82</v>
      </c>
    </row>
    <row r="104" spans="1:23" s="13" customFormat="1" ht="12.75">
      <c r="A104" s="376"/>
      <c r="B104" s="144"/>
      <c r="C104" s="145"/>
      <c r="D104" s="145"/>
      <c r="E104" s="145"/>
      <c r="F104" s="239">
        <f t="shared" ref="F104:F153" si="40">IF(D104*(B104+C104)=0,D104*E104/12,D104*(B104+C104)*E104/12)</f>
        <v>0</v>
      </c>
      <c r="G104" s="144"/>
      <c r="H104" s="145"/>
      <c r="I104" s="145"/>
      <c r="J104" s="145"/>
      <c r="K104" s="239">
        <f t="shared" ref="K104:K153" si="41">IF(I104*(G104+H104)=0,I104*J104/12,I104*(G104+H104)*J104/12)</f>
        <v>0</v>
      </c>
      <c r="L104" s="392">
        <f>+B104-G104</f>
        <v>0</v>
      </c>
      <c r="M104" s="237">
        <f t="shared" ref="M104:M135" si="42">+C104-H104</f>
        <v>0</v>
      </c>
      <c r="N104" s="237">
        <f t="shared" ref="N104:N135" si="43">+D104-I104</f>
        <v>0</v>
      </c>
      <c r="O104" s="237">
        <f t="shared" ref="O104:O135" si="44">+E104-J104</f>
        <v>0</v>
      </c>
      <c r="P104" s="239">
        <f t="shared" ref="P104:P135" si="45">+F104-K104</f>
        <v>0</v>
      </c>
      <c r="Q104" s="345"/>
      <c r="R104" s="392">
        <f>+B104*(E104/12)</f>
        <v>0</v>
      </c>
      <c r="S104" s="238">
        <f>+C104*(E104/12)</f>
        <v>0</v>
      </c>
      <c r="T104" s="392">
        <f>+G104*(J104/12)</f>
        <v>0</v>
      </c>
      <c r="U104" s="239">
        <f>+H104*(J104/12)</f>
        <v>0</v>
      </c>
      <c r="V104" s="411">
        <f t="shared" ref="V104:V135" si="46">+R104-T104</f>
        <v>0</v>
      </c>
      <c r="W104" s="239">
        <f t="shared" ref="W104:W135" si="47">+S104-U104</f>
        <v>0</v>
      </c>
    </row>
    <row r="105" spans="1:23" s="13" customFormat="1" ht="12.75">
      <c r="A105" s="377"/>
      <c r="B105" s="146"/>
      <c r="C105" s="147"/>
      <c r="D105" s="145"/>
      <c r="E105" s="145"/>
      <c r="F105" s="239">
        <f t="shared" si="40"/>
        <v>0</v>
      </c>
      <c r="G105" s="146"/>
      <c r="H105" s="147"/>
      <c r="I105" s="147"/>
      <c r="J105" s="145"/>
      <c r="K105" s="239">
        <f t="shared" si="41"/>
        <v>0</v>
      </c>
      <c r="L105" s="393">
        <f t="shared" ref="L105:L135" si="48">+B105-G105</f>
        <v>0</v>
      </c>
      <c r="M105" s="228">
        <f t="shared" si="42"/>
        <v>0</v>
      </c>
      <c r="N105" s="228">
        <f t="shared" si="43"/>
        <v>0</v>
      </c>
      <c r="O105" s="228">
        <f t="shared" si="44"/>
        <v>0</v>
      </c>
      <c r="P105" s="230">
        <f t="shared" si="45"/>
        <v>0</v>
      </c>
      <c r="Q105" s="345"/>
      <c r="R105" s="393">
        <f t="shared" ref="R105:R135" si="49">+B105*(E105/12)</f>
        <v>0</v>
      </c>
      <c r="S105" s="229">
        <f t="shared" ref="S105:S135" si="50">+C105*(E105/12)</f>
        <v>0</v>
      </c>
      <c r="T105" s="393">
        <f t="shared" ref="T105:T135" si="51">+G105*(J105/12)</f>
        <v>0</v>
      </c>
      <c r="U105" s="230">
        <f t="shared" ref="U105:U135" si="52">+H105*(J105/12)</f>
        <v>0</v>
      </c>
      <c r="V105" s="412">
        <f t="shared" si="46"/>
        <v>0</v>
      </c>
      <c r="W105" s="230">
        <f t="shared" si="47"/>
        <v>0</v>
      </c>
    </row>
    <row r="106" spans="1:23" s="13" customFormat="1" ht="12.75">
      <c r="A106" s="377"/>
      <c r="B106" s="146"/>
      <c r="C106" s="147"/>
      <c r="D106" s="145"/>
      <c r="E106" s="145"/>
      <c r="F106" s="239">
        <f t="shared" si="40"/>
        <v>0</v>
      </c>
      <c r="G106" s="146"/>
      <c r="H106" s="147"/>
      <c r="I106" s="147"/>
      <c r="J106" s="145"/>
      <c r="K106" s="239">
        <f t="shared" si="41"/>
        <v>0</v>
      </c>
      <c r="L106" s="393">
        <f t="shared" si="48"/>
        <v>0</v>
      </c>
      <c r="M106" s="228">
        <f t="shared" si="42"/>
        <v>0</v>
      </c>
      <c r="N106" s="228">
        <f t="shared" si="43"/>
        <v>0</v>
      </c>
      <c r="O106" s="228">
        <f t="shared" si="44"/>
        <v>0</v>
      </c>
      <c r="P106" s="230">
        <f t="shared" si="45"/>
        <v>0</v>
      </c>
      <c r="Q106" s="345"/>
      <c r="R106" s="393">
        <f t="shared" si="49"/>
        <v>0</v>
      </c>
      <c r="S106" s="229">
        <f t="shared" si="50"/>
        <v>0</v>
      </c>
      <c r="T106" s="393">
        <f t="shared" si="51"/>
        <v>0</v>
      </c>
      <c r="U106" s="230">
        <f t="shared" si="52"/>
        <v>0</v>
      </c>
      <c r="V106" s="412">
        <f t="shared" si="46"/>
        <v>0</v>
      </c>
      <c r="W106" s="230">
        <f t="shared" si="47"/>
        <v>0</v>
      </c>
    </row>
    <row r="107" spans="1:23" s="13" customFormat="1" ht="12.75">
      <c r="A107" s="377"/>
      <c r="B107" s="146"/>
      <c r="C107" s="147"/>
      <c r="D107" s="145"/>
      <c r="E107" s="145"/>
      <c r="F107" s="239">
        <f t="shared" si="40"/>
        <v>0</v>
      </c>
      <c r="G107" s="146"/>
      <c r="H107" s="147"/>
      <c r="I107" s="147"/>
      <c r="J107" s="145"/>
      <c r="K107" s="239">
        <f t="shared" si="41"/>
        <v>0</v>
      </c>
      <c r="L107" s="393">
        <f t="shared" si="48"/>
        <v>0</v>
      </c>
      <c r="M107" s="228">
        <f t="shared" si="42"/>
        <v>0</v>
      </c>
      <c r="N107" s="228">
        <f t="shared" si="43"/>
        <v>0</v>
      </c>
      <c r="O107" s="228">
        <f t="shared" si="44"/>
        <v>0</v>
      </c>
      <c r="P107" s="230">
        <f t="shared" si="45"/>
        <v>0</v>
      </c>
      <c r="Q107" s="345"/>
      <c r="R107" s="393">
        <f t="shared" si="49"/>
        <v>0</v>
      </c>
      <c r="S107" s="229">
        <f t="shared" si="50"/>
        <v>0</v>
      </c>
      <c r="T107" s="393">
        <f t="shared" si="51"/>
        <v>0</v>
      </c>
      <c r="U107" s="230">
        <f t="shared" si="52"/>
        <v>0</v>
      </c>
      <c r="V107" s="412">
        <f t="shared" si="46"/>
        <v>0</v>
      </c>
      <c r="W107" s="230">
        <f t="shared" si="47"/>
        <v>0</v>
      </c>
    </row>
    <row r="108" spans="1:23" s="13" customFormat="1" ht="12.75">
      <c r="A108" s="377"/>
      <c r="B108" s="146"/>
      <c r="C108" s="147"/>
      <c r="D108" s="145"/>
      <c r="E108" s="145"/>
      <c r="F108" s="239">
        <f t="shared" si="40"/>
        <v>0</v>
      </c>
      <c r="G108" s="146"/>
      <c r="H108" s="147"/>
      <c r="I108" s="147"/>
      <c r="J108" s="145"/>
      <c r="K108" s="239">
        <f t="shared" si="41"/>
        <v>0</v>
      </c>
      <c r="L108" s="393">
        <f t="shared" si="48"/>
        <v>0</v>
      </c>
      <c r="M108" s="228">
        <f t="shared" si="42"/>
        <v>0</v>
      </c>
      <c r="N108" s="228">
        <f t="shared" si="43"/>
        <v>0</v>
      </c>
      <c r="O108" s="228">
        <f t="shared" si="44"/>
        <v>0</v>
      </c>
      <c r="P108" s="230">
        <f t="shared" si="45"/>
        <v>0</v>
      </c>
      <c r="Q108" s="345"/>
      <c r="R108" s="393">
        <f t="shared" si="49"/>
        <v>0</v>
      </c>
      <c r="S108" s="229">
        <f t="shared" si="50"/>
        <v>0</v>
      </c>
      <c r="T108" s="393">
        <f t="shared" si="51"/>
        <v>0</v>
      </c>
      <c r="U108" s="230">
        <f t="shared" si="52"/>
        <v>0</v>
      </c>
      <c r="V108" s="412">
        <f t="shared" si="46"/>
        <v>0</v>
      </c>
      <c r="W108" s="230">
        <f t="shared" si="47"/>
        <v>0</v>
      </c>
    </row>
    <row r="109" spans="1:23" s="13" customFormat="1" ht="12.75">
      <c r="A109" s="377"/>
      <c r="B109" s="146"/>
      <c r="C109" s="147"/>
      <c r="D109" s="145"/>
      <c r="E109" s="145"/>
      <c r="F109" s="239">
        <f t="shared" si="40"/>
        <v>0</v>
      </c>
      <c r="G109" s="146"/>
      <c r="H109" s="147"/>
      <c r="I109" s="147"/>
      <c r="J109" s="145"/>
      <c r="K109" s="239">
        <f t="shared" si="41"/>
        <v>0</v>
      </c>
      <c r="L109" s="393">
        <f t="shared" si="48"/>
        <v>0</v>
      </c>
      <c r="M109" s="228">
        <f t="shared" si="42"/>
        <v>0</v>
      </c>
      <c r="N109" s="228">
        <f t="shared" si="43"/>
        <v>0</v>
      </c>
      <c r="O109" s="228">
        <f t="shared" si="44"/>
        <v>0</v>
      </c>
      <c r="P109" s="230">
        <f t="shared" si="45"/>
        <v>0</v>
      </c>
      <c r="Q109" s="345"/>
      <c r="R109" s="393">
        <f t="shared" si="49"/>
        <v>0</v>
      </c>
      <c r="S109" s="229">
        <f t="shared" si="50"/>
        <v>0</v>
      </c>
      <c r="T109" s="393">
        <f t="shared" si="51"/>
        <v>0</v>
      </c>
      <c r="U109" s="230">
        <f t="shared" si="52"/>
        <v>0</v>
      </c>
      <c r="V109" s="412">
        <f t="shared" si="46"/>
        <v>0</v>
      </c>
      <c r="W109" s="230">
        <f t="shared" si="47"/>
        <v>0</v>
      </c>
    </row>
    <row r="110" spans="1:23" s="13" customFormat="1" ht="12.75">
      <c r="A110" s="377"/>
      <c r="B110" s="146"/>
      <c r="C110" s="147"/>
      <c r="D110" s="145"/>
      <c r="E110" s="145"/>
      <c r="F110" s="239">
        <f t="shared" si="40"/>
        <v>0</v>
      </c>
      <c r="G110" s="146"/>
      <c r="H110" s="147"/>
      <c r="I110" s="147"/>
      <c r="J110" s="145"/>
      <c r="K110" s="239">
        <f t="shared" si="41"/>
        <v>0</v>
      </c>
      <c r="L110" s="393">
        <f t="shared" si="48"/>
        <v>0</v>
      </c>
      <c r="M110" s="228">
        <f t="shared" si="42"/>
        <v>0</v>
      </c>
      <c r="N110" s="228">
        <f t="shared" si="43"/>
        <v>0</v>
      </c>
      <c r="O110" s="228">
        <f t="shared" si="44"/>
        <v>0</v>
      </c>
      <c r="P110" s="230">
        <f t="shared" si="45"/>
        <v>0</v>
      </c>
      <c r="Q110" s="345"/>
      <c r="R110" s="393">
        <f t="shared" si="49"/>
        <v>0</v>
      </c>
      <c r="S110" s="229">
        <f t="shared" si="50"/>
        <v>0</v>
      </c>
      <c r="T110" s="393">
        <f t="shared" si="51"/>
        <v>0</v>
      </c>
      <c r="U110" s="230">
        <f t="shared" si="52"/>
        <v>0</v>
      </c>
      <c r="V110" s="412">
        <f t="shared" si="46"/>
        <v>0</v>
      </c>
      <c r="W110" s="230">
        <f t="shared" si="47"/>
        <v>0</v>
      </c>
    </row>
    <row r="111" spans="1:23" s="13" customFormat="1" ht="12.75">
      <c r="A111" s="377"/>
      <c r="B111" s="146"/>
      <c r="C111" s="147"/>
      <c r="D111" s="145"/>
      <c r="E111" s="145"/>
      <c r="F111" s="239">
        <f t="shared" si="40"/>
        <v>0</v>
      </c>
      <c r="G111" s="146"/>
      <c r="H111" s="147"/>
      <c r="I111" s="147"/>
      <c r="J111" s="145"/>
      <c r="K111" s="239">
        <f t="shared" si="41"/>
        <v>0</v>
      </c>
      <c r="L111" s="393">
        <f t="shared" si="48"/>
        <v>0</v>
      </c>
      <c r="M111" s="228">
        <f t="shared" si="42"/>
        <v>0</v>
      </c>
      <c r="N111" s="228">
        <f t="shared" si="43"/>
        <v>0</v>
      </c>
      <c r="O111" s="228">
        <f t="shared" si="44"/>
        <v>0</v>
      </c>
      <c r="P111" s="230">
        <f t="shared" si="45"/>
        <v>0</v>
      </c>
      <c r="Q111" s="345"/>
      <c r="R111" s="393">
        <f t="shared" si="49"/>
        <v>0</v>
      </c>
      <c r="S111" s="229">
        <f t="shared" si="50"/>
        <v>0</v>
      </c>
      <c r="T111" s="393">
        <f t="shared" si="51"/>
        <v>0</v>
      </c>
      <c r="U111" s="230">
        <f t="shared" si="52"/>
        <v>0</v>
      </c>
      <c r="V111" s="412">
        <f t="shared" si="46"/>
        <v>0</v>
      </c>
      <c r="W111" s="230">
        <f t="shared" si="47"/>
        <v>0</v>
      </c>
    </row>
    <row r="112" spans="1:23" s="13" customFormat="1" ht="12.75">
      <c r="A112" s="377"/>
      <c r="B112" s="146"/>
      <c r="C112" s="147"/>
      <c r="D112" s="145"/>
      <c r="E112" s="145"/>
      <c r="F112" s="239">
        <f t="shared" si="40"/>
        <v>0</v>
      </c>
      <c r="G112" s="146"/>
      <c r="H112" s="147"/>
      <c r="I112" s="147"/>
      <c r="J112" s="145"/>
      <c r="K112" s="239">
        <f t="shared" si="41"/>
        <v>0</v>
      </c>
      <c r="L112" s="393">
        <f t="shared" si="48"/>
        <v>0</v>
      </c>
      <c r="M112" s="228">
        <f t="shared" si="42"/>
        <v>0</v>
      </c>
      <c r="N112" s="228">
        <f t="shared" si="43"/>
        <v>0</v>
      </c>
      <c r="O112" s="228">
        <f t="shared" si="44"/>
        <v>0</v>
      </c>
      <c r="P112" s="230">
        <f t="shared" si="45"/>
        <v>0</v>
      </c>
      <c r="Q112" s="345"/>
      <c r="R112" s="393">
        <f t="shared" si="49"/>
        <v>0</v>
      </c>
      <c r="S112" s="229">
        <f t="shared" si="50"/>
        <v>0</v>
      </c>
      <c r="T112" s="393">
        <f t="shared" si="51"/>
        <v>0</v>
      </c>
      <c r="U112" s="230">
        <f t="shared" si="52"/>
        <v>0</v>
      </c>
      <c r="V112" s="412">
        <f t="shared" si="46"/>
        <v>0</v>
      </c>
      <c r="W112" s="230">
        <f t="shared" si="47"/>
        <v>0</v>
      </c>
    </row>
    <row r="113" spans="1:23" s="13" customFormat="1" ht="12.75">
      <c r="A113" s="377"/>
      <c r="B113" s="146"/>
      <c r="C113" s="147"/>
      <c r="D113" s="145"/>
      <c r="E113" s="145"/>
      <c r="F113" s="239">
        <f t="shared" si="40"/>
        <v>0</v>
      </c>
      <c r="G113" s="146"/>
      <c r="H113" s="147"/>
      <c r="I113" s="147"/>
      <c r="J113" s="145"/>
      <c r="K113" s="239">
        <f t="shared" si="41"/>
        <v>0</v>
      </c>
      <c r="L113" s="393">
        <f t="shared" si="48"/>
        <v>0</v>
      </c>
      <c r="M113" s="228">
        <f t="shared" si="42"/>
        <v>0</v>
      </c>
      <c r="N113" s="228">
        <f t="shared" si="43"/>
        <v>0</v>
      </c>
      <c r="O113" s="228">
        <f t="shared" si="44"/>
        <v>0</v>
      </c>
      <c r="P113" s="230">
        <f t="shared" si="45"/>
        <v>0</v>
      </c>
      <c r="Q113" s="345"/>
      <c r="R113" s="393">
        <f t="shared" si="49"/>
        <v>0</v>
      </c>
      <c r="S113" s="229">
        <f t="shared" si="50"/>
        <v>0</v>
      </c>
      <c r="T113" s="393">
        <f t="shared" si="51"/>
        <v>0</v>
      </c>
      <c r="U113" s="230">
        <f t="shared" si="52"/>
        <v>0</v>
      </c>
      <c r="V113" s="412">
        <f t="shared" si="46"/>
        <v>0</v>
      </c>
      <c r="W113" s="230">
        <f t="shared" si="47"/>
        <v>0</v>
      </c>
    </row>
    <row r="114" spans="1:23" s="13" customFormat="1" ht="12.75">
      <c r="A114" s="377"/>
      <c r="B114" s="146"/>
      <c r="C114" s="147"/>
      <c r="D114" s="145"/>
      <c r="E114" s="145"/>
      <c r="F114" s="239">
        <f t="shared" si="40"/>
        <v>0</v>
      </c>
      <c r="G114" s="146"/>
      <c r="H114" s="147"/>
      <c r="I114" s="147"/>
      <c r="J114" s="145"/>
      <c r="K114" s="239">
        <f t="shared" si="41"/>
        <v>0</v>
      </c>
      <c r="L114" s="393">
        <f t="shared" si="48"/>
        <v>0</v>
      </c>
      <c r="M114" s="228">
        <f t="shared" si="42"/>
        <v>0</v>
      </c>
      <c r="N114" s="228">
        <f t="shared" si="43"/>
        <v>0</v>
      </c>
      <c r="O114" s="228">
        <f t="shared" si="44"/>
        <v>0</v>
      </c>
      <c r="P114" s="230">
        <f t="shared" si="45"/>
        <v>0</v>
      </c>
      <c r="Q114" s="345"/>
      <c r="R114" s="393">
        <f t="shared" si="49"/>
        <v>0</v>
      </c>
      <c r="S114" s="229">
        <f t="shared" si="50"/>
        <v>0</v>
      </c>
      <c r="T114" s="393">
        <f t="shared" si="51"/>
        <v>0</v>
      </c>
      <c r="U114" s="230">
        <f t="shared" si="52"/>
        <v>0</v>
      </c>
      <c r="V114" s="412">
        <f t="shared" si="46"/>
        <v>0</v>
      </c>
      <c r="W114" s="230">
        <f t="shared" si="47"/>
        <v>0</v>
      </c>
    </row>
    <row r="115" spans="1:23" s="13" customFormat="1" ht="12.75">
      <c r="A115" s="377"/>
      <c r="B115" s="146"/>
      <c r="C115" s="147"/>
      <c r="D115" s="145"/>
      <c r="E115" s="145"/>
      <c r="F115" s="239">
        <f t="shared" si="40"/>
        <v>0</v>
      </c>
      <c r="G115" s="146"/>
      <c r="H115" s="147"/>
      <c r="I115" s="147"/>
      <c r="J115" s="147"/>
      <c r="K115" s="239">
        <f t="shared" si="41"/>
        <v>0</v>
      </c>
      <c r="L115" s="393">
        <f t="shared" si="48"/>
        <v>0</v>
      </c>
      <c r="M115" s="228">
        <f t="shared" si="42"/>
        <v>0</v>
      </c>
      <c r="N115" s="228">
        <f t="shared" si="43"/>
        <v>0</v>
      </c>
      <c r="O115" s="228">
        <f t="shared" si="44"/>
        <v>0</v>
      </c>
      <c r="P115" s="230">
        <f t="shared" si="45"/>
        <v>0</v>
      </c>
      <c r="Q115" s="345"/>
      <c r="R115" s="393">
        <f t="shared" si="49"/>
        <v>0</v>
      </c>
      <c r="S115" s="229">
        <f t="shared" si="50"/>
        <v>0</v>
      </c>
      <c r="T115" s="393">
        <f t="shared" si="51"/>
        <v>0</v>
      </c>
      <c r="U115" s="230">
        <f t="shared" si="52"/>
        <v>0</v>
      </c>
      <c r="V115" s="412">
        <f t="shared" si="46"/>
        <v>0</v>
      </c>
      <c r="W115" s="230">
        <f t="shared" si="47"/>
        <v>0</v>
      </c>
    </row>
    <row r="116" spans="1:23" s="13" customFormat="1" ht="12.75">
      <c r="A116" s="377"/>
      <c r="B116" s="146"/>
      <c r="C116" s="147"/>
      <c r="D116" s="145"/>
      <c r="E116" s="145"/>
      <c r="F116" s="239">
        <f t="shared" si="40"/>
        <v>0</v>
      </c>
      <c r="G116" s="146"/>
      <c r="H116" s="147"/>
      <c r="I116" s="147"/>
      <c r="J116" s="147"/>
      <c r="K116" s="239">
        <f t="shared" si="41"/>
        <v>0</v>
      </c>
      <c r="L116" s="393">
        <f t="shared" si="48"/>
        <v>0</v>
      </c>
      <c r="M116" s="228">
        <f t="shared" si="42"/>
        <v>0</v>
      </c>
      <c r="N116" s="228">
        <f t="shared" si="43"/>
        <v>0</v>
      </c>
      <c r="O116" s="228">
        <f t="shared" si="44"/>
        <v>0</v>
      </c>
      <c r="P116" s="230">
        <f t="shared" si="45"/>
        <v>0</v>
      </c>
      <c r="Q116" s="345"/>
      <c r="R116" s="393">
        <f t="shared" si="49"/>
        <v>0</v>
      </c>
      <c r="S116" s="229">
        <f t="shared" si="50"/>
        <v>0</v>
      </c>
      <c r="T116" s="393">
        <f t="shared" si="51"/>
        <v>0</v>
      </c>
      <c r="U116" s="230">
        <f t="shared" si="52"/>
        <v>0</v>
      </c>
      <c r="V116" s="412">
        <f t="shared" si="46"/>
        <v>0</v>
      </c>
      <c r="W116" s="230">
        <f t="shared" si="47"/>
        <v>0</v>
      </c>
    </row>
    <row r="117" spans="1:23" s="13" customFormat="1" ht="12.75">
      <c r="A117" s="377"/>
      <c r="B117" s="146"/>
      <c r="C117" s="147"/>
      <c r="D117" s="145"/>
      <c r="E117" s="145"/>
      <c r="F117" s="239">
        <f t="shared" si="40"/>
        <v>0</v>
      </c>
      <c r="G117" s="146"/>
      <c r="H117" s="147"/>
      <c r="I117" s="147"/>
      <c r="J117" s="147"/>
      <c r="K117" s="239">
        <f t="shared" si="41"/>
        <v>0</v>
      </c>
      <c r="L117" s="393">
        <f t="shared" si="48"/>
        <v>0</v>
      </c>
      <c r="M117" s="228">
        <f t="shared" si="42"/>
        <v>0</v>
      </c>
      <c r="N117" s="228">
        <f t="shared" si="43"/>
        <v>0</v>
      </c>
      <c r="O117" s="228">
        <f t="shared" si="44"/>
        <v>0</v>
      </c>
      <c r="P117" s="230">
        <f t="shared" si="45"/>
        <v>0</v>
      </c>
      <c r="Q117" s="345"/>
      <c r="R117" s="393">
        <f t="shared" si="49"/>
        <v>0</v>
      </c>
      <c r="S117" s="229">
        <f t="shared" si="50"/>
        <v>0</v>
      </c>
      <c r="T117" s="393">
        <f t="shared" si="51"/>
        <v>0</v>
      </c>
      <c r="U117" s="230">
        <f t="shared" si="52"/>
        <v>0</v>
      </c>
      <c r="V117" s="412">
        <f t="shared" si="46"/>
        <v>0</v>
      </c>
      <c r="W117" s="230">
        <f t="shared" si="47"/>
        <v>0</v>
      </c>
    </row>
    <row r="118" spans="1:23" s="13" customFormat="1" ht="12.75">
      <c r="A118" s="377"/>
      <c r="B118" s="146"/>
      <c r="C118" s="147"/>
      <c r="D118" s="145"/>
      <c r="E118" s="145"/>
      <c r="F118" s="239">
        <f t="shared" si="40"/>
        <v>0</v>
      </c>
      <c r="G118" s="146"/>
      <c r="H118" s="147"/>
      <c r="I118" s="147"/>
      <c r="J118" s="147"/>
      <c r="K118" s="239">
        <f t="shared" si="41"/>
        <v>0</v>
      </c>
      <c r="L118" s="393">
        <f t="shared" si="48"/>
        <v>0</v>
      </c>
      <c r="M118" s="228">
        <f t="shared" si="42"/>
        <v>0</v>
      </c>
      <c r="N118" s="228">
        <f t="shared" si="43"/>
        <v>0</v>
      </c>
      <c r="O118" s="228">
        <f t="shared" si="44"/>
        <v>0</v>
      </c>
      <c r="P118" s="230">
        <f t="shared" si="45"/>
        <v>0</v>
      </c>
      <c r="Q118" s="345"/>
      <c r="R118" s="393">
        <f t="shared" si="49"/>
        <v>0</v>
      </c>
      <c r="S118" s="229">
        <f t="shared" si="50"/>
        <v>0</v>
      </c>
      <c r="T118" s="393">
        <f t="shared" si="51"/>
        <v>0</v>
      </c>
      <c r="U118" s="230">
        <f t="shared" si="52"/>
        <v>0</v>
      </c>
      <c r="V118" s="412">
        <f t="shared" si="46"/>
        <v>0</v>
      </c>
      <c r="W118" s="230">
        <f t="shared" si="47"/>
        <v>0</v>
      </c>
    </row>
    <row r="119" spans="1:23" s="13" customFormat="1" ht="12.75">
      <c r="A119" s="377"/>
      <c r="B119" s="146"/>
      <c r="C119" s="147"/>
      <c r="D119" s="145"/>
      <c r="E119" s="145"/>
      <c r="F119" s="239">
        <f t="shared" si="40"/>
        <v>0</v>
      </c>
      <c r="G119" s="146"/>
      <c r="H119" s="147"/>
      <c r="I119" s="147"/>
      <c r="J119" s="147"/>
      <c r="K119" s="239">
        <f t="shared" si="41"/>
        <v>0</v>
      </c>
      <c r="L119" s="393">
        <f t="shared" si="48"/>
        <v>0</v>
      </c>
      <c r="M119" s="228">
        <f t="shared" si="42"/>
        <v>0</v>
      </c>
      <c r="N119" s="228">
        <f t="shared" si="43"/>
        <v>0</v>
      </c>
      <c r="O119" s="228">
        <f t="shared" si="44"/>
        <v>0</v>
      </c>
      <c r="P119" s="230">
        <f t="shared" si="45"/>
        <v>0</v>
      </c>
      <c r="Q119" s="345"/>
      <c r="R119" s="393">
        <f t="shared" si="49"/>
        <v>0</v>
      </c>
      <c r="S119" s="229">
        <f t="shared" si="50"/>
        <v>0</v>
      </c>
      <c r="T119" s="393">
        <f t="shared" si="51"/>
        <v>0</v>
      </c>
      <c r="U119" s="230">
        <f t="shared" si="52"/>
        <v>0</v>
      </c>
      <c r="V119" s="412">
        <f t="shared" si="46"/>
        <v>0</v>
      </c>
      <c r="W119" s="230">
        <f t="shared" si="47"/>
        <v>0</v>
      </c>
    </row>
    <row r="120" spans="1:23" s="13" customFormat="1" ht="12.75">
      <c r="A120" s="377"/>
      <c r="B120" s="146"/>
      <c r="C120" s="147"/>
      <c r="D120" s="145"/>
      <c r="E120" s="145"/>
      <c r="F120" s="239">
        <f t="shared" si="40"/>
        <v>0</v>
      </c>
      <c r="G120" s="146"/>
      <c r="H120" s="147"/>
      <c r="I120" s="147"/>
      <c r="J120" s="147"/>
      <c r="K120" s="239">
        <f t="shared" si="41"/>
        <v>0</v>
      </c>
      <c r="L120" s="393">
        <f t="shared" si="48"/>
        <v>0</v>
      </c>
      <c r="M120" s="228">
        <f t="shared" si="42"/>
        <v>0</v>
      </c>
      <c r="N120" s="228">
        <f t="shared" si="43"/>
        <v>0</v>
      </c>
      <c r="O120" s="228">
        <f t="shared" si="44"/>
        <v>0</v>
      </c>
      <c r="P120" s="230">
        <f t="shared" si="45"/>
        <v>0</v>
      </c>
      <c r="Q120" s="345"/>
      <c r="R120" s="393">
        <f t="shared" si="49"/>
        <v>0</v>
      </c>
      <c r="S120" s="229">
        <f t="shared" si="50"/>
        <v>0</v>
      </c>
      <c r="T120" s="393">
        <f t="shared" si="51"/>
        <v>0</v>
      </c>
      <c r="U120" s="230">
        <f t="shared" si="52"/>
        <v>0</v>
      </c>
      <c r="V120" s="412">
        <f t="shared" si="46"/>
        <v>0</v>
      </c>
      <c r="W120" s="230">
        <f t="shared" si="47"/>
        <v>0</v>
      </c>
    </row>
    <row r="121" spans="1:23" s="13" customFormat="1" ht="12.75">
      <c r="A121" s="377"/>
      <c r="B121" s="146"/>
      <c r="C121" s="147"/>
      <c r="D121" s="145"/>
      <c r="E121" s="145"/>
      <c r="F121" s="239">
        <f t="shared" si="40"/>
        <v>0</v>
      </c>
      <c r="G121" s="146"/>
      <c r="H121" s="147"/>
      <c r="I121" s="147"/>
      <c r="J121" s="147"/>
      <c r="K121" s="239">
        <f t="shared" si="41"/>
        <v>0</v>
      </c>
      <c r="L121" s="393">
        <f t="shared" si="48"/>
        <v>0</v>
      </c>
      <c r="M121" s="228">
        <f t="shared" si="42"/>
        <v>0</v>
      </c>
      <c r="N121" s="228">
        <f t="shared" si="43"/>
        <v>0</v>
      </c>
      <c r="O121" s="228">
        <f t="shared" si="44"/>
        <v>0</v>
      </c>
      <c r="P121" s="230">
        <f t="shared" si="45"/>
        <v>0</v>
      </c>
      <c r="Q121" s="345"/>
      <c r="R121" s="393">
        <f t="shared" si="49"/>
        <v>0</v>
      </c>
      <c r="S121" s="229">
        <f t="shared" si="50"/>
        <v>0</v>
      </c>
      <c r="T121" s="393">
        <f t="shared" si="51"/>
        <v>0</v>
      </c>
      <c r="U121" s="230">
        <f t="shared" si="52"/>
        <v>0</v>
      </c>
      <c r="V121" s="412">
        <f t="shared" si="46"/>
        <v>0</v>
      </c>
      <c r="W121" s="230">
        <f t="shared" si="47"/>
        <v>0</v>
      </c>
    </row>
    <row r="122" spans="1:23" s="13" customFormat="1" ht="12.75">
      <c r="A122" s="377"/>
      <c r="B122" s="146"/>
      <c r="C122" s="147"/>
      <c r="D122" s="145"/>
      <c r="E122" s="145"/>
      <c r="F122" s="239">
        <f t="shared" si="40"/>
        <v>0</v>
      </c>
      <c r="G122" s="146"/>
      <c r="H122" s="147"/>
      <c r="I122" s="147"/>
      <c r="J122" s="147"/>
      <c r="K122" s="239">
        <f t="shared" si="41"/>
        <v>0</v>
      </c>
      <c r="L122" s="393">
        <f t="shared" si="48"/>
        <v>0</v>
      </c>
      <c r="M122" s="228">
        <f t="shared" si="42"/>
        <v>0</v>
      </c>
      <c r="N122" s="228">
        <f t="shared" si="43"/>
        <v>0</v>
      </c>
      <c r="O122" s="228">
        <f t="shared" si="44"/>
        <v>0</v>
      </c>
      <c r="P122" s="230">
        <f t="shared" si="45"/>
        <v>0</v>
      </c>
      <c r="Q122" s="345"/>
      <c r="R122" s="393">
        <f t="shared" si="49"/>
        <v>0</v>
      </c>
      <c r="S122" s="229">
        <f t="shared" si="50"/>
        <v>0</v>
      </c>
      <c r="T122" s="393">
        <f t="shared" si="51"/>
        <v>0</v>
      </c>
      <c r="U122" s="230">
        <f t="shared" si="52"/>
        <v>0</v>
      </c>
      <c r="V122" s="412">
        <f t="shared" si="46"/>
        <v>0</v>
      </c>
      <c r="W122" s="230">
        <f t="shared" si="47"/>
        <v>0</v>
      </c>
    </row>
    <row r="123" spans="1:23" s="13" customFormat="1" ht="12.75">
      <c r="A123" s="377"/>
      <c r="B123" s="146"/>
      <c r="C123" s="147"/>
      <c r="D123" s="145"/>
      <c r="E123" s="145"/>
      <c r="F123" s="239">
        <f t="shared" si="40"/>
        <v>0</v>
      </c>
      <c r="G123" s="146"/>
      <c r="H123" s="147"/>
      <c r="I123" s="147"/>
      <c r="J123" s="147"/>
      <c r="K123" s="239">
        <f t="shared" si="41"/>
        <v>0</v>
      </c>
      <c r="L123" s="393">
        <f t="shared" si="48"/>
        <v>0</v>
      </c>
      <c r="M123" s="228">
        <f t="shared" si="42"/>
        <v>0</v>
      </c>
      <c r="N123" s="228">
        <f t="shared" si="43"/>
        <v>0</v>
      </c>
      <c r="O123" s="228">
        <f t="shared" si="44"/>
        <v>0</v>
      </c>
      <c r="P123" s="230">
        <f t="shared" si="45"/>
        <v>0</v>
      </c>
      <c r="Q123" s="345"/>
      <c r="R123" s="393">
        <f t="shared" si="49"/>
        <v>0</v>
      </c>
      <c r="S123" s="229">
        <f t="shared" si="50"/>
        <v>0</v>
      </c>
      <c r="T123" s="393">
        <f t="shared" si="51"/>
        <v>0</v>
      </c>
      <c r="U123" s="230">
        <f t="shared" si="52"/>
        <v>0</v>
      </c>
      <c r="V123" s="412">
        <f t="shared" si="46"/>
        <v>0</v>
      </c>
      <c r="W123" s="230">
        <f t="shared" si="47"/>
        <v>0</v>
      </c>
    </row>
    <row r="124" spans="1:23" s="13" customFormat="1" ht="12.75">
      <c r="A124" s="377"/>
      <c r="B124" s="146"/>
      <c r="C124" s="147"/>
      <c r="D124" s="145"/>
      <c r="E124" s="145"/>
      <c r="F124" s="239">
        <f t="shared" si="40"/>
        <v>0</v>
      </c>
      <c r="G124" s="146"/>
      <c r="H124" s="147"/>
      <c r="I124" s="147"/>
      <c r="J124" s="147"/>
      <c r="K124" s="239">
        <f t="shared" si="41"/>
        <v>0</v>
      </c>
      <c r="L124" s="393">
        <f t="shared" si="48"/>
        <v>0</v>
      </c>
      <c r="M124" s="228">
        <f t="shared" si="42"/>
        <v>0</v>
      </c>
      <c r="N124" s="228">
        <f t="shared" si="43"/>
        <v>0</v>
      </c>
      <c r="O124" s="228">
        <f t="shared" si="44"/>
        <v>0</v>
      </c>
      <c r="P124" s="230">
        <f t="shared" si="45"/>
        <v>0</v>
      </c>
      <c r="Q124" s="345"/>
      <c r="R124" s="393">
        <f t="shared" si="49"/>
        <v>0</v>
      </c>
      <c r="S124" s="229">
        <f t="shared" si="50"/>
        <v>0</v>
      </c>
      <c r="T124" s="393">
        <f t="shared" si="51"/>
        <v>0</v>
      </c>
      <c r="U124" s="230">
        <f t="shared" si="52"/>
        <v>0</v>
      </c>
      <c r="V124" s="412">
        <f t="shared" si="46"/>
        <v>0</v>
      </c>
      <c r="W124" s="230">
        <f t="shared" si="47"/>
        <v>0</v>
      </c>
    </row>
    <row r="125" spans="1:23" s="13" customFormat="1" ht="12.75">
      <c r="A125" s="377"/>
      <c r="B125" s="146"/>
      <c r="C125" s="147"/>
      <c r="D125" s="145"/>
      <c r="E125" s="145"/>
      <c r="F125" s="239">
        <f t="shared" si="40"/>
        <v>0</v>
      </c>
      <c r="G125" s="146"/>
      <c r="H125" s="147"/>
      <c r="I125" s="147"/>
      <c r="J125" s="147"/>
      <c r="K125" s="239">
        <f t="shared" si="41"/>
        <v>0</v>
      </c>
      <c r="L125" s="393">
        <f t="shared" si="48"/>
        <v>0</v>
      </c>
      <c r="M125" s="228">
        <f t="shared" si="42"/>
        <v>0</v>
      </c>
      <c r="N125" s="228">
        <f t="shared" si="43"/>
        <v>0</v>
      </c>
      <c r="O125" s="228">
        <f t="shared" si="44"/>
        <v>0</v>
      </c>
      <c r="P125" s="230">
        <f t="shared" si="45"/>
        <v>0</v>
      </c>
      <c r="Q125" s="345"/>
      <c r="R125" s="393">
        <f t="shared" si="49"/>
        <v>0</v>
      </c>
      <c r="S125" s="229">
        <f t="shared" si="50"/>
        <v>0</v>
      </c>
      <c r="T125" s="393">
        <f t="shared" si="51"/>
        <v>0</v>
      </c>
      <c r="U125" s="230">
        <f t="shared" si="52"/>
        <v>0</v>
      </c>
      <c r="V125" s="412">
        <f t="shared" si="46"/>
        <v>0</v>
      </c>
      <c r="W125" s="230">
        <f t="shared" si="47"/>
        <v>0</v>
      </c>
    </row>
    <row r="126" spans="1:23" s="13" customFormat="1" ht="12.75">
      <c r="A126" s="377"/>
      <c r="B126" s="146"/>
      <c r="C126" s="147"/>
      <c r="D126" s="145"/>
      <c r="E126" s="145"/>
      <c r="F126" s="239">
        <f t="shared" si="40"/>
        <v>0</v>
      </c>
      <c r="G126" s="146"/>
      <c r="H126" s="147"/>
      <c r="I126" s="147"/>
      <c r="J126" s="147"/>
      <c r="K126" s="239">
        <f t="shared" si="41"/>
        <v>0</v>
      </c>
      <c r="L126" s="393">
        <f t="shared" si="48"/>
        <v>0</v>
      </c>
      <c r="M126" s="228">
        <f t="shared" si="42"/>
        <v>0</v>
      </c>
      <c r="N126" s="228">
        <f t="shared" si="43"/>
        <v>0</v>
      </c>
      <c r="O126" s="228">
        <f t="shared" si="44"/>
        <v>0</v>
      </c>
      <c r="P126" s="230">
        <f t="shared" si="45"/>
        <v>0</v>
      </c>
      <c r="Q126" s="345"/>
      <c r="R126" s="393">
        <f t="shared" si="49"/>
        <v>0</v>
      </c>
      <c r="S126" s="229">
        <f t="shared" si="50"/>
        <v>0</v>
      </c>
      <c r="T126" s="393">
        <f t="shared" si="51"/>
        <v>0</v>
      </c>
      <c r="U126" s="230">
        <f t="shared" si="52"/>
        <v>0</v>
      </c>
      <c r="V126" s="412">
        <f t="shared" si="46"/>
        <v>0</v>
      </c>
      <c r="W126" s="230">
        <f t="shared" si="47"/>
        <v>0</v>
      </c>
    </row>
    <row r="127" spans="1:23" s="13" customFormat="1" ht="12.75">
      <c r="A127" s="377"/>
      <c r="B127" s="146"/>
      <c r="C127" s="147"/>
      <c r="D127" s="145"/>
      <c r="E127" s="145"/>
      <c r="F127" s="239">
        <f t="shared" si="40"/>
        <v>0</v>
      </c>
      <c r="G127" s="146"/>
      <c r="H127" s="147"/>
      <c r="I127" s="147"/>
      <c r="J127" s="147"/>
      <c r="K127" s="239">
        <f t="shared" si="41"/>
        <v>0</v>
      </c>
      <c r="L127" s="393">
        <f t="shared" si="48"/>
        <v>0</v>
      </c>
      <c r="M127" s="228">
        <f t="shared" si="42"/>
        <v>0</v>
      </c>
      <c r="N127" s="228">
        <f t="shared" si="43"/>
        <v>0</v>
      </c>
      <c r="O127" s="228">
        <f t="shared" si="44"/>
        <v>0</v>
      </c>
      <c r="P127" s="230">
        <f t="shared" si="45"/>
        <v>0</v>
      </c>
      <c r="Q127" s="345"/>
      <c r="R127" s="393">
        <f t="shared" si="49"/>
        <v>0</v>
      </c>
      <c r="S127" s="229">
        <f t="shared" si="50"/>
        <v>0</v>
      </c>
      <c r="T127" s="393">
        <f t="shared" si="51"/>
        <v>0</v>
      </c>
      <c r="U127" s="230">
        <f t="shared" si="52"/>
        <v>0</v>
      </c>
      <c r="V127" s="412">
        <f t="shared" si="46"/>
        <v>0</v>
      </c>
      <c r="W127" s="230">
        <f t="shared" si="47"/>
        <v>0</v>
      </c>
    </row>
    <row r="128" spans="1:23" s="13" customFormat="1" ht="12.75">
      <c r="A128" s="377"/>
      <c r="B128" s="146"/>
      <c r="C128" s="147"/>
      <c r="D128" s="145"/>
      <c r="E128" s="145"/>
      <c r="F128" s="239">
        <f t="shared" si="40"/>
        <v>0</v>
      </c>
      <c r="G128" s="146"/>
      <c r="H128" s="147"/>
      <c r="I128" s="147"/>
      <c r="J128" s="147"/>
      <c r="K128" s="239">
        <f t="shared" si="41"/>
        <v>0</v>
      </c>
      <c r="L128" s="393">
        <f t="shared" si="48"/>
        <v>0</v>
      </c>
      <c r="M128" s="228">
        <f t="shared" si="42"/>
        <v>0</v>
      </c>
      <c r="N128" s="228">
        <f t="shared" si="43"/>
        <v>0</v>
      </c>
      <c r="O128" s="228">
        <f t="shared" si="44"/>
        <v>0</v>
      </c>
      <c r="P128" s="230">
        <f t="shared" si="45"/>
        <v>0</v>
      </c>
      <c r="Q128" s="345"/>
      <c r="R128" s="393">
        <f t="shared" si="49"/>
        <v>0</v>
      </c>
      <c r="S128" s="229">
        <f t="shared" si="50"/>
        <v>0</v>
      </c>
      <c r="T128" s="393">
        <f t="shared" si="51"/>
        <v>0</v>
      </c>
      <c r="U128" s="230">
        <f t="shared" si="52"/>
        <v>0</v>
      </c>
      <c r="V128" s="412">
        <f t="shared" si="46"/>
        <v>0</v>
      </c>
      <c r="W128" s="230">
        <f t="shared" si="47"/>
        <v>0</v>
      </c>
    </row>
    <row r="129" spans="1:23" s="13" customFormat="1" ht="12.75">
      <c r="A129" s="377"/>
      <c r="B129" s="146"/>
      <c r="C129" s="147"/>
      <c r="D129" s="145"/>
      <c r="E129" s="145"/>
      <c r="F129" s="239">
        <f t="shared" si="40"/>
        <v>0</v>
      </c>
      <c r="G129" s="146"/>
      <c r="H129" s="147"/>
      <c r="I129" s="147"/>
      <c r="J129" s="147"/>
      <c r="K129" s="239">
        <f t="shared" si="41"/>
        <v>0</v>
      </c>
      <c r="L129" s="393">
        <f t="shared" si="48"/>
        <v>0</v>
      </c>
      <c r="M129" s="228">
        <f t="shared" si="42"/>
        <v>0</v>
      </c>
      <c r="N129" s="228">
        <f t="shared" si="43"/>
        <v>0</v>
      </c>
      <c r="O129" s="228">
        <f t="shared" si="44"/>
        <v>0</v>
      </c>
      <c r="P129" s="230">
        <f t="shared" si="45"/>
        <v>0</v>
      </c>
      <c r="Q129" s="345"/>
      <c r="R129" s="393">
        <f t="shared" si="49"/>
        <v>0</v>
      </c>
      <c r="S129" s="229">
        <f t="shared" si="50"/>
        <v>0</v>
      </c>
      <c r="T129" s="393">
        <f t="shared" si="51"/>
        <v>0</v>
      </c>
      <c r="U129" s="230">
        <f t="shared" si="52"/>
        <v>0</v>
      </c>
      <c r="V129" s="412">
        <f t="shared" si="46"/>
        <v>0</v>
      </c>
      <c r="W129" s="230">
        <f t="shared" si="47"/>
        <v>0</v>
      </c>
    </row>
    <row r="130" spans="1:23" s="13" customFormat="1" ht="12.75">
      <c r="A130" s="377"/>
      <c r="B130" s="146"/>
      <c r="C130" s="147"/>
      <c r="D130" s="145"/>
      <c r="E130" s="145"/>
      <c r="F130" s="239">
        <f t="shared" si="40"/>
        <v>0</v>
      </c>
      <c r="G130" s="146"/>
      <c r="H130" s="147"/>
      <c r="I130" s="147"/>
      <c r="J130" s="147"/>
      <c r="K130" s="239">
        <f t="shared" si="41"/>
        <v>0</v>
      </c>
      <c r="L130" s="393">
        <f t="shared" si="48"/>
        <v>0</v>
      </c>
      <c r="M130" s="228">
        <f t="shared" si="42"/>
        <v>0</v>
      </c>
      <c r="N130" s="228">
        <f t="shared" si="43"/>
        <v>0</v>
      </c>
      <c r="O130" s="228">
        <f t="shared" si="44"/>
        <v>0</v>
      </c>
      <c r="P130" s="230">
        <f t="shared" si="45"/>
        <v>0</v>
      </c>
      <c r="Q130" s="345"/>
      <c r="R130" s="393">
        <f t="shared" si="49"/>
        <v>0</v>
      </c>
      <c r="S130" s="229">
        <f t="shared" si="50"/>
        <v>0</v>
      </c>
      <c r="T130" s="393">
        <f t="shared" si="51"/>
        <v>0</v>
      </c>
      <c r="U130" s="230">
        <f t="shared" si="52"/>
        <v>0</v>
      </c>
      <c r="V130" s="412">
        <f t="shared" si="46"/>
        <v>0</v>
      </c>
      <c r="W130" s="230">
        <f t="shared" si="47"/>
        <v>0</v>
      </c>
    </row>
    <row r="131" spans="1:23" s="13" customFormat="1" ht="12.75">
      <c r="A131" s="377"/>
      <c r="B131" s="146"/>
      <c r="C131" s="147"/>
      <c r="D131" s="145"/>
      <c r="E131" s="145"/>
      <c r="F131" s="239">
        <f t="shared" si="40"/>
        <v>0</v>
      </c>
      <c r="G131" s="146"/>
      <c r="H131" s="147"/>
      <c r="I131" s="147"/>
      <c r="J131" s="147"/>
      <c r="K131" s="239">
        <f t="shared" si="41"/>
        <v>0</v>
      </c>
      <c r="L131" s="393">
        <f t="shared" si="48"/>
        <v>0</v>
      </c>
      <c r="M131" s="228">
        <f t="shared" si="42"/>
        <v>0</v>
      </c>
      <c r="N131" s="228">
        <f t="shared" si="43"/>
        <v>0</v>
      </c>
      <c r="O131" s="228">
        <f t="shared" si="44"/>
        <v>0</v>
      </c>
      <c r="P131" s="230">
        <f t="shared" si="45"/>
        <v>0</v>
      </c>
      <c r="Q131" s="345"/>
      <c r="R131" s="393">
        <f t="shared" si="49"/>
        <v>0</v>
      </c>
      <c r="S131" s="229">
        <f t="shared" si="50"/>
        <v>0</v>
      </c>
      <c r="T131" s="393">
        <f t="shared" si="51"/>
        <v>0</v>
      </c>
      <c r="U131" s="230">
        <f t="shared" si="52"/>
        <v>0</v>
      </c>
      <c r="V131" s="412">
        <f t="shared" si="46"/>
        <v>0</v>
      </c>
      <c r="W131" s="230">
        <f t="shared" si="47"/>
        <v>0</v>
      </c>
    </row>
    <row r="132" spans="1:23" s="13" customFormat="1" ht="12.75">
      <c r="A132" s="377"/>
      <c r="B132" s="146"/>
      <c r="C132" s="147"/>
      <c r="D132" s="145"/>
      <c r="E132" s="145"/>
      <c r="F132" s="239">
        <f t="shared" si="40"/>
        <v>0</v>
      </c>
      <c r="G132" s="146"/>
      <c r="H132" s="147"/>
      <c r="I132" s="147"/>
      <c r="J132" s="147"/>
      <c r="K132" s="239">
        <f t="shared" si="41"/>
        <v>0</v>
      </c>
      <c r="L132" s="393">
        <f t="shared" si="48"/>
        <v>0</v>
      </c>
      <c r="M132" s="228">
        <f t="shared" si="42"/>
        <v>0</v>
      </c>
      <c r="N132" s="228">
        <f t="shared" si="43"/>
        <v>0</v>
      </c>
      <c r="O132" s="228">
        <f t="shared" si="44"/>
        <v>0</v>
      </c>
      <c r="P132" s="230">
        <f t="shared" si="45"/>
        <v>0</v>
      </c>
      <c r="Q132" s="345"/>
      <c r="R132" s="393">
        <f t="shared" si="49"/>
        <v>0</v>
      </c>
      <c r="S132" s="229">
        <f t="shared" si="50"/>
        <v>0</v>
      </c>
      <c r="T132" s="393">
        <f t="shared" si="51"/>
        <v>0</v>
      </c>
      <c r="U132" s="230">
        <f t="shared" si="52"/>
        <v>0</v>
      </c>
      <c r="V132" s="412">
        <f t="shared" si="46"/>
        <v>0</v>
      </c>
      <c r="W132" s="230">
        <f t="shared" si="47"/>
        <v>0</v>
      </c>
    </row>
    <row r="133" spans="1:23" s="13" customFormat="1" ht="12.75">
      <c r="A133" s="377"/>
      <c r="B133" s="146"/>
      <c r="C133" s="147"/>
      <c r="D133" s="145"/>
      <c r="E133" s="145"/>
      <c r="F133" s="239">
        <f t="shared" si="40"/>
        <v>0</v>
      </c>
      <c r="G133" s="146"/>
      <c r="H133" s="147"/>
      <c r="I133" s="147"/>
      <c r="J133" s="147"/>
      <c r="K133" s="239">
        <f t="shared" si="41"/>
        <v>0</v>
      </c>
      <c r="L133" s="393">
        <f t="shared" si="48"/>
        <v>0</v>
      </c>
      <c r="M133" s="228">
        <f t="shared" si="42"/>
        <v>0</v>
      </c>
      <c r="N133" s="228">
        <f t="shared" si="43"/>
        <v>0</v>
      </c>
      <c r="O133" s="228">
        <f t="shared" si="44"/>
        <v>0</v>
      </c>
      <c r="P133" s="230">
        <f t="shared" si="45"/>
        <v>0</v>
      </c>
      <c r="Q133" s="345"/>
      <c r="R133" s="393">
        <f t="shared" si="49"/>
        <v>0</v>
      </c>
      <c r="S133" s="229">
        <f t="shared" si="50"/>
        <v>0</v>
      </c>
      <c r="T133" s="393">
        <f t="shared" si="51"/>
        <v>0</v>
      </c>
      <c r="U133" s="230">
        <f t="shared" si="52"/>
        <v>0</v>
      </c>
      <c r="V133" s="412">
        <f t="shared" si="46"/>
        <v>0</v>
      </c>
      <c r="W133" s="230">
        <f t="shared" si="47"/>
        <v>0</v>
      </c>
    </row>
    <row r="134" spans="1:23" s="13" customFormat="1" ht="12.75">
      <c r="A134" s="377"/>
      <c r="B134" s="146"/>
      <c r="C134" s="147"/>
      <c r="D134" s="145"/>
      <c r="E134" s="145"/>
      <c r="F134" s="239">
        <f t="shared" si="40"/>
        <v>0</v>
      </c>
      <c r="G134" s="146"/>
      <c r="H134" s="147"/>
      <c r="I134" s="147"/>
      <c r="J134" s="147"/>
      <c r="K134" s="239">
        <f t="shared" si="41"/>
        <v>0</v>
      </c>
      <c r="L134" s="393">
        <f t="shared" si="48"/>
        <v>0</v>
      </c>
      <c r="M134" s="228">
        <f t="shared" si="42"/>
        <v>0</v>
      </c>
      <c r="N134" s="228">
        <f t="shared" si="43"/>
        <v>0</v>
      </c>
      <c r="O134" s="228">
        <f t="shared" si="44"/>
        <v>0</v>
      </c>
      <c r="P134" s="230">
        <f t="shared" si="45"/>
        <v>0</v>
      </c>
      <c r="Q134" s="345"/>
      <c r="R134" s="393">
        <f t="shared" si="49"/>
        <v>0</v>
      </c>
      <c r="S134" s="229">
        <f t="shared" si="50"/>
        <v>0</v>
      </c>
      <c r="T134" s="393">
        <f t="shared" si="51"/>
        <v>0</v>
      </c>
      <c r="U134" s="230">
        <f t="shared" si="52"/>
        <v>0</v>
      </c>
      <c r="V134" s="412">
        <f t="shared" si="46"/>
        <v>0</v>
      </c>
      <c r="W134" s="230">
        <f t="shared" si="47"/>
        <v>0</v>
      </c>
    </row>
    <row r="135" spans="1:23" s="13" customFormat="1" ht="12.75">
      <c r="A135" s="377"/>
      <c r="B135" s="146"/>
      <c r="C135" s="147"/>
      <c r="D135" s="145"/>
      <c r="E135" s="145"/>
      <c r="F135" s="239">
        <f t="shared" si="40"/>
        <v>0</v>
      </c>
      <c r="G135" s="146"/>
      <c r="H135" s="147"/>
      <c r="I135" s="147"/>
      <c r="J135" s="147"/>
      <c r="K135" s="239">
        <f t="shared" si="41"/>
        <v>0</v>
      </c>
      <c r="L135" s="393">
        <f t="shared" si="48"/>
        <v>0</v>
      </c>
      <c r="M135" s="228">
        <f t="shared" si="42"/>
        <v>0</v>
      </c>
      <c r="N135" s="228">
        <f t="shared" si="43"/>
        <v>0</v>
      </c>
      <c r="O135" s="228">
        <f t="shared" si="44"/>
        <v>0</v>
      </c>
      <c r="P135" s="230">
        <f t="shared" si="45"/>
        <v>0</v>
      </c>
      <c r="Q135" s="345"/>
      <c r="R135" s="393">
        <f t="shared" si="49"/>
        <v>0</v>
      </c>
      <c r="S135" s="229">
        <f t="shared" si="50"/>
        <v>0</v>
      </c>
      <c r="T135" s="393">
        <f t="shared" si="51"/>
        <v>0</v>
      </c>
      <c r="U135" s="230">
        <f t="shared" si="52"/>
        <v>0</v>
      </c>
      <c r="V135" s="412">
        <f t="shared" si="46"/>
        <v>0</v>
      </c>
      <c r="W135" s="230">
        <f t="shared" si="47"/>
        <v>0</v>
      </c>
    </row>
    <row r="136" spans="1:23" s="13" customFormat="1" ht="12.75">
      <c r="A136" s="377"/>
      <c r="B136" s="146"/>
      <c r="C136" s="147"/>
      <c r="D136" s="145"/>
      <c r="E136" s="145"/>
      <c r="F136" s="239">
        <f t="shared" si="40"/>
        <v>0</v>
      </c>
      <c r="G136" s="146"/>
      <c r="H136" s="147"/>
      <c r="I136" s="147"/>
      <c r="J136" s="147"/>
      <c r="K136" s="239">
        <f t="shared" si="41"/>
        <v>0</v>
      </c>
      <c r="L136" s="393">
        <f t="shared" ref="L136:L150" si="53">+B136-G136</f>
        <v>0</v>
      </c>
      <c r="M136" s="228">
        <f t="shared" ref="M136:M150" si="54">+C136-H136</f>
        <v>0</v>
      </c>
      <c r="N136" s="228">
        <f t="shared" ref="N136:N150" si="55">+D136-I136</f>
        <v>0</v>
      </c>
      <c r="O136" s="228">
        <f t="shared" ref="O136:O150" si="56">+E136-J136</f>
        <v>0</v>
      </c>
      <c r="P136" s="230">
        <f t="shared" ref="P136:P150" si="57">+F136-K136</f>
        <v>0</v>
      </c>
      <c r="Q136" s="345"/>
      <c r="R136" s="393">
        <f t="shared" ref="R136:R150" si="58">+B136*(E136/12)</f>
        <v>0</v>
      </c>
      <c r="S136" s="229">
        <f t="shared" ref="S136:S150" si="59">+C136*(E136/12)</f>
        <v>0</v>
      </c>
      <c r="T136" s="393">
        <f t="shared" ref="T136:T150" si="60">+G136*(J136/12)</f>
        <v>0</v>
      </c>
      <c r="U136" s="230">
        <f t="shared" ref="U136:U150" si="61">+H136*(J136/12)</f>
        <v>0</v>
      </c>
      <c r="V136" s="412">
        <f t="shared" ref="V136:V150" si="62">+R136-T136</f>
        <v>0</v>
      </c>
      <c r="W136" s="230">
        <f t="shared" ref="W136:W150" si="63">+S136-U136</f>
        <v>0</v>
      </c>
    </row>
    <row r="137" spans="1:23" s="13" customFormat="1" ht="12.75">
      <c r="A137" s="377"/>
      <c r="B137" s="146"/>
      <c r="C137" s="147"/>
      <c r="D137" s="145"/>
      <c r="E137" s="145"/>
      <c r="F137" s="239">
        <f t="shared" si="40"/>
        <v>0</v>
      </c>
      <c r="G137" s="146"/>
      <c r="H137" s="147"/>
      <c r="I137" s="147"/>
      <c r="J137" s="147"/>
      <c r="K137" s="239">
        <f t="shared" si="41"/>
        <v>0</v>
      </c>
      <c r="L137" s="393">
        <f t="shared" si="53"/>
        <v>0</v>
      </c>
      <c r="M137" s="228">
        <f t="shared" si="54"/>
        <v>0</v>
      </c>
      <c r="N137" s="228">
        <f t="shared" si="55"/>
        <v>0</v>
      </c>
      <c r="O137" s="228">
        <f t="shared" si="56"/>
        <v>0</v>
      </c>
      <c r="P137" s="230">
        <f t="shared" si="57"/>
        <v>0</v>
      </c>
      <c r="Q137" s="345"/>
      <c r="R137" s="393">
        <f t="shared" si="58"/>
        <v>0</v>
      </c>
      <c r="S137" s="229">
        <f t="shared" si="59"/>
        <v>0</v>
      </c>
      <c r="T137" s="393">
        <f t="shared" si="60"/>
        <v>0</v>
      </c>
      <c r="U137" s="230">
        <f t="shared" si="61"/>
        <v>0</v>
      </c>
      <c r="V137" s="412">
        <f t="shared" si="62"/>
        <v>0</v>
      </c>
      <c r="W137" s="230">
        <f t="shared" si="63"/>
        <v>0</v>
      </c>
    </row>
    <row r="138" spans="1:23" s="13" customFormat="1" ht="12.75">
      <c r="A138" s="377"/>
      <c r="B138" s="146"/>
      <c r="C138" s="147"/>
      <c r="D138" s="145"/>
      <c r="E138" s="145"/>
      <c r="F138" s="239">
        <f t="shared" si="40"/>
        <v>0</v>
      </c>
      <c r="G138" s="146"/>
      <c r="H138" s="147"/>
      <c r="I138" s="147"/>
      <c r="J138" s="147"/>
      <c r="K138" s="239">
        <f t="shared" si="41"/>
        <v>0</v>
      </c>
      <c r="L138" s="393">
        <f t="shared" si="53"/>
        <v>0</v>
      </c>
      <c r="M138" s="228">
        <f t="shared" si="54"/>
        <v>0</v>
      </c>
      <c r="N138" s="228">
        <f t="shared" si="55"/>
        <v>0</v>
      </c>
      <c r="O138" s="228">
        <f t="shared" si="56"/>
        <v>0</v>
      </c>
      <c r="P138" s="230">
        <f t="shared" si="57"/>
        <v>0</v>
      </c>
      <c r="Q138" s="345"/>
      <c r="R138" s="393">
        <f t="shared" si="58"/>
        <v>0</v>
      </c>
      <c r="S138" s="229">
        <f t="shared" si="59"/>
        <v>0</v>
      </c>
      <c r="T138" s="393">
        <f t="shared" si="60"/>
        <v>0</v>
      </c>
      <c r="U138" s="230">
        <f t="shared" si="61"/>
        <v>0</v>
      </c>
      <c r="V138" s="412">
        <f t="shared" si="62"/>
        <v>0</v>
      </c>
      <c r="W138" s="230">
        <f t="shared" si="63"/>
        <v>0</v>
      </c>
    </row>
    <row r="139" spans="1:23" s="13" customFormat="1" ht="12.75">
      <c r="A139" s="377"/>
      <c r="B139" s="146"/>
      <c r="C139" s="147"/>
      <c r="D139" s="145"/>
      <c r="E139" s="145"/>
      <c r="F139" s="239">
        <f t="shared" si="40"/>
        <v>0</v>
      </c>
      <c r="G139" s="146"/>
      <c r="H139" s="147"/>
      <c r="I139" s="147"/>
      <c r="J139" s="147"/>
      <c r="K139" s="239">
        <f t="shared" si="41"/>
        <v>0</v>
      </c>
      <c r="L139" s="393">
        <f t="shared" si="53"/>
        <v>0</v>
      </c>
      <c r="M139" s="228">
        <f t="shared" si="54"/>
        <v>0</v>
      </c>
      <c r="N139" s="228">
        <f t="shared" si="55"/>
        <v>0</v>
      </c>
      <c r="O139" s="228">
        <f t="shared" si="56"/>
        <v>0</v>
      </c>
      <c r="P139" s="230">
        <f t="shared" si="57"/>
        <v>0</v>
      </c>
      <c r="Q139" s="345"/>
      <c r="R139" s="393">
        <f t="shared" si="58"/>
        <v>0</v>
      </c>
      <c r="S139" s="229">
        <f t="shared" si="59"/>
        <v>0</v>
      </c>
      <c r="T139" s="393">
        <f t="shared" si="60"/>
        <v>0</v>
      </c>
      <c r="U139" s="230">
        <f t="shared" si="61"/>
        <v>0</v>
      </c>
      <c r="V139" s="412">
        <f t="shared" si="62"/>
        <v>0</v>
      </c>
      <c r="W139" s="230">
        <f t="shared" si="63"/>
        <v>0</v>
      </c>
    </row>
    <row r="140" spans="1:23" s="13" customFormat="1" ht="12.75">
      <c r="A140" s="377"/>
      <c r="B140" s="146"/>
      <c r="C140" s="147"/>
      <c r="D140" s="145"/>
      <c r="E140" s="145"/>
      <c r="F140" s="239">
        <f t="shared" si="40"/>
        <v>0</v>
      </c>
      <c r="G140" s="146"/>
      <c r="H140" s="147"/>
      <c r="I140" s="147"/>
      <c r="J140" s="147"/>
      <c r="K140" s="239">
        <f t="shared" si="41"/>
        <v>0</v>
      </c>
      <c r="L140" s="393">
        <f t="shared" si="53"/>
        <v>0</v>
      </c>
      <c r="M140" s="228">
        <f t="shared" si="54"/>
        <v>0</v>
      </c>
      <c r="N140" s="228">
        <f t="shared" si="55"/>
        <v>0</v>
      </c>
      <c r="O140" s="228">
        <f t="shared" si="56"/>
        <v>0</v>
      </c>
      <c r="P140" s="230">
        <f t="shared" si="57"/>
        <v>0</v>
      </c>
      <c r="Q140" s="345"/>
      <c r="R140" s="393">
        <f t="shared" si="58"/>
        <v>0</v>
      </c>
      <c r="S140" s="229">
        <f t="shared" si="59"/>
        <v>0</v>
      </c>
      <c r="T140" s="393">
        <f t="shared" si="60"/>
        <v>0</v>
      </c>
      <c r="U140" s="230">
        <f t="shared" si="61"/>
        <v>0</v>
      </c>
      <c r="V140" s="412">
        <f t="shared" si="62"/>
        <v>0</v>
      </c>
      <c r="W140" s="230">
        <f t="shared" si="63"/>
        <v>0</v>
      </c>
    </row>
    <row r="141" spans="1:23" s="13" customFormat="1" ht="12.75">
      <c r="A141" s="377"/>
      <c r="B141" s="146"/>
      <c r="C141" s="147"/>
      <c r="D141" s="145"/>
      <c r="E141" s="145"/>
      <c r="F141" s="239">
        <f t="shared" si="40"/>
        <v>0</v>
      </c>
      <c r="G141" s="144"/>
      <c r="H141" s="145"/>
      <c r="I141" s="145"/>
      <c r="J141" s="145"/>
      <c r="K141" s="239">
        <f t="shared" si="41"/>
        <v>0</v>
      </c>
      <c r="L141" s="393">
        <f t="shared" si="53"/>
        <v>0</v>
      </c>
      <c r="M141" s="228">
        <f t="shared" si="54"/>
        <v>0</v>
      </c>
      <c r="N141" s="228">
        <f t="shared" si="55"/>
        <v>0</v>
      </c>
      <c r="O141" s="228">
        <f t="shared" si="56"/>
        <v>0</v>
      </c>
      <c r="P141" s="230">
        <f t="shared" si="57"/>
        <v>0</v>
      </c>
      <c r="Q141" s="345"/>
      <c r="R141" s="393">
        <f t="shared" si="58"/>
        <v>0</v>
      </c>
      <c r="S141" s="229">
        <f t="shared" si="59"/>
        <v>0</v>
      </c>
      <c r="T141" s="393">
        <f t="shared" si="60"/>
        <v>0</v>
      </c>
      <c r="U141" s="230">
        <f t="shared" si="61"/>
        <v>0</v>
      </c>
      <c r="V141" s="412">
        <f t="shared" si="62"/>
        <v>0</v>
      </c>
      <c r="W141" s="230">
        <f t="shared" si="63"/>
        <v>0</v>
      </c>
    </row>
    <row r="142" spans="1:23" s="13" customFormat="1" ht="12.75">
      <c r="A142" s="377"/>
      <c r="B142" s="146"/>
      <c r="C142" s="147"/>
      <c r="D142" s="145"/>
      <c r="E142" s="145"/>
      <c r="F142" s="239">
        <f t="shared" si="40"/>
        <v>0</v>
      </c>
      <c r="G142" s="146"/>
      <c r="H142" s="147"/>
      <c r="I142" s="147"/>
      <c r="J142" s="147"/>
      <c r="K142" s="239">
        <f t="shared" si="41"/>
        <v>0</v>
      </c>
      <c r="L142" s="393">
        <f t="shared" si="53"/>
        <v>0</v>
      </c>
      <c r="M142" s="228">
        <f t="shared" si="54"/>
        <v>0</v>
      </c>
      <c r="N142" s="228">
        <f t="shared" si="55"/>
        <v>0</v>
      </c>
      <c r="O142" s="228">
        <f t="shared" si="56"/>
        <v>0</v>
      </c>
      <c r="P142" s="230">
        <f t="shared" si="57"/>
        <v>0</v>
      </c>
      <c r="Q142" s="345"/>
      <c r="R142" s="393">
        <f t="shared" si="58"/>
        <v>0</v>
      </c>
      <c r="S142" s="229">
        <f t="shared" si="59"/>
        <v>0</v>
      </c>
      <c r="T142" s="393">
        <f t="shared" si="60"/>
        <v>0</v>
      </c>
      <c r="U142" s="230">
        <f t="shared" si="61"/>
        <v>0</v>
      </c>
      <c r="V142" s="412">
        <f t="shared" si="62"/>
        <v>0</v>
      </c>
      <c r="W142" s="230">
        <f t="shared" si="63"/>
        <v>0</v>
      </c>
    </row>
    <row r="143" spans="1:23" s="13" customFormat="1" ht="12.75">
      <c r="A143" s="377"/>
      <c r="B143" s="146"/>
      <c r="C143" s="147"/>
      <c r="D143" s="145"/>
      <c r="E143" s="145"/>
      <c r="F143" s="239">
        <f t="shared" si="40"/>
        <v>0</v>
      </c>
      <c r="G143" s="146"/>
      <c r="H143" s="147"/>
      <c r="I143" s="147"/>
      <c r="J143" s="147"/>
      <c r="K143" s="239">
        <f t="shared" si="41"/>
        <v>0</v>
      </c>
      <c r="L143" s="393">
        <f t="shared" si="53"/>
        <v>0</v>
      </c>
      <c r="M143" s="228">
        <f t="shared" si="54"/>
        <v>0</v>
      </c>
      <c r="N143" s="228">
        <f t="shared" si="55"/>
        <v>0</v>
      </c>
      <c r="O143" s="228">
        <f t="shared" si="56"/>
        <v>0</v>
      </c>
      <c r="P143" s="230">
        <f t="shared" si="57"/>
        <v>0</v>
      </c>
      <c r="Q143" s="345"/>
      <c r="R143" s="393">
        <f t="shared" si="58"/>
        <v>0</v>
      </c>
      <c r="S143" s="229">
        <f t="shared" si="59"/>
        <v>0</v>
      </c>
      <c r="T143" s="393">
        <f t="shared" si="60"/>
        <v>0</v>
      </c>
      <c r="U143" s="230">
        <f t="shared" si="61"/>
        <v>0</v>
      </c>
      <c r="V143" s="412">
        <f t="shared" si="62"/>
        <v>0</v>
      </c>
      <c r="W143" s="230">
        <f t="shared" si="63"/>
        <v>0</v>
      </c>
    </row>
    <row r="144" spans="1:23" s="13" customFormat="1" ht="12.75">
      <c r="A144" s="377"/>
      <c r="B144" s="146"/>
      <c r="C144" s="147"/>
      <c r="D144" s="145"/>
      <c r="E144" s="145"/>
      <c r="F144" s="239">
        <f t="shared" si="40"/>
        <v>0</v>
      </c>
      <c r="G144" s="146"/>
      <c r="H144" s="147"/>
      <c r="I144" s="147"/>
      <c r="J144" s="147"/>
      <c r="K144" s="239">
        <f t="shared" si="41"/>
        <v>0</v>
      </c>
      <c r="L144" s="393">
        <f t="shared" si="53"/>
        <v>0</v>
      </c>
      <c r="M144" s="228">
        <f t="shared" si="54"/>
        <v>0</v>
      </c>
      <c r="N144" s="228">
        <f t="shared" si="55"/>
        <v>0</v>
      </c>
      <c r="O144" s="228">
        <f t="shared" si="56"/>
        <v>0</v>
      </c>
      <c r="P144" s="230">
        <f t="shared" si="57"/>
        <v>0</v>
      </c>
      <c r="Q144" s="345"/>
      <c r="R144" s="393">
        <f t="shared" si="58"/>
        <v>0</v>
      </c>
      <c r="S144" s="229">
        <f t="shared" si="59"/>
        <v>0</v>
      </c>
      <c r="T144" s="393">
        <f t="shared" si="60"/>
        <v>0</v>
      </c>
      <c r="U144" s="230">
        <f t="shared" si="61"/>
        <v>0</v>
      </c>
      <c r="V144" s="412">
        <f t="shared" si="62"/>
        <v>0</v>
      </c>
      <c r="W144" s="230">
        <f t="shared" si="63"/>
        <v>0</v>
      </c>
    </row>
    <row r="145" spans="1:23" s="13" customFormat="1" ht="12.75">
      <c r="A145" s="377"/>
      <c r="B145" s="146"/>
      <c r="C145" s="147"/>
      <c r="D145" s="145"/>
      <c r="E145" s="145"/>
      <c r="F145" s="239">
        <f t="shared" si="40"/>
        <v>0</v>
      </c>
      <c r="G145" s="146"/>
      <c r="H145" s="147"/>
      <c r="I145" s="147"/>
      <c r="J145" s="147"/>
      <c r="K145" s="239">
        <f t="shared" si="41"/>
        <v>0</v>
      </c>
      <c r="L145" s="393">
        <f t="shared" si="53"/>
        <v>0</v>
      </c>
      <c r="M145" s="228">
        <f t="shared" si="54"/>
        <v>0</v>
      </c>
      <c r="N145" s="228">
        <f t="shared" si="55"/>
        <v>0</v>
      </c>
      <c r="O145" s="228">
        <f t="shared" si="56"/>
        <v>0</v>
      </c>
      <c r="P145" s="230">
        <f t="shared" si="57"/>
        <v>0</v>
      </c>
      <c r="Q145" s="345"/>
      <c r="R145" s="393">
        <f t="shared" si="58"/>
        <v>0</v>
      </c>
      <c r="S145" s="229">
        <f t="shared" si="59"/>
        <v>0</v>
      </c>
      <c r="T145" s="393">
        <f t="shared" si="60"/>
        <v>0</v>
      </c>
      <c r="U145" s="230">
        <f t="shared" si="61"/>
        <v>0</v>
      </c>
      <c r="V145" s="412">
        <f t="shared" si="62"/>
        <v>0</v>
      </c>
      <c r="W145" s="230">
        <f t="shared" si="63"/>
        <v>0</v>
      </c>
    </row>
    <row r="146" spans="1:23" s="13" customFormat="1" ht="12.75">
      <c r="A146" s="377"/>
      <c r="B146" s="146"/>
      <c r="C146" s="147"/>
      <c r="D146" s="145"/>
      <c r="E146" s="145"/>
      <c r="F146" s="239">
        <f t="shared" si="40"/>
        <v>0</v>
      </c>
      <c r="G146" s="146"/>
      <c r="H146" s="147"/>
      <c r="I146" s="147"/>
      <c r="J146" s="147"/>
      <c r="K146" s="239">
        <f t="shared" si="41"/>
        <v>0</v>
      </c>
      <c r="L146" s="393">
        <f t="shared" si="53"/>
        <v>0</v>
      </c>
      <c r="M146" s="228">
        <f t="shared" si="54"/>
        <v>0</v>
      </c>
      <c r="N146" s="228">
        <f t="shared" si="55"/>
        <v>0</v>
      </c>
      <c r="O146" s="228">
        <f t="shared" si="56"/>
        <v>0</v>
      </c>
      <c r="P146" s="230">
        <f t="shared" si="57"/>
        <v>0</v>
      </c>
      <c r="Q146" s="345"/>
      <c r="R146" s="393">
        <f t="shared" si="58"/>
        <v>0</v>
      </c>
      <c r="S146" s="229">
        <f t="shared" si="59"/>
        <v>0</v>
      </c>
      <c r="T146" s="393">
        <f t="shared" si="60"/>
        <v>0</v>
      </c>
      <c r="U146" s="230">
        <f t="shared" si="61"/>
        <v>0</v>
      </c>
      <c r="V146" s="412">
        <f t="shared" si="62"/>
        <v>0</v>
      </c>
      <c r="W146" s="230">
        <f t="shared" si="63"/>
        <v>0</v>
      </c>
    </row>
    <row r="147" spans="1:23" s="13" customFormat="1" ht="12.75">
      <c r="A147" s="377"/>
      <c r="B147" s="146"/>
      <c r="C147" s="147"/>
      <c r="D147" s="145"/>
      <c r="E147" s="145"/>
      <c r="F147" s="239">
        <f t="shared" si="40"/>
        <v>0</v>
      </c>
      <c r="G147" s="146"/>
      <c r="H147" s="147"/>
      <c r="I147" s="147"/>
      <c r="J147" s="147"/>
      <c r="K147" s="239">
        <f t="shared" si="41"/>
        <v>0</v>
      </c>
      <c r="L147" s="393">
        <f t="shared" si="53"/>
        <v>0</v>
      </c>
      <c r="M147" s="228">
        <f t="shared" si="54"/>
        <v>0</v>
      </c>
      <c r="N147" s="228">
        <f t="shared" si="55"/>
        <v>0</v>
      </c>
      <c r="O147" s="228">
        <f t="shared" si="56"/>
        <v>0</v>
      </c>
      <c r="P147" s="230">
        <f t="shared" si="57"/>
        <v>0</v>
      </c>
      <c r="Q147" s="345"/>
      <c r="R147" s="393">
        <f t="shared" si="58"/>
        <v>0</v>
      </c>
      <c r="S147" s="229">
        <f t="shared" si="59"/>
        <v>0</v>
      </c>
      <c r="T147" s="393">
        <f t="shared" si="60"/>
        <v>0</v>
      </c>
      <c r="U147" s="230">
        <f t="shared" si="61"/>
        <v>0</v>
      </c>
      <c r="V147" s="412">
        <f t="shared" si="62"/>
        <v>0</v>
      </c>
      <c r="W147" s="230">
        <f t="shared" si="63"/>
        <v>0</v>
      </c>
    </row>
    <row r="148" spans="1:23" s="13" customFormat="1" ht="12.75">
      <c r="A148" s="377"/>
      <c r="B148" s="146"/>
      <c r="C148" s="147"/>
      <c r="D148" s="145"/>
      <c r="E148" s="145"/>
      <c r="F148" s="239">
        <f t="shared" si="40"/>
        <v>0</v>
      </c>
      <c r="G148" s="146"/>
      <c r="H148" s="147"/>
      <c r="I148" s="147"/>
      <c r="J148" s="147"/>
      <c r="K148" s="239">
        <f t="shared" si="41"/>
        <v>0</v>
      </c>
      <c r="L148" s="393">
        <f t="shared" si="53"/>
        <v>0</v>
      </c>
      <c r="M148" s="228">
        <f t="shared" si="54"/>
        <v>0</v>
      </c>
      <c r="N148" s="228">
        <f t="shared" si="55"/>
        <v>0</v>
      </c>
      <c r="O148" s="228">
        <f t="shared" si="56"/>
        <v>0</v>
      </c>
      <c r="P148" s="230">
        <f t="shared" si="57"/>
        <v>0</v>
      </c>
      <c r="Q148" s="345"/>
      <c r="R148" s="393">
        <f t="shared" si="58"/>
        <v>0</v>
      </c>
      <c r="S148" s="229">
        <f t="shared" si="59"/>
        <v>0</v>
      </c>
      <c r="T148" s="393">
        <f t="shared" si="60"/>
        <v>0</v>
      </c>
      <c r="U148" s="230">
        <f t="shared" si="61"/>
        <v>0</v>
      </c>
      <c r="V148" s="412">
        <f t="shared" si="62"/>
        <v>0</v>
      </c>
      <c r="W148" s="230">
        <f t="shared" si="63"/>
        <v>0</v>
      </c>
    </row>
    <row r="149" spans="1:23" s="13" customFormat="1" ht="12.75">
      <c r="A149" s="377"/>
      <c r="B149" s="146"/>
      <c r="C149" s="147"/>
      <c r="D149" s="145"/>
      <c r="E149" s="145"/>
      <c r="F149" s="239">
        <f t="shared" si="40"/>
        <v>0</v>
      </c>
      <c r="G149" s="146"/>
      <c r="H149" s="147"/>
      <c r="I149" s="147"/>
      <c r="J149" s="147"/>
      <c r="K149" s="239">
        <f t="shared" si="41"/>
        <v>0</v>
      </c>
      <c r="L149" s="393">
        <f t="shared" si="53"/>
        <v>0</v>
      </c>
      <c r="M149" s="228">
        <f t="shared" si="54"/>
        <v>0</v>
      </c>
      <c r="N149" s="228">
        <f t="shared" si="55"/>
        <v>0</v>
      </c>
      <c r="O149" s="228">
        <f t="shared" si="56"/>
        <v>0</v>
      </c>
      <c r="P149" s="230">
        <f t="shared" si="57"/>
        <v>0</v>
      </c>
      <c r="Q149" s="345"/>
      <c r="R149" s="393">
        <f t="shared" si="58"/>
        <v>0</v>
      </c>
      <c r="S149" s="229">
        <f t="shared" si="59"/>
        <v>0</v>
      </c>
      <c r="T149" s="393">
        <f t="shared" si="60"/>
        <v>0</v>
      </c>
      <c r="U149" s="230">
        <f t="shared" si="61"/>
        <v>0</v>
      </c>
      <c r="V149" s="412">
        <f t="shared" si="62"/>
        <v>0</v>
      </c>
      <c r="W149" s="230">
        <f t="shared" si="63"/>
        <v>0</v>
      </c>
    </row>
    <row r="150" spans="1:23" s="13" customFormat="1" ht="12.75">
      <c r="A150" s="377"/>
      <c r="B150" s="146"/>
      <c r="C150" s="147"/>
      <c r="D150" s="145"/>
      <c r="E150" s="145"/>
      <c r="F150" s="239">
        <f t="shared" si="40"/>
        <v>0</v>
      </c>
      <c r="G150" s="146"/>
      <c r="H150" s="147"/>
      <c r="I150" s="147"/>
      <c r="J150" s="147"/>
      <c r="K150" s="239">
        <f t="shared" si="41"/>
        <v>0</v>
      </c>
      <c r="L150" s="393">
        <f t="shared" si="53"/>
        <v>0</v>
      </c>
      <c r="M150" s="228">
        <f t="shared" si="54"/>
        <v>0</v>
      </c>
      <c r="N150" s="228">
        <f t="shared" si="55"/>
        <v>0</v>
      </c>
      <c r="O150" s="228">
        <f t="shared" si="56"/>
        <v>0</v>
      </c>
      <c r="P150" s="230">
        <f t="shared" si="57"/>
        <v>0</v>
      </c>
      <c r="Q150" s="345"/>
      <c r="R150" s="393">
        <f t="shared" si="58"/>
        <v>0</v>
      </c>
      <c r="S150" s="229">
        <f t="shared" si="59"/>
        <v>0</v>
      </c>
      <c r="T150" s="393">
        <f t="shared" si="60"/>
        <v>0</v>
      </c>
      <c r="U150" s="230">
        <f t="shared" si="61"/>
        <v>0</v>
      </c>
      <c r="V150" s="412">
        <f t="shared" si="62"/>
        <v>0</v>
      </c>
      <c r="W150" s="230">
        <f t="shared" si="63"/>
        <v>0</v>
      </c>
    </row>
    <row r="151" spans="1:23" s="13" customFormat="1" ht="12.75">
      <c r="A151" s="377"/>
      <c r="B151" s="146"/>
      <c r="C151" s="147"/>
      <c r="D151" s="145"/>
      <c r="E151" s="145"/>
      <c r="F151" s="239">
        <f t="shared" si="40"/>
        <v>0</v>
      </c>
      <c r="G151" s="146"/>
      <c r="H151" s="147"/>
      <c r="I151" s="147"/>
      <c r="J151" s="147"/>
      <c r="K151" s="239">
        <f t="shared" si="41"/>
        <v>0</v>
      </c>
      <c r="L151" s="393">
        <f t="shared" ref="L151:L183" si="64">+B151-G151</f>
        <v>0</v>
      </c>
      <c r="M151" s="228">
        <f t="shared" ref="M151:M183" si="65">+C151-H151</f>
        <v>0</v>
      </c>
      <c r="N151" s="228">
        <f t="shared" ref="N151:N183" si="66">+D151-I151</f>
        <v>0</v>
      </c>
      <c r="O151" s="228">
        <f t="shared" ref="O151:O183" si="67">+E151-J151</f>
        <v>0</v>
      </c>
      <c r="P151" s="230">
        <f t="shared" ref="P151:P183" si="68">+F151-K151</f>
        <v>0</v>
      </c>
      <c r="Q151" s="345"/>
      <c r="R151" s="393">
        <f t="shared" ref="R151:R183" si="69">+B151*(E151/12)</f>
        <v>0</v>
      </c>
      <c r="S151" s="229">
        <f t="shared" ref="S151:S183" si="70">+C151*(E151/12)</f>
        <v>0</v>
      </c>
      <c r="T151" s="393">
        <f t="shared" ref="T151:T183" si="71">+G151*(J151/12)</f>
        <v>0</v>
      </c>
      <c r="U151" s="230">
        <f t="shared" ref="U151:U183" si="72">+H151*(J151/12)</f>
        <v>0</v>
      </c>
      <c r="V151" s="412">
        <f t="shared" ref="V151:V183" si="73">+R151-T151</f>
        <v>0</v>
      </c>
      <c r="W151" s="230">
        <f t="shared" ref="W151:W183" si="74">+S151-U151</f>
        <v>0</v>
      </c>
    </row>
    <row r="152" spans="1:23" s="13" customFormat="1" ht="12.75">
      <c r="A152" s="377"/>
      <c r="B152" s="146"/>
      <c r="C152" s="147"/>
      <c r="D152" s="145"/>
      <c r="E152" s="145"/>
      <c r="F152" s="239">
        <f t="shared" si="40"/>
        <v>0</v>
      </c>
      <c r="G152" s="146"/>
      <c r="H152" s="147"/>
      <c r="I152" s="147"/>
      <c r="J152" s="147"/>
      <c r="K152" s="239">
        <f t="shared" si="41"/>
        <v>0</v>
      </c>
      <c r="L152" s="393">
        <f t="shared" si="64"/>
        <v>0</v>
      </c>
      <c r="M152" s="228">
        <f t="shared" si="65"/>
        <v>0</v>
      </c>
      <c r="N152" s="228">
        <f t="shared" si="66"/>
        <v>0</v>
      </c>
      <c r="O152" s="228">
        <f t="shared" si="67"/>
        <v>0</v>
      </c>
      <c r="P152" s="230">
        <f t="shared" si="68"/>
        <v>0</v>
      </c>
      <c r="Q152" s="345"/>
      <c r="R152" s="393">
        <f t="shared" si="69"/>
        <v>0</v>
      </c>
      <c r="S152" s="229">
        <f t="shared" si="70"/>
        <v>0</v>
      </c>
      <c r="T152" s="393">
        <f t="shared" si="71"/>
        <v>0</v>
      </c>
      <c r="U152" s="230">
        <f t="shared" si="72"/>
        <v>0</v>
      </c>
      <c r="V152" s="412">
        <f t="shared" si="73"/>
        <v>0</v>
      </c>
      <c r="W152" s="230">
        <f t="shared" si="74"/>
        <v>0</v>
      </c>
    </row>
    <row r="153" spans="1:23" s="13" customFormat="1" thickBot="1">
      <c r="A153" s="377"/>
      <c r="B153" s="146"/>
      <c r="C153" s="147"/>
      <c r="D153" s="147"/>
      <c r="E153" s="147"/>
      <c r="F153" s="239">
        <f t="shared" si="40"/>
        <v>0</v>
      </c>
      <c r="G153" s="146"/>
      <c r="H153" s="147"/>
      <c r="I153" s="147"/>
      <c r="J153" s="147"/>
      <c r="K153" s="239">
        <f t="shared" si="41"/>
        <v>0</v>
      </c>
      <c r="L153" s="393">
        <f t="shared" si="64"/>
        <v>0</v>
      </c>
      <c r="M153" s="228">
        <f t="shared" si="65"/>
        <v>0</v>
      </c>
      <c r="N153" s="228">
        <f t="shared" si="66"/>
        <v>0</v>
      </c>
      <c r="O153" s="228">
        <f t="shared" si="67"/>
        <v>0</v>
      </c>
      <c r="P153" s="230">
        <f t="shared" si="68"/>
        <v>0</v>
      </c>
      <c r="Q153" s="345"/>
      <c r="R153" s="393">
        <f t="shared" si="69"/>
        <v>0</v>
      </c>
      <c r="S153" s="229">
        <f t="shared" si="70"/>
        <v>0</v>
      </c>
      <c r="T153" s="393">
        <f t="shared" si="71"/>
        <v>0</v>
      </c>
      <c r="U153" s="230">
        <f t="shared" si="72"/>
        <v>0</v>
      </c>
      <c r="V153" s="412">
        <f t="shared" si="73"/>
        <v>0</v>
      </c>
      <c r="W153" s="230">
        <f t="shared" si="74"/>
        <v>0</v>
      </c>
    </row>
    <row r="154" spans="1:23" s="13" customFormat="1" ht="12.75" hidden="1">
      <c r="A154" s="377"/>
      <c r="B154" s="146"/>
      <c r="C154" s="147"/>
      <c r="D154" s="147"/>
      <c r="E154" s="147"/>
      <c r="F154" s="239">
        <f t="shared" ref="F154:F167" si="75">IF(D154*(B154+C154)=0,D154,ROUND(+D154*(B154+C154)*E154/12,0))</f>
        <v>0</v>
      </c>
      <c r="G154" s="146"/>
      <c r="H154" s="147"/>
      <c r="I154" s="147"/>
      <c r="J154" s="147"/>
      <c r="K154" s="239">
        <f t="shared" ref="K154:K167" si="76">IF(I154*(G154+H154)=0,I154,ROUND(+I154*(G154+H154)*J154/12,0))</f>
        <v>0</v>
      </c>
      <c r="L154" s="393">
        <f t="shared" si="64"/>
        <v>0</v>
      </c>
      <c r="M154" s="228">
        <f t="shared" si="65"/>
        <v>0</v>
      </c>
      <c r="N154" s="228">
        <f t="shared" si="66"/>
        <v>0</v>
      </c>
      <c r="O154" s="228">
        <f t="shared" si="67"/>
        <v>0</v>
      </c>
      <c r="P154" s="230">
        <f t="shared" si="68"/>
        <v>0</v>
      </c>
      <c r="Q154" s="345"/>
      <c r="R154" s="393">
        <f t="shared" si="69"/>
        <v>0</v>
      </c>
      <c r="S154" s="229">
        <f t="shared" si="70"/>
        <v>0</v>
      </c>
      <c r="T154" s="393">
        <f t="shared" si="71"/>
        <v>0</v>
      </c>
      <c r="U154" s="230">
        <f t="shared" si="72"/>
        <v>0</v>
      </c>
      <c r="V154" s="412">
        <f t="shared" si="73"/>
        <v>0</v>
      </c>
      <c r="W154" s="230">
        <f t="shared" si="74"/>
        <v>0</v>
      </c>
    </row>
    <row r="155" spans="1:23" s="13" customFormat="1" ht="12.75" hidden="1">
      <c r="A155" s="377"/>
      <c r="B155" s="146"/>
      <c r="C155" s="147"/>
      <c r="D155" s="147"/>
      <c r="E155" s="147"/>
      <c r="F155" s="239">
        <f t="shared" si="75"/>
        <v>0</v>
      </c>
      <c r="G155" s="146"/>
      <c r="H155" s="147"/>
      <c r="I155" s="147"/>
      <c r="J155" s="147"/>
      <c r="K155" s="239">
        <f t="shared" si="76"/>
        <v>0</v>
      </c>
      <c r="L155" s="393">
        <f t="shared" si="64"/>
        <v>0</v>
      </c>
      <c r="M155" s="228">
        <f t="shared" si="65"/>
        <v>0</v>
      </c>
      <c r="N155" s="228">
        <f t="shared" si="66"/>
        <v>0</v>
      </c>
      <c r="O155" s="228">
        <f t="shared" si="67"/>
        <v>0</v>
      </c>
      <c r="P155" s="230">
        <f t="shared" si="68"/>
        <v>0</v>
      </c>
      <c r="Q155" s="345"/>
      <c r="R155" s="393">
        <f t="shared" si="69"/>
        <v>0</v>
      </c>
      <c r="S155" s="229">
        <f t="shared" si="70"/>
        <v>0</v>
      </c>
      <c r="T155" s="393">
        <f t="shared" si="71"/>
        <v>0</v>
      </c>
      <c r="U155" s="230">
        <f t="shared" si="72"/>
        <v>0</v>
      </c>
      <c r="V155" s="412">
        <f t="shared" si="73"/>
        <v>0</v>
      </c>
      <c r="W155" s="230">
        <f t="shared" si="74"/>
        <v>0</v>
      </c>
    </row>
    <row r="156" spans="1:23" s="13" customFormat="1" ht="12.75" hidden="1">
      <c r="A156" s="377"/>
      <c r="B156" s="146"/>
      <c r="C156" s="147"/>
      <c r="D156" s="147"/>
      <c r="E156" s="147"/>
      <c r="F156" s="239">
        <f t="shared" si="75"/>
        <v>0</v>
      </c>
      <c r="G156" s="146"/>
      <c r="H156" s="147"/>
      <c r="I156" s="147"/>
      <c r="J156" s="147"/>
      <c r="K156" s="239">
        <f t="shared" si="76"/>
        <v>0</v>
      </c>
      <c r="L156" s="393">
        <f t="shared" si="64"/>
        <v>0</v>
      </c>
      <c r="M156" s="228">
        <f t="shared" si="65"/>
        <v>0</v>
      </c>
      <c r="N156" s="228">
        <f t="shared" si="66"/>
        <v>0</v>
      </c>
      <c r="O156" s="228">
        <f t="shared" si="67"/>
        <v>0</v>
      </c>
      <c r="P156" s="230">
        <f t="shared" si="68"/>
        <v>0</v>
      </c>
      <c r="Q156" s="345"/>
      <c r="R156" s="393">
        <f t="shared" si="69"/>
        <v>0</v>
      </c>
      <c r="S156" s="229">
        <f t="shared" si="70"/>
        <v>0</v>
      </c>
      <c r="T156" s="393">
        <f t="shared" si="71"/>
        <v>0</v>
      </c>
      <c r="U156" s="230">
        <f t="shared" si="72"/>
        <v>0</v>
      </c>
      <c r="V156" s="412">
        <f t="shared" si="73"/>
        <v>0</v>
      </c>
      <c r="W156" s="230">
        <f t="shared" si="74"/>
        <v>0</v>
      </c>
    </row>
    <row r="157" spans="1:23" s="13" customFormat="1" ht="12.75" hidden="1">
      <c r="A157" s="377"/>
      <c r="B157" s="146"/>
      <c r="C157" s="147"/>
      <c r="D157" s="147"/>
      <c r="E157" s="147"/>
      <c r="F157" s="239">
        <f t="shared" si="75"/>
        <v>0</v>
      </c>
      <c r="G157" s="146"/>
      <c r="H157" s="147"/>
      <c r="I157" s="147"/>
      <c r="J157" s="147"/>
      <c r="K157" s="239">
        <f t="shared" si="76"/>
        <v>0</v>
      </c>
      <c r="L157" s="393">
        <f t="shared" si="64"/>
        <v>0</v>
      </c>
      <c r="M157" s="228">
        <f t="shared" si="65"/>
        <v>0</v>
      </c>
      <c r="N157" s="228">
        <f t="shared" si="66"/>
        <v>0</v>
      </c>
      <c r="O157" s="228">
        <f t="shared" si="67"/>
        <v>0</v>
      </c>
      <c r="P157" s="230">
        <f t="shared" si="68"/>
        <v>0</v>
      </c>
      <c r="Q157" s="345"/>
      <c r="R157" s="393">
        <f t="shared" si="69"/>
        <v>0</v>
      </c>
      <c r="S157" s="229">
        <f t="shared" si="70"/>
        <v>0</v>
      </c>
      <c r="T157" s="393">
        <f t="shared" si="71"/>
        <v>0</v>
      </c>
      <c r="U157" s="230">
        <f t="shared" si="72"/>
        <v>0</v>
      </c>
      <c r="V157" s="412">
        <f t="shared" si="73"/>
        <v>0</v>
      </c>
      <c r="W157" s="230">
        <f t="shared" si="74"/>
        <v>0</v>
      </c>
    </row>
    <row r="158" spans="1:23" s="13" customFormat="1" ht="12.75" hidden="1">
      <c r="A158" s="377"/>
      <c r="B158" s="146"/>
      <c r="C158" s="147"/>
      <c r="D158" s="147"/>
      <c r="E158" s="147"/>
      <c r="F158" s="239">
        <f t="shared" si="75"/>
        <v>0</v>
      </c>
      <c r="G158" s="146"/>
      <c r="H158" s="147"/>
      <c r="I158" s="147"/>
      <c r="J158" s="147"/>
      <c r="K158" s="239">
        <f t="shared" si="76"/>
        <v>0</v>
      </c>
      <c r="L158" s="393">
        <f t="shared" si="64"/>
        <v>0</v>
      </c>
      <c r="M158" s="228">
        <f t="shared" si="65"/>
        <v>0</v>
      </c>
      <c r="N158" s="228">
        <f t="shared" si="66"/>
        <v>0</v>
      </c>
      <c r="O158" s="228">
        <f t="shared" si="67"/>
        <v>0</v>
      </c>
      <c r="P158" s="230">
        <f t="shared" si="68"/>
        <v>0</v>
      </c>
      <c r="Q158" s="345"/>
      <c r="R158" s="393">
        <f t="shared" si="69"/>
        <v>0</v>
      </c>
      <c r="S158" s="229">
        <f t="shared" si="70"/>
        <v>0</v>
      </c>
      <c r="T158" s="393">
        <f t="shared" si="71"/>
        <v>0</v>
      </c>
      <c r="U158" s="230">
        <f t="shared" si="72"/>
        <v>0</v>
      </c>
      <c r="V158" s="412">
        <f t="shared" si="73"/>
        <v>0</v>
      </c>
      <c r="W158" s="230">
        <f t="shared" si="74"/>
        <v>0</v>
      </c>
    </row>
    <row r="159" spans="1:23" s="13" customFormat="1" ht="12.75" hidden="1">
      <c r="A159" s="377"/>
      <c r="B159" s="146"/>
      <c r="C159" s="147"/>
      <c r="D159" s="147"/>
      <c r="E159" s="147"/>
      <c r="F159" s="239">
        <f t="shared" si="75"/>
        <v>0</v>
      </c>
      <c r="G159" s="146"/>
      <c r="H159" s="147"/>
      <c r="I159" s="147"/>
      <c r="J159" s="147"/>
      <c r="K159" s="239">
        <f t="shared" si="76"/>
        <v>0</v>
      </c>
      <c r="L159" s="393">
        <f t="shared" si="64"/>
        <v>0</v>
      </c>
      <c r="M159" s="228">
        <f t="shared" si="65"/>
        <v>0</v>
      </c>
      <c r="N159" s="228">
        <f t="shared" si="66"/>
        <v>0</v>
      </c>
      <c r="O159" s="228">
        <f t="shared" si="67"/>
        <v>0</v>
      </c>
      <c r="P159" s="230">
        <f t="shared" si="68"/>
        <v>0</v>
      </c>
      <c r="Q159" s="345"/>
      <c r="R159" s="393">
        <f t="shared" si="69"/>
        <v>0</v>
      </c>
      <c r="S159" s="229">
        <f t="shared" si="70"/>
        <v>0</v>
      </c>
      <c r="T159" s="393">
        <f t="shared" si="71"/>
        <v>0</v>
      </c>
      <c r="U159" s="230">
        <f t="shared" si="72"/>
        <v>0</v>
      </c>
      <c r="V159" s="412">
        <f t="shared" si="73"/>
        <v>0</v>
      </c>
      <c r="W159" s="230">
        <f t="shared" si="74"/>
        <v>0</v>
      </c>
    </row>
    <row r="160" spans="1:23" s="13" customFormat="1" ht="12.75" hidden="1">
      <c r="A160" s="377"/>
      <c r="B160" s="146"/>
      <c r="C160" s="147"/>
      <c r="D160" s="147"/>
      <c r="E160" s="147"/>
      <c r="F160" s="239">
        <f t="shared" si="75"/>
        <v>0</v>
      </c>
      <c r="G160" s="146"/>
      <c r="H160" s="147"/>
      <c r="I160" s="147"/>
      <c r="J160" s="147"/>
      <c r="K160" s="239">
        <f t="shared" si="76"/>
        <v>0</v>
      </c>
      <c r="L160" s="393">
        <f t="shared" si="64"/>
        <v>0</v>
      </c>
      <c r="M160" s="228">
        <f t="shared" si="65"/>
        <v>0</v>
      </c>
      <c r="N160" s="228">
        <f t="shared" si="66"/>
        <v>0</v>
      </c>
      <c r="O160" s="228">
        <f t="shared" si="67"/>
        <v>0</v>
      </c>
      <c r="P160" s="230">
        <f t="shared" si="68"/>
        <v>0</v>
      </c>
      <c r="Q160" s="345"/>
      <c r="R160" s="393">
        <f t="shared" si="69"/>
        <v>0</v>
      </c>
      <c r="S160" s="229">
        <f t="shared" si="70"/>
        <v>0</v>
      </c>
      <c r="T160" s="393">
        <f t="shared" si="71"/>
        <v>0</v>
      </c>
      <c r="U160" s="230">
        <f t="shared" si="72"/>
        <v>0</v>
      </c>
      <c r="V160" s="412">
        <f t="shared" si="73"/>
        <v>0</v>
      </c>
      <c r="W160" s="230">
        <f t="shared" si="74"/>
        <v>0</v>
      </c>
    </row>
    <row r="161" spans="1:23" s="13" customFormat="1" ht="12.75" hidden="1">
      <c r="A161" s="377"/>
      <c r="B161" s="146"/>
      <c r="C161" s="147"/>
      <c r="D161" s="147"/>
      <c r="E161" s="147"/>
      <c r="F161" s="239">
        <f t="shared" si="75"/>
        <v>0</v>
      </c>
      <c r="G161" s="146"/>
      <c r="H161" s="147"/>
      <c r="I161" s="147"/>
      <c r="J161" s="147"/>
      <c r="K161" s="239">
        <f t="shared" si="76"/>
        <v>0</v>
      </c>
      <c r="L161" s="393">
        <f t="shared" si="64"/>
        <v>0</v>
      </c>
      <c r="M161" s="228">
        <f t="shared" si="65"/>
        <v>0</v>
      </c>
      <c r="N161" s="228">
        <f t="shared" si="66"/>
        <v>0</v>
      </c>
      <c r="O161" s="228">
        <f t="shared" si="67"/>
        <v>0</v>
      </c>
      <c r="P161" s="230">
        <f t="shared" si="68"/>
        <v>0</v>
      </c>
      <c r="Q161" s="345"/>
      <c r="R161" s="393">
        <f t="shared" si="69"/>
        <v>0</v>
      </c>
      <c r="S161" s="229">
        <f t="shared" si="70"/>
        <v>0</v>
      </c>
      <c r="T161" s="393">
        <f t="shared" si="71"/>
        <v>0</v>
      </c>
      <c r="U161" s="230">
        <f t="shared" si="72"/>
        <v>0</v>
      </c>
      <c r="V161" s="412">
        <f t="shared" si="73"/>
        <v>0</v>
      </c>
      <c r="W161" s="230">
        <f t="shared" si="74"/>
        <v>0</v>
      </c>
    </row>
    <row r="162" spans="1:23" s="13" customFormat="1" ht="12.75" hidden="1">
      <c r="A162" s="377"/>
      <c r="B162" s="146"/>
      <c r="C162" s="147"/>
      <c r="D162" s="147"/>
      <c r="E162" s="147"/>
      <c r="F162" s="239">
        <f t="shared" si="75"/>
        <v>0</v>
      </c>
      <c r="G162" s="146"/>
      <c r="H162" s="147"/>
      <c r="I162" s="147"/>
      <c r="J162" s="147"/>
      <c r="K162" s="239">
        <f t="shared" si="76"/>
        <v>0</v>
      </c>
      <c r="L162" s="393">
        <f t="shared" si="64"/>
        <v>0</v>
      </c>
      <c r="M162" s="228">
        <f t="shared" si="65"/>
        <v>0</v>
      </c>
      <c r="N162" s="228">
        <f t="shared" si="66"/>
        <v>0</v>
      </c>
      <c r="O162" s="228">
        <f t="shared" si="67"/>
        <v>0</v>
      </c>
      <c r="P162" s="230">
        <f t="shared" si="68"/>
        <v>0</v>
      </c>
      <c r="Q162" s="345"/>
      <c r="R162" s="393">
        <f t="shared" si="69"/>
        <v>0</v>
      </c>
      <c r="S162" s="229">
        <f t="shared" si="70"/>
        <v>0</v>
      </c>
      <c r="T162" s="393">
        <f t="shared" si="71"/>
        <v>0</v>
      </c>
      <c r="U162" s="230">
        <f t="shared" si="72"/>
        <v>0</v>
      </c>
      <c r="V162" s="412">
        <f t="shared" si="73"/>
        <v>0</v>
      </c>
      <c r="W162" s="230">
        <f t="shared" si="74"/>
        <v>0</v>
      </c>
    </row>
    <row r="163" spans="1:23" s="13" customFormat="1" ht="12.75" hidden="1">
      <c r="A163" s="377"/>
      <c r="B163" s="146"/>
      <c r="C163" s="147"/>
      <c r="D163" s="147"/>
      <c r="E163" s="147"/>
      <c r="F163" s="239">
        <f t="shared" si="75"/>
        <v>0</v>
      </c>
      <c r="G163" s="146"/>
      <c r="H163" s="147"/>
      <c r="I163" s="147"/>
      <c r="J163" s="147"/>
      <c r="K163" s="239">
        <f t="shared" si="76"/>
        <v>0</v>
      </c>
      <c r="L163" s="393">
        <f t="shared" si="64"/>
        <v>0</v>
      </c>
      <c r="M163" s="228">
        <f t="shared" si="65"/>
        <v>0</v>
      </c>
      <c r="N163" s="228">
        <f t="shared" si="66"/>
        <v>0</v>
      </c>
      <c r="O163" s="228">
        <f t="shared" si="67"/>
        <v>0</v>
      </c>
      <c r="P163" s="230">
        <f t="shared" si="68"/>
        <v>0</v>
      </c>
      <c r="Q163" s="345"/>
      <c r="R163" s="393">
        <f t="shared" si="69"/>
        <v>0</v>
      </c>
      <c r="S163" s="229">
        <f t="shared" si="70"/>
        <v>0</v>
      </c>
      <c r="T163" s="393">
        <f t="shared" si="71"/>
        <v>0</v>
      </c>
      <c r="U163" s="230">
        <f t="shared" si="72"/>
        <v>0</v>
      </c>
      <c r="V163" s="412">
        <f t="shared" si="73"/>
        <v>0</v>
      </c>
      <c r="W163" s="230">
        <f t="shared" si="74"/>
        <v>0</v>
      </c>
    </row>
    <row r="164" spans="1:23" s="13" customFormat="1" ht="12.75" hidden="1">
      <c r="A164" s="377"/>
      <c r="B164" s="146"/>
      <c r="C164" s="147"/>
      <c r="D164" s="147"/>
      <c r="E164" s="147"/>
      <c r="F164" s="239">
        <f t="shared" si="75"/>
        <v>0</v>
      </c>
      <c r="G164" s="146"/>
      <c r="H164" s="147"/>
      <c r="I164" s="147"/>
      <c r="J164" s="147"/>
      <c r="K164" s="239">
        <f t="shared" si="76"/>
        <v>0</v>
      </c>
      <c r="L164" s="393">
        <f t="shared" si="64"/>
        <v>0</v>
      </c>
      <c r="M164" s="228">
        <f t="shared" si="65"/>
        <v>0</v>
      </c>
      <c r="N164" s="228">
        <f t="shared" si="66"/>
        <v>0</v>
      </c>
      <c r="O164" s="228">
        <f t="shared" si="67"/>
        <v>0</v>
      </c>
      <c r="P164" s="230">
        <f t="shared" si="68"/>
        <v>0</v>
      </c>
      <c r="Q164" s="345"/>
      <c r="R164" s="393">
        <f t="shared" si="69"/>
        <v>0</v>
      </c>
      <c r="S164" s="229">
        <f t="shared" si="70"/>
        <v>0</v>
      </c>
      <c r="T164" s="393">
        <f t="shared" si="71"/>
        <v>0</v>
      </c>
      <c r="U164" s="230">
        <f t="shared" si="72"/>
        <v>0</v>
      </c>
      <c r="V164" s="412">
        <f t="shared" si="73"/>
        <v>0</v>
      </c>
      <c r="W164" s="230">
        <f t="shared" si="74"/>
        <v>0</v>
      </c>
    </row>
    <row r="165" spans="1:23" s="13" customFormat="1" ht="12.75" hidden="1">
      <c r="A165" s="377"/>
      <c r="B165" s="146"/>
      <c r="C165" s="147"/>
      <c r="D165" s="147"/>
      <c r="E165" s="147"/>
      <c r="F165" s="239">
        <f t="shared" si="75"/>
        <v>0</v>
      </c>
      <c r="G165" s="146"/>
      <c r="H165" s="147"/>
      <c r="I165" s="147"/>
      <c r="J165" s="147"/>
      <c r="K165" s="239">
        <f t="shared" si="76"/>
        <v>0</v>
      </c>
      <c r="L165" s="393">
        <f t="shared" si="64"/>
        <v>0</v>
      </c>
      <c r="M165" s="228">
        <f t="shared" si="65"/>
        <v>0</v>
      </c>
      <c r="N165" s="228">
        <f t="shared" si="66"/>
        <v>0</v>
      </c>
      <c r="O165" s="228">
        <f t="shared" si="67"/>
        <v>0</v>
      </c>
      <c r="P165" s="230">
        <f t="shared" si="68"/>
        <v>0</v>
      </c>
      <c r="Q165" s="345"/>
      <c r="R165" s="393">
        <f t="shared" si="69"/>
        <v>0</v>
      </c>
      <c r="S165" s="229">
        <f t="shared" si="70"/>
        <v>0</v>
      </c>
      <c r="T165" s="393">
        <f t="shared" si="71"/>
        <v>0</v>
      </c>
      <c r="U165" s="230">
        <f t="shared" si="72"/>
        <v>0</v>
      </c>
      <c r="V165" s="412">
        <f t="shared" si="73"/>
        <v>0</v>
      </c>
      <c r="W165" s="230">
        <f t="shared" si="74"/>
        <v>0</v>
      </c>
    </row>
    <row r="166" spans="1:23" s="13" customFormat="1" ht="12.75" hidden="1">
      <c r="A166" s="377"/>
      <c r="B166" s="146"/>
      <c r="C166" s="147"/>
      <c r="D166" s="147"/>
      <c r="E166" s="147"/>
      <c r="F166" s="239">
        <f t="shared" si="75"/>
        <v>0</v>
      </c>
      <c r="G166" s="146"/>
      <c r="H166" s="147"/>
      <c r="I166" s="147"/>
      <c r="J166" s="147"/>
      <c r="K166" s="239">
        <f t="shared" si="76"/>
        <v>0</v>
      </c>
      <c r="L166" s="393">
        <f t="shared" si="64"/>
        <v>0</v>
      </c>
      <c r="M166" s="228">
        <f t="shared" si="65"/>
        <v>0</v>
      </c>
      <c r="N166" s="228">
        <f t="shared" si="66"/>
        <v>0</v>
      </c>
      <c r="O166" s="228">
        <f t="shared" si="67"/>
        <v>0</v>
      </c>
      <c r="P166" s="230">
        <f t="shared" si="68"/>
        <v>0</v>
      </c>
      <c r="Q166" s="345"/>
      <c r="R166" s="393">
        <f t="shared" si="69"/>
        <v>0</v>
      </c>
      <c r="S166" s="229">
        <f t="shared" si="70"/>
        <v>0</v>
      </c>
      <c r="T166" s="393">
        <f t="shared" si="71"/>
        <v>0</v>
      </c>
      <c r="U166" s="230">
        <f t="shared" si="72"/>
        <v>0</v>
      </c>
      <c r="V166" s="412">
        <f t="shared" si="73"/>
        <v>0</v>
      </c>
      <c r="W166" s="230">
        <f t="shared" si="74"/>
        <v>0</v>
      </c>
    </row>
    <row r="167" spans="1:23" s="13" customFormat="1" ht="12.75" hidden="1">
      <c r="A167" s="377"/>
      <c r="B167" s="146"/>
      <c r="C167" s="147"/>
      <c r="D167" s="147"/>
      <c r="E167" s="147"/>
      <c r="F167" s="239">
        <f t="shared" si="75"/>
        <v>0</v>
      </c>
      <c r="G167" s="146"/>
      <c r="H167" s="147"/>
      <c r="I167" s="147"/>
      <c r="J167" s="147"/>
      <c r="K167" s="239">
        <f t="shared" si="76"/>
        <v>0</v>
      </c>
      <c r="L167" s="393">
        <f t="shared" si="64"/>
        <v>0</v>
      </c>
      <c r="M167" s="228">
        <f t="shared" si="65"/>
        <v>0</v>
      </c>
      <c r="N167" s="228">
        <f t="shared" si="66"/>
        <v>0</v>
      </c>
      <c r="O167" s="228">
        <f t="shared" si="67"/>
        <v>0</v>
      </c>
      <c r="P167" s="230">
        <f t="shared" si="68"/>
        <v>0</v>
      </c>
      <c r="Q167" s="345"/>
      <c r="R167" s="393">
        <f t="shared" si="69"/>
        <v>0</v>
      </c>
      <c r="S167" s="229">
        <f t="shared" si="70"/>
        <v>0</v>
      </c>
      <c r="T167" s="393">
        <f t="shared" si="71"/>
        <v>0</v>
      </c>
      <c r="U167" s="230">
        <f t="shared" si="72"/>
        <v>0</v>
      </c>
      <c r="V167" s="412">
        <f t="shared" si="73"/>
        <v>0</v>
      </c>
      <c r="W167" s="230">
        <f t="shared" si="74"/>
        <v>0</v>
      </c>
    </row>
    <row r="168" spans="1:23" s="13" customFormat="1" ht="12.75" hidden="1">
      <c r="A168" s="377"/>
      <c r="B168" s="146"/>
      <c r="C168" s="147"/>
      <c r="D168" s="147"/>
      <c r="E168" s="147"/>
      <c r="F168" s="239">
        <f t="shared" ref="F168:F183" si="77">IF(D168*(B168+C168)=0,D168,ROUND(+D168*(B168+C168)*E168/12,0))</f>
        <v>0</v>
      </c>
      <c r="G168" s="146"/>
      <c r="H168" s="147"/>
      <c r="I168" s="147"/>
      <c r="J168" s="147"/>
      <c r="K168" s="239">
        <f t="shared" ref="K168:K183" si="78">IF(I168*(G168+H168)=0,I168,ROUND(+I168*(G168+H168)*J168/12,0))</f>
        <v>0</v>
      </c>
      <c r="L168" s="393">
        <f t="shared" si="64"/>
        <v>0</v>
      </c>
      <c r="M168" s="228">
        <f t="shared" si="65"/>
        <v>0</v>
      </c>
      <c r="N168" s="228">
        <f t="shared" si="66"/>
        <v>0</v>
      </c>
      <c r="O168" s="228">
        <f t="shared" si="67"/>
        <v>0</v>
      </c>
      <c r="P168" s="230">
        <f t="shared" si="68"/>
        <v>0</v>
      </c>
      <c r="Q168" s="345"/>
      <c r="R168" s="393">
        <f t="shared" si="69"/>
        <v>0</v>
      </c>
      <c r="S168" s="229">
        <f t="shared" si="70"/>
        <v>0</v>
      </c>
      <c r="T168" s="393">
        <f t="shared" si="71"/>
        <v>0</v>
      </c>
      <c r="U168" s="230">
        <f t="shared" si="72"/>
        <v>0</v>
      </c>
      <c r="V168" s="412">
        <f t="shared" si="73"/>
        <v>0</v>
      </c>
      <c r="W168" s="230">
        <f t="shared" si="74"/>
        <v>0</v>
      </c>
    </row>
    <row r="169" spans="1:23" s="13" customFormat="1" ht="12.75" hidden="1">
      <c r="A169" s="377"/>
      <c r="B169" s="146"/>
      <c r="C169" s="147"/>
      <c r="D169" s="147"/>
      <c r="E169" s="147"/>
      <c r="F169" s="239">
        <f t="shared" si="77"/>
        <v>0</v>
      </c>
      <c r="G169" s="146"/>
      <c r="H169" s="147"/>
      <c r="I169" s="147"/>
      <c r="J169" s="147"/>
      <c r="K169" s="239">
        <f t="shared" si="78"/>
        <v>0</v>
      </c>
      <c r="L169" s="393">
        <f t="shared" si="64"/>
        <v>0</v>
      </c>
      <c r="M169" s="228">
        <f t="shared" si="65"/>
        <v>0</v>
      </c>
      <c r="N169" s="228">
        <f t="shared" si="66"/>
        <v>0</v>
      </c>
      <c r="O169" s="228">
        <f t="shared" si="67"/>
        <v>0</v>
      </c>
      <c r="P169" s="230">
        <f t="shared" si="68"/>
        <v>0</v>
      </c>
      <c r="Q169" s="345"/>
      <c r="R169" s="393">
        <f t="shared" si="69"/>
        <v>0</v>
      </c>
      <c r="S169" s="229">
        <f t="shared" si="70"/>
        <v>0</v>
      </c>
      <c r="T169" s="393">
        <f t="shared" si="71"/>
        <v>0</v>
      </c>
      <c r="U169" s="230">
        <f t="shared" si="72"/>
        <v>0</v>
      </c>
      <c r="V169" s="412">
        <f t="shared" si="73"/>
        <v>0</v>
      </c>
      <c r="W169" s="230">
        <f t="shared" si="74"/>
        <v>0</v>
      </c>
    </row>
    <row r="170" spans="1:23" s="13" customFormat="1" ht="12.75" hidden="1">
      <c r="A170" s="377"/>
      <c r="B170" s="146"/>
      <c r="C170" s="147"/>
      <c r="D170" s="147"/>
      <c r="E170" s="147"/>
      <c r="F170" s="239">
        <f t="shared" si="77"/>
        <v>0</v>
      </c>
      <c r="G170" s="146"/>
      <c r="H170" s="147"/>
      <c r="I170" s="147"/>
      <c r="J170" s="147"/>
      <c r="K170" s="239">
        <f t="shared" si="78"/>
        <v>0</v>
      </c>
      <c r="L170" s="393">
        <f t="shared" si="64"/>
        <v>0</v>
      </c>
      <c r="M170" s="228">
        <f t="shared" si="65"/>
        <v>0</v>
      </c>
      <c r="N170" s="228">
        <f t="shared" si="66"/>
        <v>0</v>
      </c>
      <c r="O170" s="228">
        <f t="shared" si="67"/>
        <v>0</v>
      </c>
      <c r="P170" s="230">
        <f t="shared" si="68"/>
        <v>0</v>
      </c>
      <c r="Q170" s="345"/>
      <c r="R170" s="393">
        <f t="shared" si="69"/>
        <v>0</v>
      </c>
      <c r="S170" s="229">
        <f t="shared" si="70"/>
        <v>0</v>
      </c>
      <c r="T170" s="393">
        <f t="shared" si="71"/>
        <v>0</v>
      </c>
      <c r="U170" s="230">
        <f t="shared" si="72"/>
        <v>0</v>
      </c>
      <c r="V170" s="412">
        <f t="shared" si="73"/>
        <v>0</v>
      </c>
      <c r="W170" s="230">
        <f t="shared" si="74"/>
        <v>0</v>
      </c>
    </row>
    <row r="171" spans="1:23" s="13" customFormat="1" ht="12.75" hidden="1">
      <c r="A171" s="377"/>
      <c r="B171" s="146"/>
      <c r="C171" s="147"/>
      <c r="D171" s="147"/>
      <c r="E171" s="147"/>
      <c r="F171" s="239">
        <f t="shared" si="77"/>
        <v>0</v>
      </c>
      <c r="G171" s="146"/>
      <c r="H171" s="147"/>
      <c r="I171" s="147"/>
      <c r="J171" s="147"/>
      <c r="K171" s="239">
        <f t="shared" si="78"/>
        <v>0</v>
      </c>
      <c r="L171" s="393">
        <f t="shared" si="64"/>
        <v>0</v>
      </c>
      <c r="M171" s="228">
        <f t="shared" si="65"/>
        <v>0</v>
      </c>
      <c r="N171" s="228">
        <f t="shared" si="66"/>
        <v>0</v>
      </c>
      <c r="O171" s="228">
        <f t="shared" si="67"/>
        <v>0</v>
      </c>
      <c r="P171" s="230">
        <f t="shared" si="68"/>
        <v>0</v>
      </c>
      <c r="Q171" s="345"/>
      <c r="R171" s="393">
        <f t="shared" si="69"/>
        <v>0</v>
      </c>
      <c r="S171" s="229">
        <f t="shared" si="70"/>
        <v>0</v>
      </c>
      <c r="T171" s="393">
        <f t="shared" si="71"/>
        <v>0</v>
      </c>
      <c r="U171" s="230">
        <f t="shared" si="72"/>
        <v>0</v>
      </c>
      <c r="V171" s="412">
        <f t="shared" si="73"/>
        <v>0</v>
      </c>
      <c r="W171" s="230">
        <f t="shared" si="74"/>
        <v>0</v>
      </c>
    </row>
    <row r="172" spans="1:23" s="13" customFormat="1" ht="12.75" hidden="1">
      <c r="A172" s="377"/>
      <c r="B172" s="146"/>
      <c r="C172" s="147"/>
      <c r="D172" s="147"/>
      <c r="E172" s="147"/>
      <c r="F172" s="239">
        <f t="shared" si="77"/>
        <v>0</v>
      </c>
      <c r="G172" s="146"/>
      <c r="H172" s="147"/>
      <c r="I172" s="147"/>
      <c r="J172" s="147"/>
      <c r="K172" s="239">
        <f t="shared" si="78"/>
        <v>0</v>
      </c>
      <c r="L172" s="393">
        <f t="shared" si="64"/>
        <v>0</v>
      </c>
      <c r="M172" s="228">
        <f t="shared" si="65"/>
        <v>0</v>
      </c>
      <c r="N172" s="228">
        <f t="shared" si="66"/>
        <v>0</v>
      </c>
      <c r="O172" s="228">
        <f t="shared" si="67"/>
        <v>0</v>
      </c>
      <c r="P172" s="230">
        <f t="shared" si="68"/>
        <v>0</v>
      </c>
      <c r="Q172" s="345"/>
      <c r="R172" s="393">
        <f t="shared" si="69"/>
        <v>0</v>
      </c>
      <c r="S172" s="229">
        <f t="shared" si="70"/>
        <v>0</v>
      </c>
      <c r="T172" s="393">
        <f t="shared" si="71"/>
        <v>0</v>
      </c>
      <c r="U172" s="230">
        <f t="shared" si="72"/>
        <v>0</v>
      </c>
      <c r="V172" s="412">
        <f t="shared" si="73"/>
        <v>0</v>
      </c>
      <c r="W172" s="230">
        <f t="shared" si="74"/>
        <v>0</v>
      </c>
    </row>
    <row r="173" spans="1:23" s="13" customFormat="1" ht="12.75" hidden="1">
      <c r="A173" s="377"/>
      <c r="B173" s="146"/>
      <c r="C173" s="147"/>
      <c r="D173" s="147"/>
      <c r="E173" s="147"/>
      <c r="F173" s="239">
        <f t="shared" si="77"/>
        <v>0</v>
      </c>
      <c r="G173" s="146"/>
      <c r="H173" s="147"/>
      <c r="I173" s="147"/>
      <c r="J173" s="147"/>
      <c r="K173" s="239">
        <f t="shared" si="78"/>
        <v>0</v>
      </c>
      <c r="L173" s="393">
        <f t="shared" si="64"/>
        <v>0</v>
      </c>
      <c r="M173" s="228">
        <f t="shared" si="65"/>
        <v>0</v>
      </c>
      <c r="N173" s="228">
        <f t="shared" si="66"/>
        <v>0</v>
      </c>
      <c r="O173" s="228">
        <f t="shared" si="67"/>
        <v>0</v>
      </c>
      <c r="P173" s="230">
        <f t="shared" si="68"/>
        <v>0</v>
      </c>
      <c r="Q173" s="345"/>
      <c r="R173" s="393">
        <f t="shared" si="69"/>
        <v>0</v>
      </c>
      <c r="S173" s="229">
        <f t="shared" si="70"/>
        <v>0</v>
      </c>
      <c r="T173" s="393">
        <f t="shared" si="71"/>
        <v>0</v>
      </c>
      <c r="U173" s="230">
        <f t="shared" si="72"/>
        <v>0</v>
      </c>
      <c r="V173" s="412">
        <f t="shared" si="73"/>
        <v>0</v>
      </c>
      <c r="W173" s="230">
        <f t="shared" si="74"/>
        <v>0</v>
      </c>
    </row>
    <row r="174" spans="1:23" s="13" customFormat="1" ht="12.75" hidden="1">
      <c r="A174" s="377"/>
      <c r="B174" s="146"/>
      <c r="C174" s="147"/>
      <c r="D174" s="147"/>
      <c r="E174" s="147"/>
      <c r="F174" s="239">
        <f t="shared" si="77"/>
        <v>0</v>
      </c>
      <c r="G174" s="146"/>
      <c r="H174" s="147"/>
      <c r="I174" s="147"/>
      <c r="J174" s="147"/>
      <c r="K174" s="239">
        <f t="shared" si="78"/>
        <v>0</v>
      </c>
      <c r="L174" s="393">
        <f t="shared" si="64"/>
        <v>0</v>
      </c>
      <c r="M174" s="228">
        <f t="shared" si="65"/>
        <v>0</v>
      </c>
      <c r="N174" s="228">
        <f t="shared" si="66"/>
        <v>0</v>
      </c>
      <c r="O174" s="228">
        <f t="shared" si="67"/>
        <v>0</v>
      </c>
      <c r="P174" s="230">
        <f t="shared" si="68"/>
        <v>0</v>
      </c>
      <c r="Q174" s="345"/>
      <c r="R174" s="393">
        <f t="shared" si="69"/>
        <v>0</v>
      </c>
      <c r="S174" s="229">
        <f t="shared" si="70"/>
        <v>0</v>
      </c>
      <c r="T174" s="393">
        <f t="shared" si="71"/>
        <v>0</v>
      </c>
      <c r="U174" s="230">
        <f t="shared" si="72"/>
        <v>0</v>
      </c>
      <c r="V174" s="412">
        <f t="shared" si="73"/>
        <v>0</v>
      </c>
      <c r="W174" s="230">
        <f t="shared" si="74"/>
        <v>0</v>
      </c>
    </row>
    <row r="175" spans="1:23" s="13" customFormat="1" ht="12.75" hidden="1">
      <c r="A175" s="377"/>
      <c r="B175" s="146"/>
      <c r="C175" s="147"/>
      <c r="D175" s="147"/>
      <c r="E175" s="147"/>
      <c r="F175" s="239">
        <f t="shared" si="77"/>
        <v>0</v>
      </c>
      <c r="G175" s="146"/>
      <c r="H175" s="147"/>
      <c r="I175" s="147"/>
      <c r="J175" s="147"/>
      <c r="K175" s="239">
        <f t="shared" si="78"/>
        <v>0</v>
      </c>
      <c r="L175" s="393">
        <f t="shared" si="64"/>
        <v>0</v>
      </c>
      <c r="M175" s="228">
        <f t="shared" si="65"/>
        <v>0</v>
      </c>
      <c r="N175" s="228">
        <f t="shared" si="66"/>
        <v>0</v>
      </c>
      <c r="O175" s="228">
        <f t="shared" si="67"/>
        <v>0</v>
      </c>
      <c r="P175" s="230">
        <f t="shared" si="68"/>
        <v>0</v>
      </c>
      <c r="Q175" s="345"/>
      <c r="R175" s="393">
        <f t="shared" si="69"/>
        <v>0</v>
      </c>
      <c r="S175" s="229">
        <f t="shared" si="70"/>
        <v>0</v>
      </c>
      <c r="T175" s="393">
        <f t="shared" si="71"/>
        <v>0</v>
      </c>
      <c r="U175" s="230">
        <f t="shared" si="72"/>
        <v>0</v>
      </c>
      <c r="V175" s="412">
        <f t="shared" si="73"/>
        <v>0</v>
      </c>
      <c r="W175" s="230">
        <f t="shared" si="74"/>
        <v>0</v>
      </c>
    </row>
    <row r="176" spans="1:23" s="13" customFormat="1" ht="12.75" hidden="1">
      <c r="A176" s="377"/>
      <c r="B176" s="146"/>
      <c r="C176" s="147"/>
      <c r="D176" s="147"/>
      <c r="E176" s="147"/>
      <c r="F176" s="239">
        <f t="shared" si="77"/>
        <v>0</v>
      </c>
      <c r="G176" s="146"/>
      <c r="H176" s="147"/>
      <c r="I176" s="147"/>
      <c r="J176" s="147"/>
      <c r="K176" s="239">
        <f t="shared" si="78"/>
        <v>0</v>
      </c>
      <c r="L176" s="393">
        <f t="shared" si="64"/>
        <v>0</v>
      </c>
      <c r="M176" s="228">
        <f t="shared" si="65"/>
        <v>0</v>
      </c>
      <c r="N176" s="228">
        <f t="shared" si="66"/>
        <v>0</v>
      </c>
      <c r="O176" s="228">
        <f t="shared" si="67"/>
        <v>0</v>
      </c>
      <c r="P176" s="230">
        <f t="shared" si="68"/>
        <v>0</v>
      </c>
      <c r="Q176" s="345"/>
      <c r="R176" s="393">
        <f t="shared" si="69"/>
        <v>0</v>
      </c>
      <c r="S176" s="229">
        <f t="shared" si="70"/>
        <v>0</v>
      </c>
      <c r="T176" s="393">
        <f t="shared" si="71"/>
        <v>0</v>
      </c>
      <c r="U176" s="230">
        <f t="shared" si="72"/>
        <v>0</v>
      </c>
      <c r="V176" s="412">
        <f t="shared" si="73"/>
        <v>0</v>
      </c>
      <c r="W176" s="230">
        <f t="shared" si="74"/>
        <v>0</v>
      </c>
    </row>
    <row r="177" spans="1:23" s="13" customFormat="1" ht="12.75" hidden="1">
      <c r="A177" s="377"/>
      <c r="B177" s="146"/>
      <c r="C177" s="147"/>
      <c r="D177" s="147"/>
      <c r="E177" s="147"/>
      <c r="F177" s="239">
        <f t="shared" si="77"/>
        <v>0</v>
      </c>
      <c r="G177" s="146"/>
      <c r="H177" s="147"/>
      <c r="I177" s="147"/>
      <c r="J177" s="147"/>
      <c r="K177" s="239">
        <f t="shared" si="78"/>
        <v>0</v>
      </c>
      <c r="L177" s="393">
        <f t="shared" si="64"/>
        <v>0</v>
      </c>
      <c r="M177" s="228">
        <f t="shared" si="65"/>
        <v>0</v>
      </c>
      <c r="N177" s="228">
        <f t="shared" si="66"/>
        <v>0</v>
      </c>
      <c r="O177" s="228">
        <f t="shared" si="67"/>
        <v>0</v>
      </c>
      <c r="P177" s="230">
        <f t="shared" si="68"/>
        <v>0</v>
      </c>
      <c r="Q177" s="345"/>
      <c r="R177" s="393">
        <f t="shared" si="69"/>
        <v>0</v>
      </c>
      <c r="S177" s="229">
        <f t="shared" si="70"/>
        <v>0</v>
      </c>
      <c r="T177" s="393">
        <f t="shared" si="71"/>
        <v>0</v>
      </c>
      <c r="U177" s="230">
        <f t="shared" si="72"/>
        <v>0</v>
      </c>
      <c r="V177" s="412">
        <f t="shared" si="73"/>
        <v>0</v>
      </c>
      <c r="W177" s="230">
        <f t="shared" si="74"/>
        <v>0</v>
      </c>
    </row>
    <row r="178" spans="1:23" s="13" customFormat="1" ht="12.75" hidden="1">
      <c r="A178" s="377"/>
      <c r="B178" s="146"/>
      <c r="C178" s="147"/>
      <c r="D178" s="147"/>
      <c r="E178" s="147"/>
      <c r="F178" s="239">
        <f t="shared" si="77"/>
        <v>0</v>
      </c>
      <c r="G178" s="146"/>
      <c r="H178" s="147"/>
      <c r="I178" s="147"/>
      <c r="J178" s="147"/>
      <c r="K178" s="239">
        <f t="shared" si="78"/>
        <v>0</v>
      </c>
      <c r="L178" s="393">
        <f t="shared" si="64"/>
        <v>0</v>
      </c>
      <c r="M178" s="228">
        <f t="shared" si="65"/>
        <v>0</v>
      </c>
      <c r="N178" s="228">
        <f t="shared" si="66"/>
        <v>0</v>
      </c>
      <c r="O178" s="228">
        <f t="shared" si="67"/>
        <v>0</v>
      </c>
      <c r="P178" s="230">
        <f t="shared" si="68"/>
        <v>0</v>
      </c>
      <c r="Q178" s="345"/>
      <c r="R178" s="393">
        <f t="shared" si="69"/>
        <v>0</v>
      </c>
      <c r="S178" s="229">
        <f t="shared" si="70"/>
        <v>0</v>
      </c>
      <c r="T178" s="393">
        <f t="shared" si="71"/>
        <v>0</v>
      </c>
      <c r="U178" s="230">
        <f t="shared" si="72"/>
        <v>0</v>
      </c>
      <c r="V178" s="412">
        <f t="shared" si="73"/>
        <v>0</v>
      </c>
      <c r="W178" s="230">
        <f t="shared" si="74"/>
        <v>0</v>
      </c>
    </row>
    <row r="179" spans="1:23" s="13" customFormat="1" ht="12.75" hidden="1">
      <c r="A179" s="377"/>
      <c r="B179" s="146"/>
      <c r="C179" s="147"/>
      <c r="D179" s="147"/>
      <c r="E179" s="147"/>
      <c r="F179" s="239">
        <f t="shared" si="77"/>
        <v>0</v>
      </c>
      <c r="G179" s="146"/>
      <c r="H179" s="147"/>
      <c r="I179" s="147"/>
      <c r="J179" s="147"/>
      <c r="K179" s="239">
        <f t="shared" si="78"/>
        <v>0</v>
      </c>
      <c r="L179" s="393">
        <f t="shared" si="64"/>
        <v>0</v>
      </c>
      <c r="M179" s="228">
        <f t="shared" si="65"/>
        <v>0</v>
      </c>
      <c r="N179" s="228">
        <f t="shared" si="66"/>
        <v>0</v>
      </c>
      <c r="O179" s="228">
        <f t="shared" si="67"/>
        <v>0</v>
      </c>
      <c r="P179" s="230">
        <f t="shared" si="68"/>
        <v>0</v>
      </c>
      <c r="Q179" s="345"/>
      <c r="R179" s="393">
        <f t="shared" si="69"/>
        <v>0</v>
      </c>
      <c r="S179" s="229">
        <f t="shared" si="70"/>
        <v>0</v>
      </c>
      <c r="T179" s="393">
        <f t="shared" si="71"/>
        <v>0</v>
      </c>
      <c r="U179" s="230">
        <f t="shared" si="72"/>
        <v>0</v>
      </c>
      <c r="V179" s="412">
        <f t="shared" si="73"/>
        <v>0</v>
      </c>
      <c r="W179" s="230">
        <f t="shared" si="74"/>
        <v>0</v>
      </c>
    </row>
    <row r="180" spans="1:23" s="13" customFormat="1" ht="12.75" hidden="1">
      <c r="A180" s="377"/>
      <c r="B180" s="146"/>
      <c r="C180" s="147"/>
      <c r="D180" s="147"/>
      <c r="E180" s="147"/>
      <c r="F180" s="239">
        <f t="shared" si="77"/>
        <v>0</v>
      </c>
      <c r="G180" s="146"/>
      <c r="H180" s="147"/>
      <c r="I180" s="147"/>
      <c r="J180" s="147"/>
      <c r="K180" s="239">
        <f t="shared" si="78"/>
        <v>0</v>
      </c>
      <c r="L180" s="393">
        <f t="shared" si="64"/>
        <v>0</v>
      </c>
      <c r="M180" s="228">
        <f t="shared" si="65"/>
        <v>0</v>
      </c>
      <c r="N180" s="228">
        <f t="shared" si="66"/>
        <v>0</v>
      </c>
      <c r="O180" s="228">
        <f t="shared" si="67"/>
        <v>0</v>
      </c>
      <c r="P180" s="230">
        <f t="shared" si="68"/>
        <v>0</v>
      </c>
      <c r="Q180" s="345"/>
      <c r="R180" s="393">
        <f t="shared" si="69"/>
        <v>0</v>
      </c>
      <c r="S180" s="229">
        <f t="shared" si="70"/>
        <v>0</v>
      </c>
      <c r="T180" s="393">
        <f t="shared" si="71"/>
        <v>0</v>
      </c>
      <c r="U180" s="230">
        <f t="shared" si="72"/>
        <v>0</v>
      </c>
      <c r="V180" s="412">
        <f t="shared" si="73"/>
        <v>0</v>
      </c>
      <c r="W180" s="230">
        <f t="shared" si="74"/>
        <v>0</v>
      </c>
    </row>
    <row r="181" spans="1:23" s="13" customFormat="1" ht="12.75" hidden="1">
      <c r="A181" s="377"/>
      <c r="B181" s="146"/>
      <c r="C181" s="147"/>
      <c r="D181" s="147"/>
      <c r="E181" s="147"/>
      <c r="F181" s="239">
        <f t="shared" si="77"/>
        <v>0</v>
      </c>
      <c r="G181" s="146"/>
      <c r="H181" s="147"/>
      <c r="I181" s="147"/>
      <c r="J181" s="147"/>
      <c r="K181" s="239">
        <f t="shared" si="78"/>
        <v>0</v>
      </c>
      <c r="L181" s="393">
        <f t="shared" si="64"/>
        <v>0</v>
      </c>
      <c r="M181" s="228">
        <f t="shared" si="65"/>
        <v>0</v>
      </c>
      <c r="N181" s="228">
        <f t="shared" si="66"/>
        <v>0</v>
      </c>
      <c r="O181" s="228">
        <f t="shared" si="67"/>
        <v>0</v>
      </c>
      <c r="P181" s="230">
        <f t="shared" si="68"/>
        <v>0</v>
      </c>
      <c r="Q181" s="345"/>
      <c r="R181" s="393">
        <f t="shared" si="69"/>
        <v>0</v>
      </c>
      <c r="S181" s="229">
        <f t="shared" si="70"/>
        <v>0</v>
      </c>
      <c r="T181" s="393">
        <f t="shared" si="71"/>
        <v>0</v>
      </c>
      <c r="U181" s="230">
        <f t="shared" si="72"/>
        <v>0</v>
      </c>
      <c r="V181" s="412">
        <f t="shared" si="73"/>
        <v>0</v>
      </c>
      <c r="W181" s="230">
        <f t="shared" si="74"/>
        <v>0</v>
      </c>
    </row>
    <row r="182" spans="1:23" s="13" customFormat="1" ht="12.75" hidden="1">
      <c r="A182" s="377"/>
      <c r="B182" s="146"/>
      <c r="C182" s="147"/>
      <c r="D182" s="147"/>
      <c r="E182" s="147"/>
      <c r="F182" s="239">
        <f t="shared" si="77"/>
        <v>0</v>
      </c>
      <c r="G182" s="146"/>
      <c r="H182" s="147"/>
      <c r="I182" s="147"/>
      <c r="J182" s="147"/>
      <c r="K182" s="239">
        <f t="shared" si="78"/>
        <v>0</v>
      </c>
      <c r="L182" s="393">
        <f t="shared" si="64"/>
        <v>0</v>
      </c>
      <c r="M182" s="228">
        <f t="shared" si="65"/>
        <v>0</v>
      </c>
      <c r="N182" s="228">
        <f t="shared" si="66"/>
        <v>0</v>
      </c>
      <c r="O182" s="228">
        <f t="shared" si="67"/>
        <v>0</v>
      </c>
      <c r="P182" s="230">
        <f t="shared" si="68"/>
        <v>0</v>
      </c>
      <c r="Q182" s="345"/>
      <c r="R182" s="393">
        <f t="shared" si="69"/>
        <v>0</v>
      </c>
      <c r="S182" s="229">
        <f t="shared" si="70"/>
        <v>0</v>
      </c>
      <c r="T182" s="393">
        <f t="shared" si="71"/>
        <v>0</v>
      </c>
      <c r="U182" s="230">
        <f t="shared" si="72"/>
        <v>0</v>
      </c>
      <c r="V182" s="412">
        <f t="shared" si="73"/>
        <v>0</v>
      </c>
      <c r="W182" s="230">
        <f t="shared" si="74"/>
        <v>0</v>
      </c>
    </row>
    <row r="183" spans="1:23" s="13" customFormat="1" hidden="1" thickBot="1">
      <c r="A183" s="378"/>
      <c r="B183" s="803"/>
      <c r="C183" s="804"/>
      <c r="D183" s="804"/>
      <c r="E183" s="804"/>
      <c r="F183" s="239">
        <f t="shared" si="77"/>
        <v>0</v>
      </c>
      <c r="G183" s="146"/>
      <c r="H183" s="147"/>
      <c r="I183" s="147"/>
      <c r="J183" s="147"/>
      <c r="K183" s="239">
        <f t="shared" si="78"/>
        <v>0</v>
      </c>
      <c r="L183" s="393">
        <f t="shared" si="64"/>
        <v>0</v>
      </c>
      <c r="M183" s="228">
        <f t="shared" si="65"/>
        <v>0</v>
      </c>
      <c r="N183" s="228">
        <f t="shared" si="66"/>
        <v>0</v>
      </c>
      <c r="O183" s="228">
        <f t="shared" si="67"/>
        <v>0</v>
      </c>
      <c r="P183" s="230">
        <f t="shared" si="68"/>
        <v>0</v>
      </c>
      <c r="Q183" s="345"/>
      <c r="R183" s="393">
        <f t="shared" si="69"/>
        <v>0</v>
      </c>
      <c r="S183" s="229">
        <f t="shared" si="70"/>
        <v>0</v>
      </c>
      <c r="T183" s="393">
        <f t="shared" si="71"/>
        <v>0</v>
      </c>
      <c r="U183" s="230">
        <f t="shared" si="72"/>
        <v>0</v>
      </c>
      <c r="V183" s="412">
        <f t="shared" si="73"/>
        <v>0</v>
      </c>
      <c r="W183" s="230">
        <f t="shared" si="74"/>
        <v>0</v>
      </c>
    </row>
    <row r="184" spans="1:23" s="13" customFormat="1" thickTop="1">
      <c r="A184" s="648" t="s">
        <v>54</v>
      </c>
      <c r="B184" s="649"/>
      <c r="C184" s="379"/>
      <c r="D184" s="379"/>
      <c r="E184" s="379"/>
      <c r="F184" s="396">
        <f>SUM(F104:F183)</f>
        <v>0</v>
      </c>
      <c r="G184" s="649"/>
      <c r="H184" s="379"/>
      <c r="I184" s="826"/>
      <c r="J184" s="826"/>
      <c r="K184" s="396">
        <f>SUM(K104:K183)</f>
        <v>0</v>
      </c>
      <c r="L184" s="649"/>
      <c r="M184" s="379"/>
      <c r="N184" s="399"/>
      <c r="O184" s="399"/>
      <c r="P184" s="419">
        <f>SUM(P104:P183)</f>
        <v>0</v>
      </c>
      <c r="Q184" s="345"/>
      <c r="R184" s="393"/>
      <c r="S184" s="229"/>
      <c r="T184" s="393"/>
      <c r="U184" s="230"/>
      <c r="V184" s="412"/>
      <c r="W184" s="230"/>
    </row>
    <row r="185" spans="1:23" s="13" customFormat="1" ht="12.75">
      <c r="A185" s="651" t="s">
        <v>55</v>
      </c>
      <c r="B185" s="380"/>
      <c r="C185" s="12"/>
      <c r="D185" s="12"/>
      <c r="E185" s="12"/>
      <c r="F185" s="381"/>
      <c r="K185" s="382"/>
      <c r="L185" s="380"/>
      <c r="M185" s="12"/>
      <c r="N185" s="345"/>
      <c r="O185" s="345"/>
      <c r="P185" s="563">
        <f>+F185-+K185</f>
        <v>0</v>
      </c>
      <c r="Q185" s="345"/>
      <c r="R185" s="413"/>
      <c r="S185" s="414"/>
      <c r="T185" s="413"/>
      <c r="U185" s="415"/>
      <c r="V185" s="416"/>
      <c r="W185" s="415"/>
    </row>
    <row r="186" spans="1:23" s="780" customFormat="1" thickBot="1">
      <c r="A186" s="652" t="s">
        <v>56</v>
      </c>
      <c r="B186" s="772">
        <f>SUM(B104:B183)</f>
        <v>0</v>
      </c>
      <c r="C186" s="773">
        <f>SUM(C104:C183)</f>
        <v>0</v>
      </c>
      <c r="D186" s="781"/>
      <c r="E186" s="781"/>
      <c r="F186" s="782">
        <f>SUM(F184:F185)</f>
        <v>0</v>
      </c>
      <c r="G186" s="773">
        <f>SUM(G104:G183)</f>
        <v>0</v>
      </c>
      <c r="H186" s="773">
        <f>SUM(H104:H183)</f>
        <v>0</v>
      </c>
      <c r="I186" s="781"/>
      <c r="J186" s="781"/>
      <c r="K186" s="781">
        <f>SUM(K184:K185)</f>
        <v>0</v>
      </c>
      <c r="L186" s="772">
        <f>SUM(L104:L183)</f>
        <v>0</v>
      </c>
      <c r="M186" s="773">
        <f>SUM(M104:M183)</f>
        <v>0</v>
      </c>
      <c r="N186" s="773"/>
      <c r="O186" s="773"/>
      <c r="P186" s="774">
        <f>SUM(P184:P185)</f>
        <v>0</v>
      </c>
      <c r="Q186" s="775"/>
      <c r="R186" s="776">
        <f t="shared" ref="R186:W186" si="79">SUM(R104:R185)</f>
        <v>0</v>
      </c>
      <c r="S186" s="777">
        <f t="shared" si="79"/>
        <v>0</v>
      </c>
      <c r="T186" s="776">
        <f t="shared" si="79"/>
        <v>0</v>
      </c>
      <c r="U186" s="778">
        <f t="shared" si="79"/>
        <v>0</v>
      </c>
      <c r="V186" s="779">
        <f t="shared" si="79"/>
        <v>0</v>
      </c>
      <c r="W186" s="778">
        <f t="shared" si="79"/>
        <v>0</v>
      </c>
    </row>
    <row r="187" spans="1:23" ht="14.25" thickTop="1">
      <c r="A187" s="153" t="s">
        <v>37</v>
      </c>
      <c r="B187" s="159"/>
      <c r="C187" s="159"/>
      <c r="D187" s="159"/>
      <c r="E187" s="159"/>
      <c r="F187" s="159"/>
      <c r="G187" s="384"/>
      <c r="H187" s="384"/>
      <c r="I187" s="384"/>
      <c r="J187" s="384"/>
      <c r="K187" s="164"/>
      <c r="L187"/>
      <c r="M187"/>
      <c r="N187"/>
      <c r="O187"/>
      <c r="P187"/>
      <c r="R187" s="401"/>
      <c r="S187" s="401"/>
      <c r="T187" s="401"/>
      <c r="U187" s="401"/>
      <c r="V187" s="401"/>
      <c r="W187" s="162"/>
    </row>
    <row r="188" spans="1:23">
      <c r="A188" s="154" t="s">
        <v>59</v>
      </c>
      <c r="B188" s="159"/>
      <c r="C188" s="159"/>
      <c r="D188" s="159"/>
      <c r="E188" s="159"/>
      <c r="F188" s="159"/>
      <c r="G188" s="384"/>
      <c r="H188" s="384"/>
      <c r="I188" s="384"/>
      <c r="J188" s="384"/>
      <c r="K188" s="645"/>
      <c r="L188"/>
      <c r="M188"/>
      <c r="N188"/>
      <c r="O188"/>
      <c r="P188"/>
      <c r="R188" s="401"/>
      <c r="S188" s="401"/>
      <c r="T188" s="401"/>
      <c r="U188" s="401"/>
      <c r="V188" s="401"/>
      <c r="W188" s="162"/>
    </row>
    <row r="189" spans="1:23" ht="1.5" customHeight="1">
      <c r="A189" s="154"/>
      <c r="B189" s="62"/>
      <c r="C189" s="646"/>
      <c r="D189" s="646"/>
      <c r="E189" s="646"/>
      <c r="F189" s="647"/>
      <c r="G189" s="384"/>
      <c r="H189" s="162"/>
      <c r="I189" s="162"/>
      <c r="J189" s="164"/>
      <c r="K189" s="164"/>
      <c r="L189"/>
      <c r="M189"/>
      <c r="N189"/>
      <c r="O189"/>
      <c r="P189"/>
      <c r="R189" s="401"/>
      <c r="S189" s="401"/>
      <c r="T189" s="401"/>
      <c r="U189" s="401"/>
      <c r="V189" s="401"/>
      <c r="W189" s="162"/>
    </row>
    <row r="190" spans="1:23" s="185" customFormat="1">
      <c r="A190" s="165" t="s">
        <v>24</v>
      </c>
      <c r="B190" s="748" t="str">
        <f>+B97</f>
        <v>Contractor Name</v>
      </c>
      <c r="C190" s="666"/>
      <c r="D190" s="666"/>
      <c r="E190" s="211"/>
      <c r="F190" s="165" t="s">
        <v>23</v>
      </c>
      <c r="G190" s="417"/>
      <c r="H190" s="984" t="str">
        <f>+H97</f>
        <v>Contract Number</v>
      </c>
      <c r="I190" s="984"/>
      <c r="J190" s="984"/>
      <c r="K190" s="984"/>
      <c r="L190" s="385" t="s">
        <v>324</v>
      </c>
      <c r="M190" s="418"/>
      <c r="N190" s="166"/>
      <c r="O190" s="983">
        <f>+O97</f>
        <v>0</v>
      </c>
      <c r="P190" s="983"/>
      <c r="R190" s="401"/>
      <c r="S190" s="401"/>
      <c r="T190" s="401"/>
      <c r="U190" s="401"/>
      <c r="V190" s="401"/>
      <c r="W190" s="418"/>
    </row>
    <row r="191" spans="1:23" s="185" customFormat="1" ht="14.25" thickBot="1">
      <c r="A191" s="165" t="s">
        <v>25</v>
      </c>
      <c r="B191" s="762" t="s">
        <v>245</v>
      </c>
      <c r="C191" s="762"/>
      <c r="D191" s="762"/>
      <c r="E191" s="661"/>
      <c r="F191" s="165" t="s">
        <v>113</v>
      </c>
      <c r="H191" s="981" t="s">
        <v>115</v>
      </c>
      <c r="I191" s="981"/>
      <c r="J191" s="981"/>
      <c r="K191" s="981"/>
      <c r="L191" s="386" t="s">
        <v>28</v>
      </c>
      <c r="M191" s="418"/>
      <c r="N191" s="418"/>
      <c r="O191" s="985"/>
      <c r="P191" s="985"/>
      <c r="R191" s="401"/>
      <c r="S191" s="401"/>
      <c r="T191" s="401"/>
      <c r="U191" s="401"/>
      <c r="V191" s="401"/>
      <c r="W191" s="418"/>
    </row>
    <row r="192" spans="1:23" s="185" customFormat="1" ht="14.25" thickTop="1">
      <c r="A192" s="165" t="s">
        <v>27</v>
      </c>
      <c r="B192" s="989">
        <f>+B99</f>
        <v>0</v>
      </c>
      <c r="C192" s="989"/>
      <c r="D192" s="989"/>
      <c r="E192" s="844"/>
      <c r="F192" s="165" t="s">
        <v>26</v>
      </c>
      <c r="G192" s="999"/>
      <c r="H192" s="999"/>
      <c r="I192" s="999"/>
      <c r="J192" s="999"/>
      <c r="K192" s="999"/>
      <c r="L192" s="387" t="s">
        <v>29</v>
      </c>
      <c r="M192" s="418"/>
      <c r="N192" s="166"/>
      <c r="O192" s="988"/>
      <c r="P192" s="988"/>
      <c r="R192" s="1005" t="s">
        <v>79</v>
      </c>
      <c r="S192" s="1006"/>
      <c r="T192" s="1006"/>
      <c r="U192" s="1006"/>
      <c r="V192" s="1006"/>
      <c r="W192" s="1007"/>
    </row>
    <row r="193" spans="1:23" ht="4.5" customHeight="1">
      <c r="A193" s="60"/>
      <c r="G193" s="372"/>
      <c r="H193" s="3"/>
      <c r="I193" s="3"/>
      <c r="J193" s="184"/>
      <c r="K193" s="184"/>
      <c r="R193" s="402"/>
      <c r="S193" s="403"/>
      <c r="T193" s="404"/>
      <c r="U193" s="405"/>
      <c r="V193" s="403"/>
      <c r="W193" s="406"/>
    </row>
    <row r="194" spans="1:23" ht="2.25" customHeight="1" thickBot="1">
      <c r="G194" s="365"/>
      <c r="H194" s="3"/>
      <c r="I194" s="3"/>
      <c r="J194" s="184"/>
      <c r="K194" s="184"/>
      <c r="R194" s="402"/>
      <c r="S194" s="403"/>
      <c r="T194" s="402"/>
      <c r="U194" s="407"/>
      <c r="V194" s="403"/>
      <c r="W194" s="406"/>
    </row>
    <row r="195" spans="1:23" ht="14.25" thickTop="1">
      <c r="A195" s="373" t="s">
        <v>53</v>
      </c>
      <c r="B195" s="993" t="s">
        <v>76</v>
      </c>
      <c r="C195" s="994"/>
      <c r="D195" s="994"/>
      <c r="E195" s="994"/>
      <c r="F195" s="995"/>
      <c r="G195" s="993" t="s">
        <v>0</v>
      </c>
      <c r="H195" s="994"/>
      <c r="I195" s="994"/>
      <c r="J195" s="994"/>
      <c r="K195" s="995"/>
      <c r="L195" s="996" t="s">
        <v>77</v>
      </c>
      <c r="M195" s="997"/>
      <c r="N195" s="997"/>
      <c r="O195" s="997"/>
      <c r="P195" s="998"/>
      <c r="Q195"/>
      <c r="R195" s="1008" t="s">
        <v>76</v>
      </c>
      <c r="S195" s="1009"/>
      <c r="T195" s="1008" t="s">
        <v>0</v>
      </c>
      <c r="U195" s="1009"/>
      <c r="V195" s="1008" t="s">
        <v>80</v>
      </c>
      <c r="W195" s="1009"/>
    </row>
    <row r="196" spans="1:23" ht="38.25">
      <c r="A196" s="374"/>
      <c r="B196" s="128" t="s">
        <v>72</v>
      </c>
      <c r="C196" s="129" t="s">
        <v>73</v>
      </c>
      <c r="D196" s="129" t="s">
        <v>78</v>
      </c>
      <c r="E196" s="129" t="s">
        <v>74</v>
      </c>
      <c r="F196" s="375" t="s">
        <v>75</v>
      </c>
      <c r="G196" s="128" t="s">
        <v>72</v>
      </c>
      <c r="H196" s="129" t="s">
        <v>73</v>
      </c>
      <c r="I196" s="129" t="s">
        <v>78</v>
      </c>
      <c r="J196" s="129" t="s">
        <v>74</v>
      </c>
      <c r="K196" s="375" t="s">
        <v>75</v>
      </c>
      <c r="L196" s="390" t="s">
        <v>72</v>
      </c>
      <c r="M196" s="148" t="s">
        <v>73</v>
      </c>
      <c r="N196" s="148" t="s">
        <v>78</v>
      </c>
      <c r="O196" s="148" t="s">
        <v>74</v>
      </c>
      <c r="P196" s="391" t="s">
        <v>75</v>
      </c>
      <c r="Q196"/>
      <c r="R196" s="408" t="s">
        <v>81</v>
      </c>
      <c r="S196" s="409" t="s">
        <v>82</v>
      </c>
      <c r="T196" s="408" t="s">
        <v>81</v>
      </c>
      <c r="U196" s="409" t="s">
        <v>82</v>
      </c>
      <c r="V196" s="410" t="s">
        <v>81</v>
      </c>
      <c r="W196" s="409" t="s">
        <v>82</v>
      </c>
    </row>
    <row r="197" spans="1:23" s="13" customFormat="1" ht="12.75">
      <c r="A197" s="376"/>
      <c r="B197" s="144"/>
      <c r="C197" s="145"/>
      <c r="D197" s="145"/>
      <c r="E197" s="145"/>
      <c r="F197" s="239">
        <f t="shared" ref="F197:F246" si="80">IF(D197*(B197+C197)=0,D197*E197/12,D197*(B197+C197)*E197/12)</f>
        <v>0</v>
      </c>
      <c r="G197" s="144"/>
      <c r="H197" s="145"/>
      <c r="I197" s="145"/>
      <c r="J197" s="145"/>
      <c r="K197" s="239">
        <f t="shared" ref="K197:K246" si="81">IF(I197*(G197+H197)=0,I197*J197/12,I197*(G197+H197)*J197/12)</f>
        <v>0</v>
      </c>
      <c r="L197" s="392">
        <f>+B197-G197</f>
        <v>0</v>
      </c>
      <c r="M197" s="237">
        <f t="shared" ref="M197:M229" si="82">+C197-H197</f>
        <v>0</v>
      </c>
      <c r="N197" s="237">
        <f t="shared" ref="N197:N229" si="83">+D197-I197</f>
        <v>0</v>
      </c>
      <c r="O197" s="237">
        <f t="shared" ref="O197:O229" si="84">+E197-J197</f>
        <v>0</v>
      </c>
      <c r="P197" s="239">
        <f t="shared" ref="P197:P229" si="85">+F197-K197</f>
        <v>0</v>
      </c>
      <c r="Q197" s="345"/>
      <c r="R197" s="392">
        <f>+B197*(E197/12)</f>
        <v>0</v>
      </c>
      <c r="S197" s="238">
        <f>+C197*(E197/12)</f>
        <v>0</v>
      </c>
      <c r="T197" s="392">
        <f>+G197*(J197/12)</f>
        <v>0</v>
      </c>
      <c r="U197" s="239">
        <f>+H197*(J197/12)</f>
        <v>0</v>
      </c>
      <c r="V197" s="411">
        <f t="shared" ref="V197:V229" si="86">+R197-T197</f>
        <v>0</v>
      </c>
      <c r="W197" s="239">
        <f t="shared" ref="W197:W229" si="87">+S197-U197</f>
        <v>0</v>
      </c>
    </row>
    <row r="198" spans="1:23" s="13" customFormat="1" ht="12.75">
      <c r="A198" s="377"/>
      <c r="B198" s="146"/>
      <c r="C198" s="147"/>
      <c r="D198" s="147"/>
      <c r="E198" s="147"/>
      <c r="F198" s="239">
        <f t="shared" si="80"/>
        <v>0</v>
      </c>
      <c r="G198" s="146"/>
      <c r="H198" s="147"/>
      <c r="I198" s="147"/>
      <c r="J198" s="147"/>
      <c r="K198" s="239">
        <f t="shared" si="81"/>
        <v>0</v>
      </c>
      <c r="L198" s="393">
        <f t="shared" ref="L198:L229" si="88">+B198-G198</f>
        <v>0</v>
      </c>
      <c r="M198" s="228">
        <f t="shared" si="82"/>
        <v>0</v>
      </c>
      <c r="N198" s="228">
        <f t="shared" si="83"/>
        <v>0</v>
      </c>
      <c r="O198" s="228">
        <f t="shared" si="84"/>
        <v>0</v>
      </c>
      <c r="P198" s="230">
        <f t="shared" si="85"/>
        <v>0</v>
      </c>
      <c r="Q198" s="345"/>
      <c r="R198" s="393">
        <f t="shared" ref="R198:R229" si="89">+B198*(E198/12)</f>
        <v>0</v>
      </c>
      <c r="S198" s="229">
        <f t="shared" ref="S198:S229" si="90">+C198*(E198/12)</f>
        <v>0</v>
      </c>
      <c r="T198" s="393">
        <f t="shared" ref="T198:T229" si="91">+G198*(J198/12)</f>
        <v>0</v>
      </c>
      <c r="U198" s="230">
        <f t="shared" ref="U198:U229" si="92">+H198*(J198/12)</f>
        <v>0</v>
      </c>
      <c r="V198" s="412">
        <f t="shared" si="86"/>
        <v>0</v>
      </c>
      <c r="W198" s="230">
        <f t="shared" si="87"/>
        <v>0</v>
      </c>
    </row>
    <row r="199" spans="1:23" s="13" customFormat="1" ht="12.75">
      <c r="A199" s="377"/>
      <c r="B199" s="146"/>
      <c r="C199" s="147"/>
      <c r="D199" s="147"/>
      <c r="E199" s="147"/>
      <c r="F199" s="239">
        <f t="shared" si="80"/>
        <v>0</v>
      </c>
      <c r="G199" s="146"/>
      <c r="H199" s="147"/>
      <c r="I199" s="147"/>
      <c r="J199" s="147"/>
      <c r="K199" s="239">
        <f t="shared" si="81"/>
        <v>0</v>
      </c>
      <c r="L199" s="393">
        <f t="shared" si="88"/>
        <v>0</v>
      </c>
      <c r="M199" s="228">
        <f t="shared" si="82"/>
        <v>0</v>
      </c>
      <c r="N199" s="228">
        <f t="shared" si="83"/>
        <v>0</v>
      </c>
      <c r="O199" s="228">
        <f t="shared" si="84"/>
        <v>0</v>
      </c>
      <c r="P199" s="230">
        <f t="shared" si="85"/>
        <v>0</v>
      </c>
      <c r="Q199" s="345"/>
      <c r="R199" s="393">
        <f t="shared" si="89"/>
        <v>0</v>
      </c>
      <c r="S199" s="229">
        <f t="shared" si="90"/>
        <v>0</v>
      </c>
      <c r="T199" s="393">
        <f t="shared" si="91"/>
        <v>0</v>
      </c>
      <c r="U199" s="230">
        <f t="shared" si="92"/>
        <v>0</v>
      </c>
      <c r="V199" s="412">
        <f t="shared" si="86"/>
        <v>0</v>
      </c>
      <c r="W199" s="230">
        <f t="shared" si="87"/>
        <v>0</v>
      </c>
    </row>
    <row r="200" spans="1:23" s="13" customFormat="1" ht="12.75">
      <c r="A200" s="377"/>
      <c r="B200" s="146"/>
      <c r="C200" s="147"/>
      <c r="D200" s="147"/>
      <c r="E200" s="147"/>
      <c r="F200" s="239">
        <f t="shared" si="80"/>
        <v>0</v>
      </c>
      <c r="G200" s="146"/>
      <c r="H200" s="147"/>
      <c r="I200" s="147"/>
      <c r="J200" s="147"/>
      <c r="K200" s="239">
        <f t="shared" si="81"/>
        <v>0</v>
      </c>
      <c r="L200" s="393">
        <f t="shared" si="88"/>
        <v>0</v>
      </c>
      <c r="M200" s="228">
        <f t="shared" si="82"/>
        <v>0</v>
      </c>
      <c r="N200" s="228">
        <f t="shared" si="83"/>
        <v>0</v>
      </c>
      <c r="O200" s="228">
        <f t="shared" si="84"/>
        <v>0</v>
      </c>
      <c r="P200" s="230">
        <f t="shared" si="85"/>
        <v>0</v>
      </c>
      <c r="Q200" s="345"/>
      <c r="R200" s="393">
        <f t="shared" si="89"/>
        <v>0</v>
      </c>
      <c r="S200" s="229">
        <f t="shared" si="90"/>
        <v>0</v>
      </c>
      <c r="T200" s="393">
        <f t="shared" si="91"/>
        <v>0</v>
      </c>
      <c r="U200" s="230">
        <f t="shared" si="92"/>
        <v>0</v>
      </c>
      <c r="V200" s="412">
        <f t="shared" si="86"/>
        <v>0</v>
      </c>
      <c r="W200" s="230">
        <f t="shared" si="87"/>
        <v>0</v>
      </c>
    </row>
    <row r="201" spans="1:23" s="13" customFormat="1" ht="12.75">
      <c r="A201" s="377"/>
      <c r="B201" s="146"/>
      <c r="C201" s="147"/>
      <c r="D201" s="147"/>
      <c r="E201" s="147"/>
      <c r="F201" s="239">
        <f t="shared" si="80"/>
        <v>0</v>
      </c>
      <c r="G201" s="146"/>
      <c r="H201" s="147"/>
      <c r="I201" s="147"/>
      <c r="J201" s="147"/>
      <c r="K201" s="239">
        <f t="shared" si="81"/>
        <v>0</v>
      </c>
      <c r="L201" s="393">
        <f t="shared" si="88"/>
        <v>0</v>
      </c>
      <c r="M201" s="228">
        <f t="shared" si="82"/>
        <v>0</v>
      </c>
      <c r="N201" s="228">
        <f t="shared" si="83"/>
        <v>0</v>
      </c>
      <c r="O201" s="228">
        <f t="shared" si="84"/>
        <v>0</v>
      </c>
      <c r="P201" s="230">
        <f t="shared" si="85"/>
        <v>0</v>
      </c>
      <c r="Q201" s="345"/>
      <c r="R201" s="393">
        <f t="shared" si="89"/>
        <v>0</v>
      </c>
      <c r="S201" s="229">
        <f t="shared" si="90"/>
        <v>0</v>
      </c>
      <c r="T201" s="393">
        <f t="shared" si="91"/>
        <v>0</v>
      </c>
      <c r="U201" s="230">
        <f t="shared" si="92"/>
        <v>0</v>
      </c>
      <c r="V201" s="412">
        <f t="shared" si="86"/>
        <v>0</v>
      </c>
      <c r="W201" s="230">
        <f t="shared" si="87"/>
        <v>0</v>
      </c>
    </row>
    <row r="202" spans="1:23" s="13" customFormat="1" ht="12.75">
      <c r="A202" s="377"/>
      <c r="B202" s="146"/>
      <c r="C202" s="147"/>
      <c r="D202" s="147"/>
      <c r="E202" s="147"/>
      <c r="F202" s="239">
        <f t="shared" si="80"/>
        <v>0</v>
      </c>
      <c r="G202" s="146"/>
      <c r="H202" s="147"/>
      <c r="I202" s="147"/>
      <c r="J202" s="147"/>
      <c r="K202" s="239">
        <f t="shared" si="81"/>
        <v>0</v>
      </c>
      <c r="L202" s="393">
        <f t="shared" si="88"/>
        <v>0</v>
      </c>
      <c r="M202" s="228">
        <f t="shared" si="82"/>
        <v>0</v>
      </c>
      <c r="N202" s="228">
        <f t="shared" si="83"/>
        <v>0</v>
      </c>
      <c r="O202" s="228">
        <f t="shared" si="84"/>
        <v>0</v>
      </c>
      <c r="P202" s="230">
        <f t="shared" si="85"/>
        <v>0</v>
      </c>
      <c r="Q202" s="345"/>
      <c r="R202" s="393">
        <f t="shared" si="89"/>
        <v>0</v>
      </c>
      <c r="S202" s="229">
        <f t="shared" si="90"/>
        <v>0</v>
      </c>
      <c r="T202" s="393">
        <f t="shared" si="91"/>
        <v>0</v>
      </c>
      <c r="U202" s="230">
        <f t="shared" si="92"/>
        <v>0</v>
      </c>
      <c r="V202" s="412">
        <f t="shared" si="86"/>
        <v>0</v>
      </c>
      <c r="W202" s="230">
        <f t="shared" si="87"/>
        <v>0</v>
      </c>
    </row>
    <row r="203" spans="1:23" s="13" customFormat="1" ht="12.75">
      <c r="A203" s="377"/>
      <c r="B203" s="146"/>
      <c r="C203" s="147"/>
      <c r="D203" s="147"/>
      <c r="E203" s="147"/>
      <c r="F203" s="239">
        <f t="shared" si="80"/>
        <v>0</v>
      </c>
      <c r="G203" s="146"/>
      <c r="H203" s="147"/>
      <c r="I203" s="147"/>
      <c r="J203" s="147"/>
      <c r="K203" s="239">
        <f t="shared" si="81"/>
        <v>0</v>
      </c>
      <c r="L203" s="393">
        <f t="shared" si="88"/>
        <v>0</v>
      </c>
      <c r="M203" s="228">
        <f t="shared" si="82"/>
        <v>0</v>
      </c>
      <c r="N203" s="228">
        <f t="shared" si="83"/>
        <v>0</v>
      </c>
      <c r="O203" s="228">
        <f t="shared" si="84"/>
        <v>0</v>
      </c>
      <c r="P203" s="230">
        <f t="shared" si="85"/>
        <v>0</v>
      </c>
      <c r="Q203" s="345"/>
      <c r="R203" s="393">
        <f t="shared" si="89"/>
        <v>0</v>
      </c>
      <c r="S203" s="229">
        <f t="shared" si="90"/>
        <v>0</v>
      </c>
      <c r="T203" s="393">
        <f t="shared" si="91"/>
        <v>0</v>
      </c>
      <c r="U203" s="230">
        <f t="shared" si="92"/>
        <v>0</v>
      </c>
      <c r="V203" s="412">
        <f t="shared" si="86"/>
        <v>0</v>
      </c>
      <c r="W203" s="230">
        <f t="shared" si="87"/>
        <v>0</v>
      </c>
    </row>
    <row r="204" spans="1:23" s="13" customFormat="1" ht="12.75">
      <c r="A204" s="377"/>
      <c r="B204" s="146"/>
      <c r="C204" s="147"/>
      <c r="D204" s="147"/>
      <c r="E204" s="147"/>
      <c r="F204" s="239">
        <f t="shared" si="80"/>
        <v>0</v>
      </c>
      <c r="G204" s="146"/>
      <c r="H204" s="147"/>
      <c r="I204" s="147"/>
      <c r="J204" s="147"/>
      <c r="K204" s="239">
        <f t="shared" si="81"/>
        <v>0</v>
      </c>
      <c r="L204" s="393">
        <f t="shared" si="88"/>
        <v>0</v>
      </c>
      <c r="M204" s="228">
        <f t="shared" si="82"/>
        <v>0</v>
      </c>
      <c r="N204" s="228">
        <f t="shared" si="83"/>
        <v>0</v>
      </c>
      <c r="O204" s="228">
        <f t="shared" si="84"/>
        <v>0</v>
      </c>
      <c r="P204" s="230">
        <f t="shared" si="85"/>
        <v>0</v>
      </c>
      <c r="Q204" s="345"/>
      <c r="R204" s="393">
        <f t="shared" si="89"/>
        <v>0</v>
      </c>
      <c r="S204" s="229">
        <f t="shared" si="90"/>
        <v>0</v>
      </c>
      <c r="T204" s="393">
        <f t="shared" si="91"/>
        <v>0</v>
      </c>
      <c r="U204" s="230">
        <f t="shared" si="92"/>
        <v>0</v>
      </c>
      <c r="V204" s="412">
        <f t="shared" si="86"/>
        <v>0</v>
      </c>
      <c r="W204" s="230">
        <f t="shared" si="87"/>
        <v>0</v>
      </c>
    </row>
    <row r="205" spans="1:23" s="13" customFormat="1" ht="12.75">
      <c r="A205" s="377"/>
      <c r="B205" s="146"/>
      <c r="C205" s="147"/>
      <c r="D205" s="147"/>
      <c r="E205" s="147"/>
      <c r="F205" s="239">
        <f t="shared" si="80"/>
        <v>0</v>
      </c>
      <c r="G205" s="146"/>
      <c r="H205" s="147"/>
      <c r="I205" s="147"/>
      <c r="J205" s="147"/>
      <c r="K205" s="239">
        <f t="shared" si="81"/>
        <v>0</v>
      </c>
      <c r="L205" s="393">
        <f t="shared" si="88"/>
        <v>0</v>
      </c>
      <c r="M205" s="228">
        <f t="shared" si="82"/>
        <v>0</v>
      </c>
      <c r="N205" s="228">
        <f t="shared" si="83"/>
        <v>0</v>
      </c>
      <c r="O205" s="228">
        <f t="shared" si="84"/>
        <v>0</v>
      </c>
      <c r="P205" s="230">
        <f t="shared" si="85"/>
        <v>0</v>
      </c>
      <c r="Q205" s="345"/>
      <c r="R205" s="393">
        <f t="shared" si="89"/>
        <v>0</v>
      </c>
      <c r="S205" s="229">
        <f t="shared" si="90"/>
        <v>0</v>
      </c>
      <c r="T205" s="393">
        <f t="shared" si="91"/>
        <v>0</v>
      </c>
      <c r="U205" s="230">
        <f t="shared" si="92"/>
        <v>0</v>
      </c>
      <c r="V205" s="412">
        <f t="shared" si="86"/>
        <v>0</v>
      </c>
      <c r="W205" s="230">
        <f t="shared" si="87"/>
        <v>0</v>
      </c>
    </row>
    <row r="206" spans="1:23" s="13" customFormat="1" ht="12.75">
      <c r="A206" s="377"/>
      <c r="B206" s="146"/>
      <c r="C206" s="147"/>
      <c r="D206" s="147"/>
      <c r="E206" s="147"/>
      <c r="F206" s="239">
        <f t="shared" si="80"/>
        <v>0</v>
      </c>
      <c r="G206" s="146"/>
      <c r="H206" s="147"/>
      <c r="I206" s="147"/>
      <c r="J206" s="147"/>
      <c r="K206" s="239">
        <f t="shared" si="81"/>
        <v>0</v>
      </c>
      <c r="L206" s="393">
        <f t="shared" si="88"/>
        <v>0</v>
      </c>
      <c r="M206" s="228">
        <f t="shared" si="82"/>
        <v>0</v>
      </c>
      <c r="N206" s="228">
        <f t="shared" si="83"/>
        <v>0</v>
      </c>
      <c r="O206" s="228">
        <f t="shared" si="84"/>
        <v>0</v>
      </c>
      <c r="P206" s="230">
        <f t="shared" si="85"/>
        <v>0</v>
      </c>
      <c r="Q206" s="345"/>
      <c r="R206" s="393">
        <f t="shared" si="89"/>
        <v>0</v>
      </c>
      <c r="S206" s="229">
        <f t="shared" si="90"/>
        <v>0</v>
      </c>
      <c r="T206" s="393">
        <f t="shared" si="91"/>
        <v>0</v>
      </c>
      <c r="U206" s="230">
        <f t="shared" si="92"/>
        <v>0</v>
      </c>
      <c r="V206" s="412">
        <f t="shared" si="86"/>
        <v>0</v>
      </c>
      <c r="W206" s="230">
        <f t="shared" si="87"/>
        <v>0</v>
      </c>
    </row>
    <row r="207" spans="1:23" s="13" customFormat="1" ht="12.75">
      <c r="A207" s="377"/>
      <c r="B207" s="146"/>
      <c r="C207" s="147"/>
      <c r="D207" s="147"/>
      <c r="E207" s="147"/>
      <c r="F207" s="239">
        <f t="shared" si="80"/>
        <v>0</v>
      </c>
      <c r="G207" s="146"/>
      <c r="H207" s="147"/>
      <c r="I207" s="147"/>
      <c r="J207" s="147"/>
      <c r="K207" s="239">
        <f t="shared" si="81"/>
        <v>0</v>
      </c>
      <c r="L207" s="393">
        <f t="shared" si="88"/>
        <v>0</v>
      </c>
      <c r="M207" s="228">
        <f t="shared" si="82"/>
        <v>0</v>
      </c>
      <c r="N207" s="228">
        <f t="shared" si="83"/>
        <v>0</v>
      </c>
      <c r="O207" s="228">
        <f t="shared" si="84"/>
        <v>0</v>
      </c>
      <c r="P207" s="230">
        <f t="shared" si="85"/>
        <v>0</v>
      </c>
      <c r="Q207" s="345"/>
      <c r="R207" s="393">
        <f t="shared" si="89"/>
        <v>0</v>
      </c>
      <c r="S207" s="229">
        <f t="shared" si="90"/>
        <v>0</v>
      </c>
      <c r="T207" s="393">
        <f t="shared" si="91"/>
        <v>0</v>
      </c>
      <c r="U207" s="230">
        <f t="shared" si="92"/>
        <v>0</v>
      </c>
      <c r="V207" s="412">
        <f t="shared" si="86"/>
        <v>0</v>
      </c>
      <c r="W207" s="230">
        <f t="shared" si="87"/>
        <v>0</v>
      </c>
    </row>
    <row r="208" spans="1:23" s="13" customFormat="1" ht="12.75">
      <c r="A208" s="377"/>
      <c r="B208" s="146"/>
      <c r="C208" s="147"/>
      <c r="D208" s="147"/>
      <c r="E208" s="147"/>
      <c r="F208" s="239">
        <f t="shared" si="80"/>
        <v>0</v>
      </c>
      <c r="G208" s="146"/>
      <c r="H208" s="147"/>
      <c r="I208" s="147"/>
      <c r="J208" s="147"/>
      <c r="K208" s="239">
        <f t="shared" si="81"/>
        <v>0</v>
      </c>
      <c r="L208" s="393">
        <f t="shared" si="88"/>
        <v>0</v>
      </c>
      <c r="M208" s="228">
        <f t="shared" si="82"/>
        <v>0</v>
      </c>
      <c r="N208" s="228">
        <f t="shared" si="83"/>
        <v>0</v>
      </c>
      <c r="O208" s="228">
        <f t="shared" si="84"/>
        <v>0</v>
      </c>
      <c r="P208" s="230">
        <f t="shared" si="85"/>
        <v>0</v>
      </c>
      <c r="Q208" s="345"/>
      <c r="R208" s="393">
        <f t="shared" si="89"/>
        <v>0</v>
      </c>
      <c r="S208" s="229">
        <f t="shared" si="90"/>
        <v>0</v>
      </c>
      <c r="T208" s="393">
        <f t="shared" si="91"/>
        <v>0</v>
      </c>
      <c r="U208" s="230">
        <f t="shared" si="92"/>
        <v>0</v>
      </c>
      <c r="V208" s="412">
        <f t="shared" si="86"/>
        <v>0</v>
      </c>
      <c r="W208" s="230">
        <f t="shared" si="87"/>
        <v>0</v>
      </c>
    </row>
    <row r="209" spans="1:23" s="13" customFormat="1" ht="12.75">
      <c r="A209" s="377"/>
      <c r="B209" s="146"/>
      <c r="C209" s="147"/>
      <c r="D209" s="147"/>
      <c r="E209" s="147"/>
      <c r="F209" s="239">
        <f t="shared" si="80"/>
        <v>0</v>
      </c>
      <c r="G209" s="146"/>
      <c r="H209" s="147"/>
      <c r="I209" s="147"/>
      <c r="J209" s="147"/>
      <c r="K209" s="239">
        <f t="shared" si="81"/>
        <v>0</v>
      </c>
      <c r="L209" s="393">
        <f t="shared" si="88"/>
        <v>0</v>
      </c>
      <c r="M209" s="228">
        <f t="shared" si="82"/>
        <v>0</v>
      </c>
      <c r="N209" s="228">
        <f t="shared" si="83"/>
        <v>0</v>
      </c>
      <c r="O209" s="228">
        <f t="shared" si="84"/>
        <v>0</v>
      </c>
      <c r="P209" s="230">
        <f t="shared" si="85"/>
        <v>0</v>
      </c>
      <c r="Q209" s="345"/>
      <c r="R209" s="393">
        <f t="shared" si="89"/>
        <v>0</v>
      </c>
      <c r="S209" s="229">
        <f t="shared" si="90"/>
        <v>0</v>
      </c>
      <c r="T209" s="393">
        <f t="shared" si="91"/>
        <v>0</v>
      </c>
      <c r="U209" s="230">
        <f t="shared" si="92"/>
        <v>0</v>
      </c>
      <c r="V209" s="412">
        <f t="shared" si="86"/>
        <v>0</v>
      </c>
      <c r="W209" s="230">
        <f t="shared" si="87"/>
        <v>0</v>
      </c>
    </row>
    <row r="210" spans="1:23" s="13" customFormat="1" ht="12.75">
      <c r="A210" s="377"/>
      <c r="B210" s="146"/>
      <c r="C210" s="147"/>
      <c r="D210" s="147"/>
      <c r="E210" s="147"/>
      <c r="F210" s="239">
        <f t="shared" si="80"/>
        <v>0</v>
      </c>
      <c r="G210" s="146"/>
      <c r="H210" s="147"/>
      <c r="I210" s="147"/>
      <c r="J210" s="147"/>
      <c r="K210" s="239">
        <f t="shared" si="81"/>
        <v>0</v>
      </c>
      <c r="L210" s="393">
        <f t="shared" si="88"/>
        <v>0</v>
      </c>
      <c r="M210" s="228">
        <f t="shared" si="82"/>
        <v>0</v>
      </c>
      <c r="N210" s="228">
        <f t="shared" si="83"/>
        <v>0</v>
      </c>
      <c r="O210" s="228">
        <f t="shared" si="84"/>
        <v>0</v>
      </c>
      <c r="P210" s="230">
        <f t="shared" si="85"/>
        <v>0</v>
      </c>
      <c r="Q210" s="345"/>
      <c r="R210" s="393">
        <f t="shared" si="89"/>
        <v>0</v>
      </c>
      <c r="S210" s="229">
        <f t="shared" si="90"/>
        <v>0</v>
      </c>
      <c r="T210" s="393">
        <f t="shared" si="91"/>
        <v>0</v>
      </c>
      <c r="U210" s="230">
        <f t="shared" si="92"/>
        <v>0</v>
      </c>
      <c r="V210" s="412">
        <f t="shared" si="86"/>
        <v>0</v>
      </c>
      <c r="W210" s="230">
        <f t="shared" si="87"/>
        <v>0</v>
      </c>
    </row>
    <row r="211" spans="1:23" s="13" customFormat="1" ht="12.75">
      <c r="A211" s="377"/>
      <c r="B211" s="146"/>
      <c r="C211" s="147"/>
      <c r="D211" s="147"/>
      <c r="E211" s="147"/>
      <c r="F211" s="239">
        <f t="shared" si="80"/>
        <v>0</v>
      </c>
      <c r="G211" s="146"/>
      <c r="H211" s="147"/>
      <c r="I211" s="147"/>
      <c r="J211" s="147"/>
      <c r="K211" s="239">
        <f t="shared" si="81"/>
        <v>0</v>
      </c>
      <c r="L211" s="393">
        <f t="shared" si="88"/>
        <v>0</v>
      </c>
      <c r="M211" s="228">
        <f t="shared" si="82"/>
        <v>0</v>
      </c>
      <c r="N211" s="228">
        <f t="shared" si="83"/>
        <v>0</v>
      </c>
      <c r="O211" s="228">
        <f t="shared" si="84"/>
        <v>0</v>
      </c>
      <c r="P211" s="230">
        <f t="shared" si="85"/>
        <v>0</v>
      </c>
      <c r="Q211" s="345"/>
      <c r="R211" s="393">
        <f t="shared" si="89"/>
        <v>0</v>
      </c>
      <c r="S211" s="229">
        <f t="shared" si="90"/>
        <v>0</v>
      </c>
      <c r="T211" s="393">
        <f t="shared" si="91"/>
        <v>0</v>
      </c>
      <c r="U211" s="230">
        <f t="shared" si="92"/>
        <v>0</v>
      </c>
      <c r="V211" s="412">
        <f t="shared" si="86"/>
        <v>0</v>
      </c>
      <c r="W211" s="230">
        <f t="shared" si="87"/>
        <v>0</v>
      </c>
    </row>
    <row r="212" spans="1:23" s="13" customFormat="1" ht="12.75">
      <c r="A212" s="377"/>
      <c r="B212" s="146"/>
      <c r="C212" s="147"/>
      <c r="D212" s="147"/>
      <c r="E212" s="147"/>
      <c r="F212" s="239">
        <f t="shared" si="80"/>
        <v>0</v>
      </c>
      <c r="G212" s="146"/>
      <c r="H212" s="147"/>
      <c r="I212" s="147"/>
      <c r="J212" s="147"/>
      <c r="K212" s="239">
        <f t="shared" si="81"/>
        <v>0</v>
      </c>
      <c r="L212" s="393">
        <f t="shared" si="88"/>
        <v>0</v>
      </c>
      <c r="M212" s="228">
        <f t="shared" si="82"/>
        <v>0</v>
      </c>
      <c r="N212" s="228">
        <f t="shared" si="83"/>
        <v>0</v>
      </c>
      <c r="O212" s="228">
        <f t="shared" si="84"/>
        <v>0</v>
      </c>
      <c r="P212" s="230">
        <f t="shared" si="85"/>
        <v>0</v>
      </c>
      <c r="Q212" s="345"/>
      <c r="R212" s="393">
        <f t="shared" si="89"/>
        <v>0</v>
      </c>
      <c r="S212" s="229">
        <f t="shared" si="90"/>
        <v>0</v>
      </c>
      <c r="T212" s="393">
        <f t="shared" si="91"/>
        <v>0</v>
      </c>
      <c r="U212" s="230">
        <f t="shared" si="92"/>
        <v>0</v>
      </c>
      <c r="V212" s="412">
        <f t="shared" si="86"/>
        <v>0</v>
      </c>
      <c r="W212" s="230">
        <f t="shared" si="87"/>
        <v>0</v>
      </c>
    </row>
    <row r="213" spans="1:23" s="13" customFormat="1" ht="12.75">
      <c r="A213" s="377"/>
      <c r="B213" s="146"/>
      <c r="C213" s="147"/>
      <c r="D213" s="147"/>
      <c r="E213" s="147"/>
      <c r="F213" s="239">
        <f t="shared" si="80"/>
        <v>0</v>
      </c>
      <c r="G213" s="146"/>
      <c r="H213" s="147"/>
      <c r="I213" s="147"/>
      <c r="J213" s="147"/>
      <c r="K213" s="239">
        <f t="shared" si="81"/>
        <v>0</v>
      </c>
      <c r="L213" s="393">
        <f t="shared" si="88"/>
        <v>0</v>
      </c>
      <c r="M213" s="228">
        <f t="shared" si="82"/>
        <v>0</v>
      </c>
      <c r="N213" s="228">
        <f t="shared" si="83"/>
        <v>0</v>
      </c>
      <c r="O213" s="228">
        <f t="shared" si="84"/>
        <v>0</v>
      </c>
      <c r="P213" s="230">
        <f t="shared" si="85"/>
        <v>0</v>
      </c>
      <c r="Q213" s="345"/>
      <c r="R213" s="393">
        <f t="shared" si="89"/>
        <v>0</v>
      </c>
      <c r="S213" s="229">
        <f t="shared" si="90"/>
        <v>0</v>
      </c>
      <c r="T213" s="393">
        <f t="shared" si="91"/>
        <v>0</v>
      </c>
      <c r="U213" s="230">
        <f t="shared" si="92"/>
        <v>0</v>
      </c>
      <c r="V213" s="412">
        <f t="shared" si="86"/>
        <v>0</v>
      </c>
      <c r="W213" s="230">
        <f t="shared" si="87"/>
        <v>0</v>
      </c>
    </row>
    <row r="214" spans="1:23" s="13" customFormat="1" ht="12.75">
      <c r="A214" s="377"/>
      <c r="B214" s="146"/>
      <c r="C214" s="147"/>
      <c r="D214" s="147"/>
      <c r="E214" s="147"/>
      <c r="F214" s="239">
        <f t="shared" si="80"/>
        <v>0</v>
      </c>
      <c r="G214" s="146"/>
      <c r="H214" s="147"/>
      <c r="I214" s="147"/>
      <c r="J214" s="147"/>
      <c r="K214" s="239">
        <f t="shared" si="81"/>
        <v>0</v>
      </c>
      <c r="L214" s="393">
        <f t="shared" si="88"/>
        <v>0</v>
      </c>
      <c r="M214" s="228">
        <f t="shared" si="82"/>
        <v>0</v>
      </c>
      <c r="N214" s="228">
        <f t="shared" si="83"/>
        <v>0</v>
      </c>
      <c r="O214" s="228">
        <f t="shared" si="84"/>
        <v>0</v>
      </c>
      <c r="P214" s="230">
        <f t="shared" si="85"/>
        <v>0</v>
      </c>
      <c r="Q214" s="345"/>
      <c r="R214" s="393">
        <f t="shared" si="89"/>
        <v>0</v>
      </c>
      <c r="S214" s="229">
        <f t="shared" si="90"/>
        <v>0</v>
      </c>
      <c r="T214" s="393">
        <f t="shared" si="91"/>
        <v>0</v>
      </c>
      <c r="U214" s="230">
        <f t="shared" si="92"/>
        <v>0</v>
      </c>
      <c r="V214" s="412">
        <f t="shared" si="86"/>
        <v>0</v>
      </c>
      <c r="W214" s="230">
        <f t="shared" si="87"/>
        <v>0</v>
      </c>
    </row>
    <row r="215" spans="1:23" s="13" customFormat="1" ht="12.75">
      <c r="A215" s="377"/>
      <c r="B215" s="146"/>
      <c r="C215" s="147"/>
      <c r="D215" s="147"/>
      <c r="E215" s="147"/>
      <c r="F215" s="239">
        <f t="shared" si="80"/>
        <v>0</v>
      </c>
      <c r="G215" s="146"/>
      <c r="H215" s="147"/>
      <c r="I215" s="147"/>
      <c r="J215" s="147"/>
      <c r="K215" s="239">
        <f t="shared" si="81"/>
        <v>0</v>
      </c>
      <c r="L215" s="393">
        <f t="shared" si="88"/>
        <v>0</v>
      </c>
      <c r="M215" s="228">
        <f t="shared" si="82"/>
        <v>0</v>
      </c>
      <c r="N215" s="228">
        <f t="shared" si="83"/>
        <v>0</v>
      </c>
      <c r="O215" s="228">
        <f t="shared" si="84"/>
        <v>0</v>
      </c>
      <c r="P215" s="230">
        <f t="shared" si="85"/>
        <v>0</v>
      </c>
      <c r="Q215" s="345"/>
      <c r="R215" s="393">
        <f t="shared" si="89"/>
        <v>0</v>
      </c>
      <c r="S215" s="229">
        <f t="shared" si="90"/>
        <v>0</v>
      </c>
      <c r="T215" s="393">
        <f t="shared" si="91"/>
        <v>0</v>
      </c>
      <c r="U215" s="230">
        <f t="shared" si="92"/>
        <v>0</v>
      </c>
      <c r="V215" s="412">
        <f t="shared" si="86"/>
        <v>0</v>
      </c>
      <c r="W215" s="230">
        <f t="shared" si="87"/>
        <v>0</v>
      </c>
    </row>
    <row r="216" spans="1:23" s="13" customFormat="1" ht="12.75">
      <c r="A216" s="377"/>
      <c r="B216" s="146"/>
      <c r="C216" s="147"/>
      <c r="D216" s="147"/>
      <c r="E216" s="147"/>
      <c r="F216" s="239">
        <f t="shared" si="80"/>
        <v>0</v>
      </c>
      <c r="G216" s="146"/>
      <c r="H216" s="147"/>
      <c r="I216" s="147"/>
      <c r="J216" s="147"/>
      <c r="K216" s="239">
        <f t="shared" si="81"/>
        <v>0</v>
      </c>
      <c r="L216" s="393">
        <f t="shared" si="88"/>
        <v>0</v>
      </c>
      <c r="M216" s="228">
        <f t="shared" si="82"/>
        <v>0</v>
      </c>
      <c r="N216" s="228">
        <f t="shared" si="83"/>
        <v>0</v>
      </c>
      <c r="O216" s="228">
        <f t="shared" si="84"/>
        <v>0</v>
      </c>
      <c r="P216" s="230">
        <f t="shared" si="85"/>
        <v>0</v>
      </c>
      <c r="Q216" s="345"/>
      <c r="R216" s="393">
        <f t="shared" si="89"/>
        <v>0</v>
      </c>
      <c r="S216" s="229">
        <f t="shared" si="90"/>
        <v>0</v>
      </c>
      <c r="T216" s="393">
        <f t="shared" si="91"/>
        <v>0</v>
      </c>
      <c r="U216" s="230">
        <f t="shared" si="92"/>
        <v>0</v>
      </c>
      <c r="V216" s="412">
        <f t="shared" si="86"/>
        <v>0</v>
      </c>
      <c r="W216" s="230">
        <f t="shared" si="87"/>
        <v>0</v>
      </c>
    </row>
    <row r="217" spans="1:23" s="13" customFormat="1" ht="12.75">
      <c r="A217" s="377"/>
      <c r="B217" s="146"/>
      <c r="C217" s="147"/>
      <c r="D217" s="147"/>
      <c r="E217" s="147"/>
      <c r="F217" s="239">
        <f t="shared" si="80"/>
        <v>0</v>
      </c>
      <c r="G217" s="146"/>
      <c r="H217" s="147"/>
      <c r="I217" s="147"/>
      <c r="J217" s="147"/>
      <c r="K217" s="239">
        <f t="shared" si="81"/>
        <v>0</v>
      </c>
      <c r="L217" s="393">
        <f t="shared" si="88"/>
        <v>0</v>
      </c>
      <c r="M217" s="228">
        <f t="shared" si="82"/>
        <v>0</v>
      </c>
      <c r="N217" s="228">
        <f t="shared" si="83"/>
        <v>0</v>
      </c>
      <c r="O217" s="228">
        <f t="shared" si="84"/>
        <v>0</v>
      </c>
      <c r="P217" s="230">
        <f t="shared" si="85"/>
        <v>0</v>
      </c>
      <c r="Q217" s="345"/>
      <c r="R217" s="393">
        <f t="shared" si="89"/>
        <v>0</v>
      </c>
      <c r="S217" s="229">
        <f t="shared" si="90"/>
        <v>0</v>
      </c>
      <c r="T217" s="393">
        <f t="shared" si="91"/>
        <v>0</v>
      </c>
      <c r="U217" s="230">
        <f t="shared" si="92"/>
        <v>0</v>
      </c>
      <c r="V217" s="412">
        <f t="shared" si="86"/>
        <v>0</v>
      </c>
      <c r="W217" s="230">
        <f t="shared" si="87"/>
        <v>0</v>
      </c>
    </row>
    <row r="218" spans="1:23" s="13" customFormat="1" ht="12.75">
      <c r="A218" s="377"/>
      <c r="B218" s="146"/>
      <c r="C218" s="147"/>
      <c r="D218" s="147"/>
      <c r="E218" s="147"/>
      <c r="F218" s="239">
        <f t="shared" si="80"/>
        <v>0</v>
      </c>
      <c r="G218" s="146"/>
      <c r="H218" s="147"/>
      <c r="I218" s="147"/>
      <c r="J218" s="147"/>
      <c r="K218" s="239">
        <f t="shared" si="81"/>
        <v>0</v>
      </c>
      <c r="L218" s="393">
        <f t="shared" si="88"/>
        <v>0</v>
      </c>
      <c r="M218" s="228">
        <f t="shared" si="82"/>
        <v>0</v>
      </c>
      <c r="N218" s="228">
        <f t="shared" si="83"/>
        <v>0</v>
      </c>
      <c r="O218" s="228">
        <f t="shared" si="84"/>
        <v>0</v>
      </c>
      <c r="P218" s="230">
        <f t="shared" si="85"/>
        <v>0</v>
      </c>
      <c r="Q218" s="345"/>
      <c r="R218" s="393">
        <f t="shared" si="89"/>
        <v>0</v>
      </c>
      <c r="S218" s="229">
        <f t="shared" si="90"/>
        <v>0</v>
      </c>
      <c r="T218" s="393">
        <f t="shared" si="91"/>
        <v>0</v>
      </c>
      <c r="U218" s="230">
        <f t="shared" si="92"/>
        <v>0</v>
      </c>
      <c r="V218" s="412">
        <f t="shared" si="86"/>
        <v>0</v>
      </c>
      <c r="W218" s="230">
        <f t="shared" si="87"/>
        <v>0</v>
      </c>
    </row>
    <row r="219" spans="1:23" s="13" customFormat="1" ht="12.75">
      <c r="A219" s="377"/>
      <c r="B219" s="146"/>
      <c r="C219" s="147"/>
      <c r="D219" s="147"/>
      <c r="E219" s="147"/>
      <c r="F219" s="239">
        <f t="shared" si="80"/>
        <v>0</v>
      </c>
      <c r="G219" s="146"/>
      <c r="H219" s="147"/>
      <c r="I219" s="147"/>
      <c r="J219" s="147"/>
      <c r="K219" s="239">
        <f t="shared" si="81"/>
        <v>0</v>
      </c>
      <c r="L219" s="393">
        <f t="shared" si="88"/>
        <v>0</v>
      </c>
      <c r="M219" s="228">
        <f t="shared" si="82"/>
        <v>0</v>
      </c>
      <c r="N219" s="228">
        <f t="shared" si="83"/>
        <v>0</v>
      </c>
      <c r="O219" s="228">
        <f t="shared" si="84"/>
        <v>0</v>
      </c>
      <c r="P219" s="230">
        <f t="shared" si="85"/>
        <v>0</v>
      </c>
      <c r="Q219" s="345"/>
      <c r="R219" s="393">
        <f t="shared" si="89"/>
        <v>0</v>
      </c>
      <c r="S219" s="229">
        <f t="shared" si="90"/>
        <v>0</v>
      </c>
      <c r="T219" s="393">
        <f t="shared" si="91"/>
        <v>0</v>
      </c>
      <c r="U219" s="230">
        <f t="shared" si="92"/>
        <v>0</v>
      </c>
      <c r="V219" s="412">
        <f t="shared" si="86"/>
        <v>0</v>
      </c>
      <c r="W219" s="230">
        <f t="shared" si="87"/>
        <v>0</v>
      </c>
    </row>
    <row r="220" spans="1:23" s="13" customFormat="1" ht="12.75">
      <c r="A220" s="377"/>
      <c r="B220" s="146"/>
      <c r="C220" s="147"/>
      <c r="D220" s="147"/>
      <c r="E220" s="147"/>
      <c r="F220" s="239">
        <f t="shared" si="80"/>
        <v>0</v>
      </c>
      <c r="G220" s="146"/>
      <c r="H220" s="147"/>
      <c r="I220" s="147"/>
      <c r="J220" s="147"/>
      <c r="K220" s="239">
        <f t="shared" si="81"/>
        <v>0</v>
      </c>
      <c r="L220" s="393">
        <f t="shared" si="88"/>
        <v>0</v>
      </c>
      <c r="M220" s="228">
        <f t="shared" si="82"/>
        <v>0</v>
      </c>
      <c r="N220" s="228">
        <f t="shared" si="83"/>
        <v>0</v>
      </c>
      <c r="O220" s="228">
        <f t="shared" si="84"/>
        <v>0</v>
      </c>
      <c r="P220" s="230">
        <f t="shared" si="85"/>
        <v>0</v>
      </c>
      <c r="Q220" s="345"/>
      <c r="R220" s="393">
        <f t="shared" si="89"/>
        <v>0</v>
      </c>
      <c r="S220" s="229">
        <f t="shared" si="90"/>
        <v>0</v>
      </c>
      <c r="T220" s="393">
        <f t="shared" si="91"/>
        <v>0</v>
      </c>
      <c r="U220" s="230">
        <f t="shared" si="92"/>
        <v>0</v>
      </c>
      <c r="V220" s="412">
        <f t="shared" si="86"/>
        <v>0</v>
      </c>
      <c r="W220" s="230">
        <f t="shared" si="87"/>
        <v>0</v>
      </c>
    </row>
    <row r="221" spans="1:23" s="13" customFormat="1" ht="12.75">
      <c r="A221" s="377"/>
      <c r="B221" s="146"/>
      <c r="C221" s="147"/>
      <c r="D221" s="147"/>
      <c r="E221" s="147"/>
      <c r="F221" s="239">
        <f t="shared" si="80"/>
        <v>0</v>
      </c>
      <c r="G221" s="146"/>
      <c r="H221" s="147"/>
      <c r="I221" s="147"/>
      <c r="J221" s="147"/>
      <c r="K221" s="239">
        <f t="shared" si="81"/>
        <v>0</v>
      </c>
      <c r="L221" s="393">
        <f t="shared" si="88"/>
        <v>0</v>
      </c>
      <c r="M221" s="228">
        <f t="shared" si="82"/>
        <v>0</v>
      </c>
      <c r="N221" s="228">
        <f t="shared" si="83"/>
        <v>0</v>
      </c>
      <c r="O221" s="228">
        <f t="shared" si="84"/>
        <v>0</v>
      </c>
      <c r="P221" s="230">
        <f t="shared" si="85"/>
        <v>0</v>
      </c>
      <c r="Q221" s="345"/>
      <c r="R221" s="393">
        <f t="shared" si="89"/>
        <v>0</v>
      </c>
      <c r="S221" s="229">
        <f t="shared" si="90"/>
        <v>0</v>
      </c>
      <c r="T221" s="393">
        <f t="shared" si="91"/>
        <v>0</v>
      </c>
      <c r="U221" s="230">
        <f t="shared" si="92"/>
        <v>0</v>
      </c>
      <c r="V221" s="412">
        <f t="shared" si="86"/>
        <v>0</v>
      </c>
      <c r="W221" s="230">
        <f t="shared" si="87"/>
        <v>0</v>
      </c>
    </row>
    <row r="222" spans="1:23" s="13" customFormat="1" ht="12.75">
      <c r="A222" s="377"/>
      <c r="B222" s="146"/>
      <c r="C222" s="147"/>
      <c r="D222" s="147"/>
      <c r="E222" s="147"/>
      <c r="F222" s="239">
        <f t="shared" si="80"/>
        <v>0</v>
      </c>
      <c r="G222" s="146"/>
      <c r="H222" s="147"/>
      <c r="I222" s="147"/>
      <c r="J222" s="147"/>
      <c r="K222" s="239">
        <f t="shared" si="81"/>
        <v>0</v>
      </c>
      <c r="L222" s="393">
        <f t="shared" si="88"/>
        <v>0</v>
      </c>
      <c r="M222" s="228">
        <f t="shared" si="82"/>
        <v>0</v>
      </c>
      <c r="N222" s="228">
        <f t="shared" si="83"/>
        <v>0</v>
      </c>
      <c r="O222" s="228">
        <f t="shared" si="84"/>
        <v>0</v>
      </c>
      <c r="P222" s="230">
        <f t="shared" si="85"/>
        <v>0</v>
      </c>
      <c r="Q222" s="345"/>
      <c r="R222" s="393">
        <f t="shared" si="89"/>
        <v>0</v>
      </c>
      <c r="S222" s="229">
        <f t="shared" si="90"/>
        <v>0</v>
      </c>
      <c r="T222" s="393">
        <f t="shared" si="91"/>
        <v>0</v>
      </c>
      <c r="U222" s="230">
        <f t="shared" si="92"/>
        <v>0</v>
      </c>
      <c r="V222" s="412">
        <f t="shared" si="86"/>
        <v>0</v>
      </c>
      <c r="W222" s="230">
        <f t="shared" si="87"/>
        <v>0</v>
      </c>
    </row>
    <row r="223" spans="1:23" s="13" customFormat="1" ht="12.75">
      <c r="A223" s="377"/>
      <c r="B223" s="146"/>
      <c r="C223" s="147"/>
      <c r="D223" s="147"/>
      <c r="E223" s="147"/>
      <c r="F223" s="239">
        <f t="shared" si="80"/>
        <v>0</v>
      </c>
      <c r="G223" s="146"/>
      <c r="H223" s="147"/>
      <c r="I223" s="147"/>
      <c r="J223" s="147"/>
      <c r="K223" s="239">
        <f t="shared" si="81"/>
        <v>0</v>
      </c>
      <c r="L223" s="393">
        <f t="shared" si="88"/>
        <v>0</v>
      </c>
      <c r="M223" s="228">
        <f t="shared" si="82"/>
        <v>0</v>
      </c>
      <c r="N223" s="228">
        <f t="shared" si="83"/>
        <v>0</v>
      </c>
      <c r="O223" s="228">
        <f t="shared" si="84"/>
        <v>0</v>
      </c>
      <c r="P223" s="230">
        <f t="shared" si="85"/>
        <v>0</v>
      </c>
      <c r="Q223" s="345"/>
      <c r="R223" s="393">
        <f t="shared" si="89"/>
        <v>0</v>
      </c>
      <c r="S223" s="229">
        <f t="shared" si="90"/>
        <v>0</v>
      </c>
      <c r="T223" s="393">
        <f t="shared" si="91"/>
        <v>0</v>
      </c>
      <c r="U223" s="230">
        <f t="shared" si="92"/>
        <v>0</v>
      </c>
      <c r="V223" s="412">
        <f t="shared" si="86"/>
        <v>0</v>
      </c>
      <c r="W223" s="230">
        <f t="shared" si="87"/>
        <v>0</v>
      </c>
    </row>
    <row r="224" spans="1:23" s="13" customFormat="1" ht="12.75">
      <c r="A224" s="377"/>
      <c r="B224" s="146"/>
      <c r="C224" s="147"/>
      <c r="D224" s="147"/>
      <c r="E224" s="147"/>
      <c r="F224" s="239">
        <f t="shared" si="80"/>
        <v>0</v>
      </c>
      <c r="G224" s="146"/>
      <c r="H224" s="147"/>
      <c r="I224" s="147"/>
      <c r="J224" s="147"/>
      <c r="K224" s="239">
        <f t="shared" si="81"/>
        <v>0</v>
      </c>
      <c r="L224" s="393">
        <f t="shared" si="88"/>
        <v>0</v>
      </c>
      <c r="M224" s="228">
        <f t="shared" si="82"/>
        <v>0</v>
      </c>
      <c r="N224" s="228">
        <f t="shared" si="83"/>
        <v>0</v>
      </c>
      <c r="O224" s="228">
        <f t="shared" si="84"/>
        <v>0</v>
      </c>
      <c r="P224" s="230">
        <f t="shared" si="85"/>
        <v>0</v>
      </c>
      <c r="Q224" s="345"/>
      <c r="R224" s="393">
        <f t="shared" si="89"/>
        <v>0</v>
      </c>
      <c r="S224" s="229">
        <f t="shared" si="90"/>
        <v>0</v>
      </c>
      <c r="T224" s="393">
        <f t="shared" si="91"/>
        <v>0</v>
      </c>
      <c r="U224" s="230">
        <f t="shared" si="92"/>
        <v>0</v>
      </c>
      <c r="V224" s="412">
        <f t="shared" si="86"/>
        <v>0</v>
      </c>
      <c r="W224" s="230">
        <f t="shared" si="87"/>
        <v>0</v>
      </c>
    </row>
    <row r="225" spans="1:23" s="13" customFormat="1" ht="12.75">
      <c r="A225" s="377"/>
      <c r="B225" s="146"/>
      <c r="C225" s="147"/>
      <c r="D225" s="147"/>
      <c r="E225" s="147"/>
      <c r="F225" s="239">
        <f t="shared" si="80"/>
        <v>0</v>
      </c>
      <c r="G225" s="146"/>
      <c r="H225" s="147"/>
      <c r="I225" s="147"/>
      <c r="J225" s="147"/>
      <c r="K225" s="239">
        <f t="shared" si="81"/>
        <v>0</v>
      </c>
      <c r="L225" s="393">
        <f t="shared" si="88"/>
        <v>0</v>
      </c>
      <c r="M225" s="228">
        <f t="shared" si="82"/>
        <v>0</v>
      </c>
      <c r="N225" s="228">
        <f t="shared" si="83"/>
        <v>0</v>
      </c>
      <c r="O225" s="228">
        <f t="shared" si="84"/>
        <v>0</v>
      </c>
      <c r="P225" s="230">
        <f t="shared" si="85"/>
        <v>0</v>
      </c>
      <c r="Q225" s="345"/>
      <c r="R225" s="393">
        <f t="shared" si="89"/>
        <v>0</v>
      </c>
      <c r="S225" s="229">
        <f t="shared" si="90"/>
        <v>0</v>
      </c>
      <c r="T225" s="393">
        <f t="shared" si="91"/>
        <v>0</v>
      </c>
      <c r="U225" s="230">
        <f t="shared" si="92"/>
        <v>0</v>
      </c>
      <c r="V225" s="412">
        <f t="shared" si="86"/>
        <v>0</v>
      </c>
      <c r="W225" s="230">
        <f t="shared" si="87"/>
        <v>0</v>
      </c>
    </row>
    <row r="226" spans="1:23" s="13" customFormat="1" ht="12.75">
      <c r="A226" s="377"/>
      <c r="B226" s="146"/>
      <c r="C226" s="147"/>
      <c r="D226" s="147"/>
      <c r="E226" s="147"/>
      <c r="F226" s="239">
        <f t="shared" si="80"/>
        <v>0</v>
      </c>
      <c r="G226" s="146"/>
      <c r="H226" s="147"/>
      <c r="I226" s="147"/>
      <c r="J226" s="147"/>
      <c r="K226" s="239">
        <f t="shared" si="81"/>
        <v>0</v>
      </c>
      <c r="L226" s="393">
        <f t="shared" si="88"/>
        <v>0</v>
      </c>
      <c r="M226" s="228">
        <f t="shared" si="82"/>
        <v>0</v>
      </c>
      <c r="N226" s="228">
        <f t="shared" si="83"/>
        <v>0</v>
      </c>
      <c r="O226" s="228">
        <f t="shared" si="84"/>
        <v>0</v>
      </c>
      <c r="P226" s="230">
        <f t="shared" si="85"/>
        <v>0</v>
      </c>
      <c r="Q226" s="345"/>
      <c r="R226" s="393">
        <f t="shared" si="89"/>
        <v>0</v>
      </c>
      <c r="S226" s="229">
        <f t="shared" si="90"/>
        <v>0</v>
      </c>
      <c r="T226" s="393">
        <f t="shared" si="91"/>
        <v>0</v>
      </c>
      <c r="U226" s="230">
        <f t="shared" si="92"/>
        <v>0</v>
      </c>
      <c r="V226" s="412">
        <f t="shared" si="86"/>
        <v>0</v>
      </c>
      <c r="W226" s="230">
        <f t="shared" si="87"/>
        <v>0</v>
      </c>
    </row>
    <row r="227" spans="1:23" s="13" customFormat="1" ht="12.75">
      <c r="A227" s="377"/>
      <c r="B227" s="146"/>
      <c r="C227" s="147"/>
      <c r="D227" s="147"/>
      <c r="E227" s="147"/>
      <c r="F227" s="239">
        <f t="shared" si="80"/>
        <v>0</v>
      </c>
      <c r="G227" s="146"/>
      <c r="H227" s="147"/>
      <c r="I227" s="147"/>
      <c r="J227" s="147"/>
      <c r="K227" s="239">
        <f t="shared" si="81"/>
        <v>0</v>
      </c>
      <c r="L227" s="393">
        <f t="shared" si="88"/>
        <v>0</v>
      </c>
      <c r="M227" s="228">
        <f t="shared" si="82"/>
        <v>0</v>
      </c>
      <c r="N227" s="228">
        <f t="shared" si="83"/>
        <v>0</v>
      </c>
      <c r="O227" s="228">
        <f t="shared" si="84"/>
        <v>0</v>
      </c>
      <c r="P227" s="230">
        <f t="shared" si="85"/>
        <v>0</v>
      </c>
      <c r="Q227" s="345"/>
      <c r="R227" s="393">
        <f t="shared" si="89"/>
        <v>0</v>
      </c>
      <c r="S227" s="229">
        <f t="shared" si="90"/>
        <v>0</v>
      </c>
      <c r="T227" s="393">
        <f t="shared" si="91"/>
        <v>0</v>
      </c>
      <c r="U227" s="230">
        <f t="shared" si="92"/>
        <v>0</v>
      </c>
      <c r="V227" s="412">
        <f t="shared" si="86"/>
        <v>0</v>
      </c>
      <c r="W227" s="230">
        <f t="shared" si="87"/>
        <v>0</v>
      </c>
    </row>
    <row r="228" spans="1:23" s="13" customFormat="1" ht="12.75">
      <c r="A228" s="377"/>
      <c r="B228" s="146"/>
      <c r="C228" s="147"/>
      <c r="D228" s="147"/>
      <c r="E228" s="147"/>
      <c r="F228" s="239">
        <f t="shared" si="80"/>
        <v>0</v>
      </c>
      <c r="G228" s="146"/>
      <c r="H228" s="147"/>
      <c r="I228" s="147"/>
      <c r="J228" s="147"/>
      <c r="K228" s="239">
        <f t="shared" si="81"/>
        <v>0</v>
      </c>
      <c r="L228" s="393">
        <f t="shared" si="88"/>
        <v>0</v>
      </c>
      <c r="M228" s="228">
        <f t="shared" si="82"/>
        <v>0</v>
      </c>
      <c r="N228" s="228">
        <f t="shared" si="83"/>
        <v>0</v>
      </c>
      <c r="O228" s="228">
        <f t="shared" si="84"/>
        <v>0</v>
      </c>
      <c r="P228" s="230">
        <f t="shared" si="85"/>
        <v>0</v>
      </c>
      <c r="Q228" s="345"/>
      <c r="R228" s="393">
        <f t="shared" si="89"/>
        <v>0</v>
      </c>
      <c r="S228" s="229">
        <f t="shared" si="90"/>
        <v>0</v>
      </c>
      <c r="T228" s="393">
        <f t="shared" si="91"/>
        <v>0</v>
      </c>
      <c r="U228" s="230">
        <f t="shared" si="92"/>
        <v>0</v>
      </c>
      <c r="V228" s="412">
        <f t="shared" si="86"/>
        <v>0</v>
      </c>
      <c r="W228" s="230">
        <f t="shared" si="87"/>
        <v>0</v>
      </c>
    </row>
    <row r="229" spans="1:23" s="13" customFormat="1" ht="12.75">
      <c r="A229" s="377"/>
      <c r="B229" s="146"/>
      <c r="C229" s="147"/>
      <c r="D229" s="147"/>
      <c r="E229" s="147"/>
      <c r="F229" s="239">
        <f t="shared" si="80"/>
        <v>0</v>
      </c>
      <c r="G229" s="146"/>
      <c r="H229" s="147"/>
      <c r="I229" s="147"/>
      <c r="J229" s="147"/>
      <c r="K229" s="239">
        <f t="shared" si="81"/>
        <v>0</v>
      </c>
      <c r="L229" s="393">
        <f t="shared" si="88"/>
        <v>0</v>
      </c>
      <c r="M229" s="228">
        <f t="shared" si="82"/>
        <v>0</v>
      </c>
      <c r="N229" s="228">
        <f t="shared" si="83"/>
        <v>0</v>
      </c>
      <c r="O229" s="228">
        <f t="shared" si="84"/>
        <v>0</v>
      </c>
      <c r="P229" s="230">
        <f t="shared" si="85"/>
        <v>0</v>
      </c>
      <c r="Q229" s="345"/>
      <c r="R229" s="393">
        <f t="shared" si="89"/>
        <v>0</v>
      </c>
      <c r="S229" s="229">
        <f t="shared" si="90"/>
        <v>0</v>
      </c>
      <c r="T229" s="393">
        <f t="shared" si="91"/>
        <v>0</v>
      </c>
      <c r="U229" s="230">
        <f t="shared" si="92"/>
        <v>0</v>
      </c>
      <c r="V229" s="412">
        <f t="shared" si="86"/>
        <v>0</v>
      </c>
      <c r="W229" s="230">
        <f t="shared" si="87"/>
        <v>0</v>
      </c>
    </row>
    <row r="230" spans="1:23" s="13" customFormat="1" ht="12.75">
      <c r="A230" s="820"/>
      <c r="B230" s="821"/>
      <c r="C230" s="822"/>
      <c r="D230" s="822"/>
      <c r="E230" s="822"/>
      <c r="F230" s="239">
        <f t="shared" si="80"/>
        <v>0</v>
      </c>
      <c r="G230" s="821"/>
      <c r="H230" s="822"/>
      <c r="I230" s="822"/>
      <c r="J230" s="822"/>
      <c r="K230" s="239">
        <f t="shared" si="81"/>
        <v>0</v>
      </c>
      <c r="L230" s="413">
        <f t="shared" ref="L230:L242" si="93">+B230-G230</f>
        <v>0</v>
      </c>
      <c r="M230" s="823">
        <f t="shared" ref="M230:M242" si="94">+C230-H230</f>
        <v>0</v>
      </c>
      <c r="N230" s="823">
        <f t="shared" ref="N230:N242" si="95">+D230-I230</f>
        <v>0</v>
      </c>
      <c r="O230" s="823">
        <f t="shared" ref="O230:O242" si="96">+E230-J230</f>
        <v>0</v>
      </c>
      <c r="P230" s="415">
        <f t="shared" ref="P230:P242" si="97">+F230-K230</f>
        <v>0</v>
      </c>
      <c r="Q230" s="345"/>
      <c r="R230" s="393">
        <f t="shared" ref="R230:R242" si="98">+B230*(E230/12)</f>
        <v>0</v>
      </c>
      <c r="S230" s="229">
        <f t="shared" ref="S230:S242" si="99">+C230*(E230/12)</f>
        <v>0</v>
      </c>
      <c r="T230" s="393">
        <f t="shared" ref="T230:T242" si="100">+G230*(J230/12)</f>
        <v>0</v>
      </c>
      <c r="U230" s="230">
        <f t="shared" ref="U230:U242" si="101">+H230*(J230/12)</f>
        <v>0</v>
      </c>
      <c r="V230" s="412">
        <f t="shared" ref="V230:V242" si="102">+R230-T230</f>
        <v>0</v>
      </c>
      <c r="W230" s="230">
        <f t="shared" ref="W230:W242" si="103">+S230-U230</f>
        <v>0</v>
      </c>
    </row>
    <row r="231" spans="1:23" s="13" customFormat="1" ht="12.75">
      <c r="A231" s="820"/>
      <c r="B231" s="821"/>
      <c r="C231" s="822"/>
      <c r="D231" s="822"/>
      <c r="E231" s="822"/>
      <c r="F231" s="239">
        <f t="shared" si="80"/>
        <v>0</v>
      </c>
      <c r="G231" s="821"/>
      <c r="H231" s="822"/>
      <c r="I231" s="822"/>
      <c r="J231" s="822"/>
      <c r="K231" s="239">
        <f t="shared" si="81"/>
        <v>0</v>
      </c>
      <c r="L231" s="413">
        <f t="shared" si="93"/>
        <v>0</v>
      </c>
      <c r="M231" s="823">
        <f t="shared" si="94"/>
        <v>0</v>
      </c>
      <c r="N231" s="823">
        <f t="shared" si="95"/>
        <v>0</v>
      </c>
      <c r="O231" s="823">
        <f t="shared" si="96"/>
        <v>0</v>
      </c>
      <c r="P231" s="415">
        <f t="shared" si="97"/>
        <v>0</v>
      </c>
      <c r="Q231" s="345"/>
      <c r="R231" s="393">
        <f t="shared" si="98"/>
        <v>0</v>
      </c>
      <c r="S231" s="229">
        <f t="shared" si="99"/>
        <v>0</v>
      </c>
      <c r="T231" s="393">
        <f t="shared" si="100"/>
        <v>0</v>
      </c>
      <c r="U231" s="230">
        <f t="shared" si="101"/>
        <v>0</v>
      </c>
      <c r="V231" s="412">
        <f t="shared" si="102"/>
        <v>0</v>
      </c>
      <c r="W231" s="230">
        <f t="shared" si="103"/>
        <v>0</v>
      </c>
    </row>
    <row r="232" spans="1:23" s="13" customFormat="1" ht="12.75">
      <c r="A232" s="820"/>
      <c r="B232" s="821"/>
      <c r="C232" s="822"/>
      <c r="D232" s="822"/>
      <c r="E232" s="822"/>
      <c r="F232" s="239">
        <f t="shared" si="80"/>
        <v>0</v>
      </c>
      <c r="G232" s="821"/>
      <c r="H232" s="822"/>
      <c r="I232" s="822"/>
      <c r="J232" s="822"/>
      <c r="K232" s="239">
        <f t="shared" si="81"/>
        <v>0</v>
      </c>
      <c r="L232" s="413">
        <f t="shared" si="93"/>
        <v>0</v>
      </c>
      <c r="M232" s="823">
        <f t="shared" si="94"/>
        <v>0</v>
      </c>
      <c r="N232" s="823">
        <f t="shared" si="95"/>
        <v>0</v>
      </c>
      <c r="O232" s="823">
        <f t="shared" si="96"/>
        <v>0</v>
      </c>
      <c r="P232" s="415">
        <f t="shared" si="97"/>
        <v>0</v>
      </c>
      <c r="Q232" s="345"/>
      <c r="R232" s="393">
        <f t="shared" si="98"/>
        <v>0</v>
      </c>
      <c r="S232" s="229">
        <f t="shared" si="99"/>
        <v>0</v>
      </c>
      <c r="T232" s="393">
        <f t="shared" si="100"/>
        <v>0</v>
      </c>
      <c r="U232" s="230">
        <f t="shared" si="101"/>
        <v>0</v>
      </c>
      <c r="V232" s="412">
        <f t="shared" si="102"/>
        <v>0</v>
      </c>
      <c r="W232" s="230">
        <f t="shared" si="103"/>
        <v>0</v>
      </c>
    </row>
    <row r="233" spans="1:23" s="13" customFormat="1" ht="12.75">
      <c r="A233" s="820"/>
      <c r="B233" s="821"/>
      <c r="C233" s="822"/>
      <c r="D233" s="822"/>
      <c r="E233" s="822"/>
      <c r="F233" s="239">
        <f t="shared" si="80"/>
        <v>0</v>
      </c>
      <c r="G233" s="821"/>
      <c r="H233" s="822"/>
      <c r="I233" s="822"/>
      <c r="J233" s="822"/>
      <c r="K233" s="239">
        <f t="shared" si="81"/>
        <v>0</v>
      </c>
      <c r="L233" s="413">
        <f t="shared" si="93"/>
        <v>0</v>
      </c>
      <c r="M233" s="823">
        <f t="shared" si="94"/>
        <v>0</v>
      </c>
      <c r="N233" s="823">
        <f t="shared" si="95"/>
        <v>0</v>
      </c>
      <c r="O233" s="823">
        <f t="shared" si="96"/>
        <v>0</v>
      </c>
      <c r="P233" s="415">
        <f t="shared" si="97"/>
        <v>0</v>
      </c>
      <c r="Q233" s="345"/>
      <c r="R233" s="393">
        <f t="shared" si="98"/>
        <v>0</v>
      </c>
      <c r="S233" s="229">
        <f t="shared" si="99"/>
        <v>0</v>
      </c>
      <c r="T233" s="393">
        <f t="shared" si="100"/>
        <v>0</v>
      </c>
      <c r="U233" s="230">
        <f t="shared" si="101"/>
        <v>0</v>
      </c>
      <c r="V233" s="412">
        <f t="shared" si="102"/>
        <v>0</v>
      </c>
      <c r="W233" s="230">
        <f t="shared" si="103"/>
        <v>0</v>
      </c>
    </row>
    <row r="234" spans="1:23" s="13" customFormat="1" ht="12.75">
      <c r="A234" s="820"/>
      <c r="B234" s="821"/>
      <c r="C234" s="822"/>
      <c r="D234" s="822"/>
      <c r="E234" s="822"/>
      <c r="F234" s="239">
        <f t="shared" si="80"/>
        <v>0</v>
      </c>
      <c r="G234" s="821"/>
      <c r="H234" s="822"/>
      <c r="I234" s="822"/>
      <c r="J234" s="822"/>
      <c r="K234" s="239">
        <f t="shared" si="81"/>
        <v>0</v>
      </c>
      <c r="L234" s="413">
        <f t="shared" si="93"/>
        <v>0</v>
      </c>
      <c r="M234" s="823">
        <f t="shared" si="94"/>
        <v>0</v>
      </c>
      <c r="N234" s="823">
        <f t="shared" si="95"/>
        <v>0</v>
      </c>
      <c r="O234" s="823">
        <f t="shared" si="96"/>
        <v>0</v>
      </c>
      <c r="P234" s="415">
        <f t="shared" si="97"/>
        <v>0</v>
      </c>
      <c r="Q234" s="345"/>
      <c r="R234" s="393">
        <f t="shared" si="98"/>
        <v>0</v>
      </c>
      <c r="S234" s="229">
        <f t="shared" si="99"/>
        <v>0</v>
      </c>
      <c r="T234" s="393">
        <f t="shared" si="100"/>
        <v>0</v>
      </c>
      <c r="U234" s="230">
        <f t="shared" si="101"/>
        <v>0</v>
      </c>
      <c r="V234" s="412">
        <f t="shared" si="102"/>
        <v>0</v>
      </c>
      <c r="W234" s="230">
        <f t="shared" si="103"/>
        <v>0</v>
      </c>
    </row>
    <row r="235" spans="1:23" s="13" customFormat="1" ht="12.75">
      <c r="A235" s="820"/>
      <c r="B235" s="821"/>
      <c r="C235" s="822"/>
      <c r="D235" s="822"/>
      <c r="E235" s="822"/>
      <c r="F235" s="239">
        <f t="shared" si="80"/>
        <v>0</v>
      </c>
      <c r="G235" s="821"/>
      <c r="H235" s="822"/>
      <c r="I235" s="822"/>
      <c r="J235" s="822"/>
      <c r="K235" s="239">
        <f t="shared" si="81"/>
        <v>0</v>
      </c>
      <c r="L235" s="413">
        <f t="shared" si="93"/>
        <v>0</v>
      </c>
      <c r="M235" s="823">
        <f t="shared" si="94"/>
        <v>0</v>
      </c>
      <c r="N235" s="823">
        <f t="shared" si="95"/>
        <v>0</v>
      </c>
      <c r="O235" s="823">
        <f t="shared" si="96"/>
        <v>0</v>
      </c>
      <c r="P235" s="415">
        <f t="shared" si="97"/>
        <v>0</v>
      </c>
      <c r="Q235" s="345"/>
      <c r="R235" s="393">
        <f t="shared" si="98"/>
        <v>0</v>
      </c>
      <c r="S235" s="229">
        <f t="shared" si="99"/>
        <v>0</v>
      </c>
      <c r="T235" s="393">
        <f t="shared" si="100"/>
        <v>0</v>
      </c>
      <c r="U235" s="230">
        <f t="shared" si="101"/>
        <v>0</v>
      </c>
      <c r="V235" s="412">
        <f t="shared" si="102"/>
        <v>0</v>
      </c>
      <c r="W235" s="230">
        <f t="shared" si="103"/>
        <v>0</v>
      </c>
    </row>
    <row r="236" spans="1:23" s="13" customFormat="1" ht="12.75">
      <c r="A236" s="820"/>
      <c r="B236" s="821"/>
      <c r="C236" s="822"/>
      <c r="D236" s="822"/>
      <c r="E236" s="822"/>
      <c r="F236" s="239">
        <f t="shared" si="80"/>
        <v>0</v>
      </c>
      <c r="G236" s="821"/>
      <c r="H236" s="822"/>
      <c r="I236" s="822"/>
      <c r="J236" s="822"/>
      <c r="K236" s="239">
        <f t="shared" si="81"/>
        <v>0</v>
      </c>
      <c r="L236" s="413">
        <f t="shared" si="93"/>
        <v>0</v>
      </c>
      <c r="M236" s="823">
        <f t="shared" si="94"/>
        <v>0</v>
      </c>
      <c r="N236" s="823">
        <f t="shared" si="95"/>
        <v>0</v>
      </c>
      <c r="O236" s="823">
        <f t="shared" si="96"/>
        <v>0</v>
      </c>
      <c r="P236" s="415">
        <f t="shared" si="97"/>
        <v>0</v>
      </c>
      <c r="Q236" s="345"/>
      <c r="R236" s="393">
        <f t="shared" si="98"/>
        <v>0</v>
      </c>
      <c r="S236" s="229">
        <f t="shared" si="99"/>
        <v>0</v>
      </c>
      <c r="T236" s="393">
        <f t="shared" si="100"/>
        <v>0</v>
      </c>
      <c r="U236" s="230">
        <f t="shared" si="101"/>
        <v>0</v>
      </c>
      <c r="V236" s="412">
        <f t="shared" si="102"/>
        <v>0</v>
      </c>
      <c r="W236" s="230">
        <f t="shared" si="103"/>
        <v>0</v>
      </c>
    </row>
    <row r="237" spans="1:23" s="13" customFormat="1" ht="12.75">
      <c r="A237" s="820"/>
      <c r="B237" s="821"/>
      <c r="C237" s="822"/>
      <c r="D237" s="822"/>
      <c r="E237" s="822"/>
      <c r="F237" s="239">
        <f t="shared" si="80"/>
        <v>0</v>
      </c>
      <c r="G237" s="821"/>
      <c r="H237" s="822"/>
      <c r="I237" s="822"/>
      <c r="J237" s="822"/>
      <c r="K237" s="239">
        <f t="shared" si="81"/>
        <v>0</v>
      </c>
      <c r="L237" s="413">
        <f t="shared" si="93"/>
        <v>0</v>
      </c>
      <c r="M237" s="823">
        <f t="shared" si="94"/>
        <v>0</v>
      </c>
      <c r="N237" s="823">
        <f t="shared" si="95"/>
        <v>0</v>
      </c>
      <c r="O237" s="823">
        <f t="shared" si="96"/>
        <v>0</v>
      </c>
      <c r="P237" s="415">
        <f t="shared" si="97"/>
        <v>0</v>
      </c>
      <c r="Q237" s="345"/>
      <c r="R237" s="393">
        <f t="shared" si="98"/>
        <v>0</v>
      </c>
      <c r="S237" s="229">
        <f t="shared" si="99"/>
        <v>0</v>
      </c>
      <c r="T237" s="393">
        <f t="shared" si="100"/>
        <v>0</v>
      </c>
      <c r="U237" s="230">
        <f t="shared" si="101"/>
        <v>0</v>
      </c>
      <c r="V237" s="412">
        <f t="shared" si="102"/>
        <v>0</v>
      </c>
      <c r="W237" s="230">
        <f t="shared" si="103"/>
        <v>0</v>
      </c>
    </row>
    <row r="238" spans="1:23" s="13" customFormat="1" ht="12.75">
      <c r="A238" s="820"/>
      <c r="B238" s="821"/>
      <c r="C238" s="822"/>
      <c r="D238" s="822"/>
      <c r="E238" s="822"/>
      <c r="F238" s="239">
        <f t="shared" si="80"/>
        <v>0</v>
      </c>
      <c r="G238" s="821"/>
      <c r="H238" s="822"/>
      <c r="I238" s="822"/>
      <c r="J238" s="822"/>
      <c r="K238" s="239">
        <f t="shared" si="81"/>
        <v>0</v>
      </c>
      <c r="L238" s="413">
        <f t="shared" si="93"/>
        <v>0</v>
      </c>
      <c r="M238" s="823">
        <f t="shared" si="94"/>
        <v>0</v>
      </c>
      <c r="N238" s="823">
        <f t="shared" si="95"/>
        <v>0</v>
      </c>
      <c r="O238" s="823">
        <f t="shared" si="96"/>
        <v>0</v>
      </c>
      <c r="P238" s="415">
        <f t="shared" si="97"/>
        <v>0</v>
      </c>
      <c r="Q238" s="345"/>
      <c r="R238" s="393">
        <f t="shared" si="98"/>
        <v>0</v>
      </c>
      <c r="S238" s="229">
        <f t="shared" si="99"/>
        <v>0</v>
      </c>
      <c r="T238" s="393">
        <f t="shared" si="100"/>
        <v>0</v>
      </c>
      <c r="U238" s="230">
        <f t="shared" si="101"/>
        <v>0</v>
      </c>
      <c r="V238" s="412">
        <f t="shared" si="102"/>
        <v>0</v>
      </c>
      <c r="W238" s="230">
        <f t="shared" si="103"/>
        <v>0</v>
      </c>
    </row>
    <row r="239" spans="1:23" s="13" customFormat="1" ht="12.75">
      <c r="A239" s="820"/>
      <c r="B239" s="821"/>
      <c r="C239" s="822"/>
      <c r="D239" s="822"/>
      <c r="E239" s="822"/>
      <c r="F239" s="239">
        <f t="shared" si="80"/>
        <v>0</v>
      </c>
      <c r="G239" s="821"/>
      <c r="H239" s="822"/>
      <c r="I239" s="822"/>
      <c r="J239" s="822"/>
      <c r="K239" s="239">
        <f t="shared" si="81"/>
        <v>0</v>
      </c>
      <c r="L239" s="413">
        <f t="shared" si="93"/>
        <v>0</v>
      </c>
      <c r="M239" s="823">
        <f t="shared" si="94"/>
        <v>0</v>
      </c>
      <c r="N239" s="823">
        <f t="shared" si="95"/>
        <v>0</v>
      </c>
      <c r="O239" s="823">
        <f t="shared" si="96"/>
        <v>0</v>
      </c>
      <c r="P239" s="415">
        <f t="shared" si="97"/>
        <v>0</v>
      </c>
      <c r="Q239" s="345"/>
      <c r="R239" s="393">
        <f t="shared" si="98"/>
        <v>0</v>
      </c>
      <c r="S239" s="229">
        <f t="shared" si="99"/>
        <v>0</v>
      </c>
      <c r="T239" s="393">
        <f t="shared" si="100"/>
        <v>0</v>
      </c>
      <c r="U239" s="230">
        <f t="shared" si="101"/>
        <v>0</v>
      </c>
      <c r="V239" s="412">
        <f t="shared" si="102"/>
        <v>0</v>
      </c>
      <c r="W239" s="230">
        <f t="shared" si="103"/>
        <v>0</v>
      </c>
    </row>
    <row r="240" spans="1:23" s="13" customFormat="1" ht="12.75">
      <c r="A240" s="820"/>
      <c r="B240" s="821"/>
      <c r="C240" s="822"/>
      <c r="D240" s="822"/>
      <c r="E240" s="822"/>
      <c r="F240" s="239">
        <f t="shared" si="80"/>
        <v>0</v>
      </c>
      <c r="G240" s="821"/>
      <c r="H240" s="822"/>
      <c r="I240" s="822"/>
      <c r="J240" s="822"/>
      <c r="K240" s="239">
        <f t="shared" si="81"/>
        <v>0</v>
      </c>
      <c r="L240" s="413">
        <f t="shared" si="93"/>
        <v>0</v>
      </c>
      <c r="M240" s="823">
        <f t="shared" si="94"/>
        <v>0</v>
      </c>
      <c r="N240" s="823">
        <f t="shared" si="95"/>
        <v>0</v>
      </c>
      <c r="O240" s="823">
        <f t="shared" si="96"/>
        <v>0</v>
      </c>
      <c r="P240" s="415">
        <f t="shared" si="97"/>
        <v>0</v>
      </c>
      <c r="Q240" s="345"/>
      <c r="R240" s="393">
        <f t="shared" si="98"/>
        <v>0</v>
      </c>
      <c r="S240" s="229">
        <f t="shared" si="99"/>
        <v>0</v>
      </c>
      <c r="T240" s="393">
        <f t="shared" si="100"/>
        <v>0</v>
      </c>
      <c r="U240" s="230">
        <f t="shared" si="101"/>
        <v>0</v>
      </c>
      <c r="V240" s="412">
        <f t="shared" si="102"/>
        <v>0</v>
      </c>
      <c r="W240" s="230">
        <f t="shared" si="103"/>
        <v>0</v>
      </c>
    </row>
    <row r="241" spans="1:23" s="13" customFormat="1" ht="12.75">
      <c r="A241" s="820"/>
      <c r="B241" s="821"/>
      <c r="C241" s="822"/>
      <c r="D241" s="822"/>
      <c r="E241" s="822"/>
      <c r="F241" s="239">
        <f t="shared" si="80"/>
        <v>0</v>
      </c>
      <c r="G241" s="821"/>
      <c r="H241" s="822"/>
      <c r="I241" s="822"/>
      <c r="J241" s="822"/>
      <c r="K241" s="239">
        <f t="shared" si="81"/>
        <v>0</v>
      </c>
      <c r="L241" s="413">
        <f t="shared" si="93"/>
        <v>0</v>
      </c>
      <c r="M241" s="823">
        <f t="shared" si="94"/>
        <v>0</v>
      </c>
      <c r="N241" s="823">
        <f t="shared" si="95"/>
        <v>0</v>
      </c>
      <c r="O241" s="823">
        <f t="shared" si="96"/>
        <v>0</v>
      </c>
      <c r="P241" s="415">
        <f t="shared" si="97"/>
        <v>0</v>
      </c>
      <c r="Q241" s="345"/>
      <c r="R241" s="393">
        <f t="shared" si="98"/>
        <v>0</v>
      </c>
      <c r="S241" s="229">
        <f t="shared" si="99"/>
        <v>0</v>
      </c>
      <c r="T241" s="393">
        <f t="shared" si="100"/>
        <v>0</v>
      </c>
      <c r="U241" s="230">
        <f t="shared" si="101"/>
        <v>0</v>
      </c>
      <c r="V241" s="412">
        <f t="shared" si="102"/>
        <v>0</v>
      </c>
      <c r="W241" s="230">
        <f t="shared" si="103"/>
        <v>0</v>
      </c>
    </row>
    <row r="242" spans="1:23" s="13" customFormat="1" ht="12.75">
      <c r="A242" s="820"/>
      <c r="B242" s="821"/>
      <c r="C242" s="822"/>
      <c r="D242" s="822"/>
      <c r="E242" s="822"/>
      <c r="F242" s="239">
        <f t="shared" si="80"/>
        <v>0</v>
      </c>
      <c r="G242" s="821"/>
      <c r="H242" s="822"/>
      <c r="I242" s="822"/>
      <c r="J242" s="822"/>
      <c r="K242" s="239">
        <f t="shared" si="81"/>
        <v>0</v>
      </c>
      <c r="L242" s="413">
        <f t="shared" si="93"/>
        <v>0</v>
      </c>
      <c r="M242" s="823">
        <f t="shared" si="94"/>
        <v>0</v>
      </c>
      <c r="N242" s="823">
        <f t="shared" si="95"/>
        <v>0</v>
      </c>
      <c r="O242" s="823">
        <f t="shared" si="96"/>
        <v>0</v>
      </c>
      <c r="P242" s="415">
        <f t="shared" si="97"/>
        <v>0</v>
      </c>
      <c r="Q242" s="345"/>
      <c r="R242" s="393">
        <f t="shared" si="98"/>
        <v>0</v>
      </c>
      <c r="S242" s="229">
        <f t="shared" si="99"/>
        <v>0</v>
      </c>
      <c r="T242" s="393">
        <f t="shared" si="100"/>
        <v>0</v>
      </c>
      <c r="U242" s="230">
        <f t="shared" si="101"/>
        <v>0</v>
      </c>
      <c r="V242" s="412">
        <f t="shared" si="102"/>
        <v>0</v>
      </c>
      <c r="W242" s="230">
        <f t="shared" si="103"/>
        <v>0</v>
      </c>
    </row>
    <row r="243" spans="1:23" s="13" customFormat="1" ht="12.75">
      <c r="A243" s="820"/>
      <c r="B243" s="821"/>
      <c r="C243" s="822"/>
      <c r="D243" s="822"/>
      <c r="E243" s="822"/>
      <c r="F243" s="239">
        <f t="shared" si="80"/>
        <v>0</v>
      </c>
      <c r="G243" s="821"/>
      <c r="H243" s="822"/>
      <c r="I243" s="822"/>
      <c r="J243" s="822"/>
      <c r="K243" s="239">
        <f t="shared" si="81"/>
        <v>0</v>
      </c>
      <c r="L243" s="413">
        <f t="shared" ref="L243:L276" si="104">+B243-G243</f>
        <v>0</v>
      </c>
      <c r="M243" s="823">
        <f t="shared" ref="M243:M276" si="105">+C243-H243</f>
        <v>0</v>
      </c>
      <c r="N243" s="823">
        <f t="shared" ref="N243:N276" si="106">+D243-I243</f>
        <v>0</v>
      </c>
      <c r="O243" s="823">
        <f t="shared" ref="O243:O276" si="107">+E243-J243</f>
        <v>0</v>
      </c>
      <c r="P243" s="415">
        <f t="shared" ref="P243:P276" si="108">+F243-K243</f>
        <v>0</v>
      </c>
      <c r="Q243" s="345"/>
      <c r="R243" s="393">
        <f t="shared" ref="R243:R276" si="109">+B243*(E243/12)</f>
        <v>0</v>
      </c>
      <c r="S243" s="229">
        <f t="shared" ref="S243:S276" si="110">+C243*(E243/12)</f>
        <v>0</v>
      </c>
      <c r="T243" s="393">
        <f t="shared" ref="T243:T276" si="111">+G243*(J243/12)</f>
        <v>0</v>
      </c>
      <c r="U243" s="230">
        <f t="shared" ref="U243:U276" si="112">+H243*(J243/12)</f>
        <v>0</v>
      </c>
      <c r="V243" s="412">
        <f t="shared" ref="V243:V276" si="113">+R243-T243</f>
        <v>0</v>
      </c>
      <c r="W243" s="230">
        <f t="shared" ref="W243:W276" si="114">+S243-U243</f>
        <v>0</v>
      </c>
    </row>
    <row r="244" spans="1:23" s="13" customFormat="1" ht="12.75">
      <c r="A244" s="820"/>
      <c r="B244" s="821"/>
      <c r="C244" s="822"/>
      <c r="D244" s="822"/>
      <c r="E244" s="822"/>
      <c r="F244" s="239">
        <f t="shared" si="80"/>
        <v>0</v>
      </c>
      <c r="G244" s="821"/>
      <c r="H244" s="822"/>
      <c r="I244" s="822"/>
      <c r="J244" s="822"/>
      <c r="K244" s="239">
        <f t="shared" si="81"/>
        <v>0</v>
      </c>
      <c r="L244" s="413">
        <f t="shared" si="104"/>
        <v>0</v>
      </c>
      <c r="M244" s="823">
        <f t="shared" si="105"/>
        <v>0</v>
      </c>
      <c r="N244" s="823">
        <f t="shared" si="106"/>
        <v>0</v>
      </c>
      <c r="O244" s="823">
        <f t="shared" si="107"/>
        <v>0</v>
      </c>
      <c r="P244" s="415">
        <f t="shared" si="108"/>
        <v>0</v>
      </c>
      <c r="Q244" s="345"/>
      <c r="R244" s="393">
        <f t="shared" si="109"/>
        <v>0</v>
      </c>
      <c r="S244" s="229">
        <f t="shared" si="110"/>
        <v>0</v>
      </c>
      <c r="T244" s="393">
        <f t="shared" si="111"/>
        <v>0</v>
      </c>
      <c r="U244" s="230">
        <f t="shared" si="112"/>
        <v>0</v>
      </c>
      <c r="V244" s="412">
        <f t="shared" si="113"/>
        <v>0</v>
      </c>
      <c r="W244" s="230">
        <f t="shared" si="114"/>
        <v>0</v>
      </c>
    </row>
    <row r="245" spans="1:23" s="13" customFormat="1" ht="12.75">
      <c r="A245" s="820"/>
      <c r="B245" s="821"/>
      <c r="C245" s="822"/>
      <c r="D245" s="822"/>
      <c r="E245" s="822"/>
      <c r="F245" s="239">
        <f t="shared" si="80"/>
        <v>0</v>
      </c>
      <c r="G245" s="821"/>
      <c r="H245" s="822"/>
      <c r="I245" s="822"/>
      <c r="J245" s="822"/>
      <c r="K245" s="239">
        <f t="shared" si="81"/>
        <v>0</v>
      </c>
      <c r="L245" s="413">
        <f t="shared" si="104"/>
        <v>0</v>
      </c>
      <c r="M245" s="823">
        <f t="shared" si="105"/>
        <v>0</v>
      </c>
      <c r="N245" s="823">
        <f t="shared" si="106"/>
        <v>0</v>
      </c>
      <c r="O245" s="823">
        <f t="shared" si="107"/>
        <v>0</v>
      </c>
      <c r="P245" s="415">
        <f t="shared" si="108"/>
        <v>0</v>
      </c>
      <c r="Q245" s="345"/>
      <c r="R245" s="393">
        <f t="shared" si="109"/>
        <v>0</v>
      </c>
      <c r="S245" s="229">
        <f t="shared" si="110"/>
        <v>0</v>
      </c>
      <c r="T245" s="393">
        <f t="shared" si="111"/>
        <v>0</v>
      </c>
      <c r="U245" s="230">
        <f t="shared" si="112"/>
        <v>0</v>
      </c>
      <c r="V245" s="412">
        <f t="shared" si="113"/>
        <v>0</v>
      </c>
      <c r="W245" s="230">
        <f t="shared" si="114"/>
        <v>0</v>
      </c>
    </row>
    <row r="246" spans="1:23" s="13" customFormat="1" ht="10.9" customHeight="1" thickBot="1">
      <c r="A246" s="820"/>
      <c r="B246" s="821"/>
      <c r="C246" s="822"/>
      <c r="D246" s="822"/>
      <c r="E246" s="822"/>
      <c r="F246" s="239">
        <f t="shared" si="80"/>
        <v>0</v>
      </c>
      <c r="G246" s="821"/>
      <c r="H246" s="822"/>
      <c r="I246" s="822"/>
      <c r="J246" s="822"/>
      <c r="K246" s="239">
        <f t="shared" si="81"/>
        <v>0</v>
      </c>
      <c r="L246" s="413">
        <f t="shared" si="104"/>
        <v>0</v>
      </c>
      <c r="M246" s="823">
        <f t="shared" si="105"/>
        <v>0</v>
      </c>
      <c r="N246" s="823">
        <f t="shared" si="106"/>
        <v>0</v>
      </c>
      <c r="O246" s="823">
        <f t="shared" si="107"/>
        <v>0</v>
      </c>
      <c r="P246" s="415">
        <f t="shared" si="108"/>
        <v>0</v>
      </c>
      <c r="Q246" s="345"/>
      <c r="R246" s="393">
        <f t="shared" si="109"/>
        <v>0</v>
      </c>
      <c r="S246" s="229">
        <f t="shared" si="110"/>
        <v>0</v>
      </c>
      <c r="T246" s="393">
        <f t="shared" si="111"/>
        <v>0</v>
      </c>
      <c r="U246" s="230">
        <f t="shared" si="112"/>
        <v>0</v>
      </c>
      <c r="V246" s="412">
        <f t="shared" si="113"/>
        <v>0</v>
      </c>
      <c r="W246" s="230">
        <f t="shared" si="114"/>
        <v>0</v>
      </c>
    </row>
    <row r="247" spans="1:23" s="13" customFormat="1" ht="12.75" hidden="1">
      <c r="A247" s="820"/>
      <c r="B247" s="821"/>
      <c r="C247" s="822"/>
      <c r="D247" s="822"/>
      <c r="E247" s="822"/>
      <c r="F247" s="239">
        <f t="shared" ref="F247:F260" si="115">IF(D247*(B247+C247)=0,D247,ROUND(+D247*(B247+C247)*E247/12,0))</f>
        <v>0</v>
      </c>
      <c r="G247" s="821"/>
      <c r="H247" s="822"/>
      <c r="I247" s="822"/>
      <c r="J247" s="822"/>
      <c r="K247" s="230">
        <f t="shared" ref="K247:K260" si="116">IF(I247*(G247+H247)=0,I247,ROUND(+I247*(G247+H247)*J247/12,0))</f>
        <v>0</v>
      </c>
      <c r="L247" s="413">
        <f t="shared" si="104"/>
        <v>0</v>
      </c>
      <c r="M247" s="823">
        <f t="shared" si="105"/>
        <v>0</v>
      </c>
      <c r="N247" s="823">
        <f t="shared" si="106"/>
        <v>0</v>
      </c>
      <c r="O247" s="823">
        <f t="shared" si="107"/>
        <v>0</v>
      </c>
      <c r="P247" s="415">
        <f t="shared" si="108"/>
        <v>0</v>
      </c>
      <c r="Q247" s="345"/>
      <c r="R247" s="393">
        <f t="shared" si="109"/>
        <v>0</v>
      </c>
      <c r="S247" s="229">
        <f t="shared" si="110"/>
        <v>0</v>
      </c>
      <c r="T247" s="393">
        <f t="shared" si="111"/>
        <v>0</v>
      </c>
      <c r="U247" s="230">
        <f t="shared" si="112"/>
        <v>0</v>
      </c>
      <c r="V247" s="412">
        <f t="shared" si="113"/>
        <v>0</v>
      </c>
      <c r="W247" s="230">
        <f t="shared" si="114"/>
        <v>0</v>
      </c>
    </row>
    <row r="248" spans="1:23" s="13" customFormat="1" ht="12.75" hidden="1">
      <c r="A248" s="820"/>
      <c r="B248" s="821"/>
      <c r="C248" s="822"/>
      <c r="D248" s="822"/>
      <c r="E248" s="822"/>
      <c r="F248" s="239">
        <f t="shared" si="115"/>
        <v>0</v>
      </c>
      <c r="G248" s="821"/>
      <c r="H248" s="822"/>
      <c r="I248" s="822"/>
      <c r="J248" s="822"/>
      <c r="K248" s="230">
        <f t="shared" si="116"/>
        <v>0</v>
      </c>
      <c r="L248" s="413">
        <f t="shared" si="104"/>
        <v>0</v>
      </c>
      <c r="M248" s="823">
        <f t="shared" si="105"/>
        <v>0</v>
      </c>
      <c r="N248" s="823">
        <f t="shared" si="106"/>
        <v>0</v>
      </c>
      <c r="O248" s="823">
        <f t="shared" si="107"/>
        <v>0</v>
      </c>
      <c r="P248" s="415">
        <f t="shared" si="108"/>
        <v>0</v>
      </c>
      <c r="Q248" s="345"/>
      <c r="R248" s="393">
        <f t="shared" si="109"/>
        <v>0</v>
      </c>
      <c r="S248" s="229">
        <f t="shared" si="110"/>
        <v>0</v>
      </c>
      <c r="T248" s="393">
        <f t="shared" si="111"/>
        <v>0</v>
      </c>
      <c r="U248" s="230">
        <f t="shared" si="112"/>
        <v>0</v>
      </c>
      <c r="V248" s="412">
        <f t="shared" si="113"/>
        <v>0</v>
      </c>
      <c r="W248" s="230">
        <f t="shared" si="114"/>
        <v>0</v>
      </c>
    </row>
    <row r="249" spans="1:23" s="13" customFormat="1" ht="12.75" hidden="1">
      <c r="A249" s="820"/>
      <c r="B249" s="821"/>
      <c r="C249" s="822"/>
      <c r="D249" s="822"/>
      <c r="E249" s="822"/>
      <c r="F249" s="239">
        <f t="shared" si="115"/>
        <v>0</v>
      </c>
      <c r="G249" s="821"/>
      <c r="H249" s="822"/>
      <c r="I249" s="822"/>
      <c r="J249" s="822"/>
      <c r="K249" s="230">
        <f t="shared" si="116"/>
        <v>0</v>
      </c>
      <c r="L249" s="413">
        <f t="shared" si="104"/>
        <v>0</v>
      </c>
      <c r="M249" s="823">
        <f t="shared" si="105"/>
        <v>0</v>
      </c>
      <c r="N249" s="823">
        <f t="shared" si="106"/>
        <v>0</v>
      </c>
      <c r="O249" s="823">
        <f t="shared" si="107"/>
        <v>0</v>
      </c>
      <c r="P249" s="415">
        <f t="shared" si="108"/>
        <v>0</v>
      </c>
      <c r="Q249" s="345"/>
      <c r="R249" s="393">
        <f t="shared" si="109"/>
        <v>0</v>
      </c>
      <c r="S249" s="229">
        <f t="shared" si="110"/>
        <v>0</v>
      </c>
      <c r="T249" s="393">
        <f t="shared" si="111"/>
        <v>0</v>
      </c>
      <c r="U249" s="230">
        <f t="shared" si="112"/>
        <v>0</v>
      </c>
      <c r="V249" s="412">
        <f t="shared" si="113"/>
        <v>0</v>
      </c>
      <c r="W249" s="230">
        <f t="shared" si="114"/>
        <v>0</v>
      </c>
    </row>
    <row r="250" spans="1:23" s="13" customFormat="1" ht="12.75" hidden="1">
      <c r="A250" s="820"/>
      <c r="B250" s="821"/>
      <c r="C250" s="822"/>
      <c r="D250" s="822"/>
      <c r="E250" s="822"/>
      <c r="F250" s="239">
        <f t="shared" si="115"/>
        <v>0</v>
      </c>
      <c r="G250" s="821"/>
      <c r="H250" s="822"/>
      <c r="I250" s="822"/>
      <c r="J250" s="822"/>
      <c r="K250" s="230">
        <f t="shared" si="116"/>
        <v>0</v>
      </c>
      <c r="L250" s="413">
        <f t="shared" si="104"/>
        <v>0</v>
      </c>
      <c r="M250" s="823">
        <f t="shared" si="105"/>
        <v>0</v>
      </c>
      <c r="N250" s="823">
        <f t="shared" si="106"/>
        <v>0</v>
      </c>
      <c r="O250" s="823">
        <f t="shared" si="107"/>
        <v>0</v>
      </c>
      <c r="P250" s="415">
        <f t="shared" si="108"/>
        <v>0</v>
      </c>
      <c r="Q250" s="345"/>
      <c r="R250" s="393">
        <f t="shared" si="109"/>
        <v>0</v>
      </c>
      <c r="S250" s="229">
        <f t="shared" si="110"/>
        <v>0</v>
      </c>
      <c r="T250" s="393">
        <f t="shared" si="111"/>
        <v>0</v>
      </c>
      <c r="U250" s="230">
        <f t="shared" si="112"/>
        <v>0</v>
      </c>
      <c r="V250" s="412">
        <f t="shared" si="113"/>
        <v>0</v>
      </c>
      <c r="W250" s="230">
        <f t="shared" si="114"/>
        <v>0</v>
      </c>
    </row>
    <row r="251" spans="1:23" s="13" customFormat="1" ht="12.75" hidden="1">
      <c r="A251" s="820"/>
      <c r="B251" s="821"/>
      <c r="C251" s="822"/>
      <c r="D251" s="822"/>
      <c r="E251" s="822"/>
      <c r="F251" s="239">
        <f t="shared" si="115"/>
        <v>0</v>
      </c>
      <c r="G251" s="821"/>
      <c r="H251" s="822"/>
      <c r="I251" s="822"/>
      <c r="J251" s="822"/>
      <c r="K251" s="230">
        <f t="shared" si="116"/>
        <v>0</v>
      </c>
      <c r="L251" s="413">
        <f t="shared" si="104"/>
        <v>0</v>
      </c>
      <c r="M251" s="823">
        <f t="shared" si="105"/>
        <v>0</v>
      </c>
      <c r="N251" s="823">
        <f t="shared" si="106"/>
        <v>0</v>
      </c>
      <c r="O251" s="823">
        <f t="shared" si="107"/>
        <v>0</v>
      </c>
      <c r="P251" s="415">
        <f t="shared" si="108"/>
        <v>0</v>
      </c>
      <c r="Q251" s="345"/>
      <c r="R251" s="393">
        <f t="shared" si="109"/>
        <v>0</v>
      </c>
      <c r="S251" s="229">
        <f t="shared" si="110"/>
        <v>0</v>
      </c>
      <c r="T251" s="393">
        <f t="shared" si="111"/>
        <v>0</v>
      </c>
      <c r="U251" s="230">
        <f t="shared" si="112"/>
        <v>0</v>
      </c>
      <c r="V251" s="412">
        <f t="shared" si="113"/>
        <v>0</v>
      </c>
      <c r="W251" s="230">
        <f t="shared" si="114"/>
        <v>0</v>
      </c>
    </row>
    <row r="252" spans="1:23" s="13" customFormat="1" ht="12.75" hidden="1">
      <c r="A252" s="820"/>
      <c r="B252" s="821"/>
      <c r="C252" s="822"/>
      <c r="D252" s="822"/>
      <c r="E252" s="822"/>
      <c r="F252" s="239">
        <f t="shared" si="115"/>
        <v>0</v>
      </c>
      <c r="G252" s="821"/>
      <c r="H252" s="822"/>
      <c r="I252" s="822"/>
      <c r="J252" s="822"/>
      <c r="K252" s="230">
        <f t="shared" si="116"/>
        <v>0</v>
      </c>
      <c r="L252" s="413">
        <f t="shared" si="104"/>
        <v>0</v>
      </c>
      <c r="M252" s="823">
        <f t="shared" si="105"/>
        <v>0</v>
      </c>
      <c r="N252" s="823">
        <f t="shared" si="106"/>
        <v>0</v>
      </c>
      <c r="O252" s="823">
        <f t="shared" si="107"/>
        <v>0</v>
      </c>
      <c r="P252" s="415">
        <f t="shared" si="108"/>
        <v>0</v>
      </c>
      <c r="Q252" s="345"/>
      <c r="R252" s="393">
        <f t="shared" si="109"/>
        <v>0</v>
      </c>
      <c r="S252" s="229">
        <f t="shared" si="110"/>
        <v>0</v>
      </c>
      <c r="T252" s="393">
        <f t="shared" si="111"/>
        <v>0</v>
      </c>
      <c r="U252" s="230">
        <f t="shared" si="112"/>
        <v>0</v>
      </c>
      <c r="V252" s="412">
        <f t="shared" si="113"/>
        <v>0</v>
      </c>
      <c r="W252" s="230">
        <f t="shared" si="114"/>
        <v>0</v>
      </c>
    </row>
    <row r="253" spans="1:23" s="13" customFormat="1" ht="12.75" hidden="1">
      <c r="A253" s="820"/>
      <c r="B253" s="821"/>
      <c r="C253" s="822"/>
      <c r="D253" s="822"/>
      <c r="E253" s="822"/>
      <c r="F253" s="239">
        <f t="shared" si="115"/>
        <v>0</v>
      </c>
      <c r="G253" s="821"/>
      <c r="H253" s="822"/>
      <c r="I253" s="822"/>
      <c r="J253" s="822"/>
      <c r="K253" s="230">
        <f t="shared" si="116"/>
        <v>0</v>
      </c>
      <c r="L253" s="413">
        <f t="shared" si="104"/>
        <v>0</v>
      </c>
      <c r="M253" s="823">
        <f t="shared" si="105"/>
        <v>0</v>
      </c>
      <c r="N253" s="823">
        <f t="shared" si="106"/>
        <v>0</v>
      </c>
      <c r="O253" s="823">
        <f t="shared" si="107"/>
        <v>0</v>
      </c>
      <c r="P253" s="415">
        <f t="shared" si="108"/>
        <v>0</v>
      </c>
      <c r="Q253" s="345"/>
      <c r="R253" s="393">
        <f t="shared" si="109"/>
        <v>0</v>
      </c>
      <c r="S253" s="229">
        <f t="shared" si="110"/>
        <v>0</v>
      </c>
      <c r="T253" s="393">
        <f t="shared" si="111"/>
        <v>0</v>
      </c>
      <c r="U253" s="230">
        <f t="shared" si="112"/>
        <v>0</v>
      </c>
      <c r="V253" s="412">
        <f t="shared" si="113"/>
        <v>0</v>
      </c>
      <c r="W253" s="230">
        <f t="shared" si="114"/>
        <v>0</v>
      </c>
    </row>
    <row r="254" spans="1:23" s="13" customFormat="1" ht="12.75" hidden="1">
      <c r="A254" s="820"/>
      <c r="B254" s="821"/>
      <c r="C254" s="822"/>
      <c r="D254" s="822"/>
      <c r="E254" s="822"/>
      <c r="F254" s="239">
        <f t="shared" si="115"/>
        <v>0</v>
      </c>
      <c r="G254" s="821"/>
      <c r="H254" s="822"/>
      <c r="I254" s="822"/>
      <c r="J254" s="822"/>
      <c r="K254" s="230">
        <f t="shared" si="116"/>
        <v>0</v>
      </c>
      <c r="L254" s="413">
        <f t="shared" si="104"/>
        <v>0</v>
      </c>
      <c r="M254" s="823">
        <f t="shared" si="105"/>
        <v>0</v>
      </c>
      <c r="N254" s="823">
        <f t="shared" si="106"/>
        <v>0</v>
      </c>
      <c r="O254" s="823">
        <f t="shared" si="107"/>
        <v>0</v>
      </c>
      <c r="P254" s="415">
        <f t="shared" si="108"/>
        <v>0</v>
      </c>
      <c r="Q254" s="345"/>
      <c r="R254" s="393">
        <f t="shared" si="109"/>
        <v>0</v>
      </c>
      <c r="S254" s="229">
        <f t="shared" si="110"/>
        <v>0</v>
      </c>
      <c r="T254" s="393">
        <f t="shared" si="111"/>
        <v>0</v>
      </c>
      <c r="U254" s="230">
        <f t="shared" si="112"/>
        <v>0</v>
      </c>
      <c r="V254" s="412">
        <f t="shared" si="113"/>
        <v>0</v>
      </c>
      <c r="W254" s="230">
        <f t="shared" si="114"/>
        <v>0</v>
      </c>
    </row>
    <row r="255" spans="1:23" s="13" customFormat="1" ht="12.75" hidden="1">
      <c r="A255" s="820"/>
      <c r="B255" s="821"/>
      <c r="C255" s="822"/>
      <c r="D255" s="822"/>
      <c r="E255" s="822"/>
      <c r="F255" s="239">
        <f t="shared" si="115"/>
        <v>0</v>
      </c>
      <c r="G255" s="821"/>
      <c r="H255" s="822"/>
      <c r="I255" s="822"/>
      <c r="J255" s="822"/>
      <c r="K255" s="230">
        <f t="shared" si="116"/>
        <v>0</v>
      </c>
      <c r="L255" s="413">
        <f t="shared" si="104"/>
        <v>0</v>
      </c>
      <c r="M255" s="823">
        <f t="shared" si="105"/>
        <v>0</v>
      </c>
      <c r="N255" s="823">
        <f t="shared" si="106"/>
        <v>0</v>
      </c>
      <c r="O255" s="823">
        <f t="shared" si="107"/>
        <v>0</v>
      </c>
      <c r="P255" s="415">
        <f t="shared" si="108"/>
        <v>0</v>
      </c>
      <c r="Q255" s="345"/>
      <c r="R255" s="393">
        <f t="shared" si="109"/>
        <v>0</v>
      </c>
      <c r="S255" s="229">
        <f t="shared" si="110"/>
        <v>0</v>
      </c>
      <c r="T255" s="393">
        <f t="shared" si="111"/>
        <v>0</v>
      </c>
      <c r="U255" s="230">
        <f t="shared" si="112"/>
        <v>0</v>
      </c>
      <c r="V255" s="412">
        <f t="shared" si="113"/>
        <v>0</v>
      </c>
      <c r="W255" s="230">
        <f t="shared" si="114"/>
        <v>0</v>
      </c>
    </row>
    <row r="256" spans="1:23" s="13" customFormat="1" ht="12.75" hidden="1">
      <c r="A256" s="820"/>
      <c r="B256" s="821"/>
      <c r="C256" s="822"/>
      <c r="D256" s="822"/>
      <c r="E256" s="822"/>
      <c r="F256" s="239">
        <f t="shared" si="115"/>
        <v>0</v>
      </c>
      <c r="G256" s="821"/>
      <c r="H256" s="822"/>
      <c r="I256" s="822"/>
      <c r="J256" s="822"/>
      <c r="K256" s="230">
        <f t="shared" si="116"/>
        <v>0</v>
      </c>
      <c r="L256" s="413">
        <f t="shared" si="104"/>
        <v>0</v>
      </c>
      <c r="M256" s="823">
        <f t="shared" si="105"/>
        <v>0</v>
      </c>
      <c r="N256" s="823">
        <f t="shared" si="106"/>
        <v>0</v>
      </c>
      <c r="O256" s="823">
        <f t="shared" si="107"/>
        <v>0</v>
      </c>
      <c r="P256" s="415">
        <f t="shared" si="108"/>
        <v>0</v>
      </c>
      <c r="Q256" s="345"/>
      <c r="R256" s="393">
        <f t="shared" si="109"/>
        <v>0</v>
      </c>
      <c r="S256" s="229">
        <f t="shared" si="110"/>
        <v>0</v>
      </c>
      <c r="T256" s="393">
        <f t="shared" si="111"/>
        <v>0</v>
      </c>
      <c r="U256" s="230">
        <f t="shared" si="112"/>
        <v>0</v>
      </c>
      <c r="V256" s="412">
        <f t="shared" si="113"/>
        <v>0</v>
      </c>
      <c r="W256" s="230">
        <f t="shared" si="114"/>
        <v>0</v>
      </c>
    </row>
    <row r="257" spans="1:23" s="13" customFormat="1" ht="12.75" hidden="1">
      <c r="A257" s="820"/>
      <c r="B257" s="821"/>
      <c r="C257" s="822"/>
      <c r="D257" s="822"/>
      <c r="E257" s="822"/>
      <c r="F257" s="239">
        <f t="shared" si="115"/>
        <v>0</v>
      </c>
      <c r="G257" s="821"/>
      <c r="H257" s="822"/>
      <c r="I257" s="822"/>
      <c r="J257" s="822"/>
      <c r="K257" s="230">
        <f t="shared" si="116"/>
        <v>0</v>
      </c>
      <c r="L257" s="413">
        <f t="shared" si="104"/>
        <v>0</v>
      </c>
      <c r="M257" s="823">
        <f t="shared" si="105"/>
        <v>0</v>
      </c>
      <c r="N257" s="823">
        <f t="shared" si="106"/>
        <v>0</v>
      </c>
      <c r="O257" s="823">
        <f t="shared" si="107"/>
        <v>0</v>
      </c>
      <c r="P257" s="415">
        <f t="shared" si="108"/>
        <v>0</v>
      </c>
      <c r="Q257" s="345"/>
      <c r="R257" s="393">
        <f t="shared" si="109"/>
        <v>0</v>
      </c>
      <c r="S257" s="229">
        <f t="shared" si="110"/>
        <v>0</v>
      </c>
      <c r="T257" s="393">
        <f t="shared" si="111"/>
        <v>0</v>
      </c>
      <c r="U257" s="230">
        <f t="shared" si="112"/>
        <v>0</v>
      </c>
      <c r="V257" s="412">
        <f t="shared" si="113"/>
        <v>0</v>
      </c>
      <c r="W257" s="230">
        <f t="shared" si="114"/>
        <v>0</v>
      </c>
    </row>
    <row r="258" spans="1:23" s="13" customFormat="1" ht="12.75" hidden="1">
      <c r="A258" s="820"/>
      <c r="B258" s="821"/>
      <c r="C258" s="822"/>
      <c r="D258" s="822"/>
      <c r="E258" s="822"/>
      <c r="F258" s="239">
        <f t="shared" si="115"/>
        <v>0</v>
      </c>
      <c r="G258" s="821"/>
      <c r="H258" s="822"/>
      <c r="I258" s="822"/>
      <c r="J258" s="822"/>
      <c r="K258" s="230">
        <f t="shared" si="116"/>
        <v>0</v>
      </c>
      <c r="L258" s="413">
        <f t="shared" si="104"/>
        <v>0</v>
      </c>
      <c r="M258" s="823">
        <f t="shared" si="105"/>
        <v>0</v>
      </c>
      <c r="N258" s="823">
        <f t="shared" si="106"/>
        <v>0</v>
      </c>
      <c r="O258" s="823">
        <f t="shared" si="107"/>
        <v>0</v>
      </c>
      <c r="P258" s="415">
        <f t="shared" si="108"/>
        <v>0</v>
      </c>
      <c r="Q258" s="345"/>
      <c r="R258" s="393">
        <f t="shared" si="109"/>
        <v>0</v>
      </c>
      <c r="S258" s="229">
        <f t="shared" si="110"/>
        <v>0</v>
      </c>
      <c r="T258" s="393">
        <f t="shared" si="111"/>
        <v>0</v>
      </c>
      <c r="U258" s="230">
        <f t="shared" si="112"/>
        <v>0</v>
      </c>
      <c r="V258" s="412">
        <f t="shared" si="113"/>
        <v>0</v>
      </c>
      <c r="W258" s="230">
        <f t="shared" si="114"/>
        <v>0</v>
      </c>
    </row>
    <row r="259" spans="1:23" s="13" customFormat="1" ht="12.75" hidden="1">
      <c r="A259" s="820"/>
      <c r="B259" s="821"/>
      <c r="C259" s="822"/>
      <c r="D259" s="822"/>
      <c r="E259" s="822"/>
      <c r="F259" s="239">
        <f t="shared" si="115"/>
        <v>0</v>
      </c>
      <c r="G259" s="821"/>
      <c r="H259" s="822"/>
      <c r="I259" s="822"/>
      <c r="J259" s="822"/>
      <c r="K259" s="230">
        <f t="shared" si="116"/>
        <v>0</v>
      </c>
      <c r="L259" s="413">
        <f t="shared" si="104"/>
        <v>0</v>
      </c>
      <c r="M259" s="823">
        <f t="shared" si="105"/>
        <v>0</v>
      </c>
      <c r="N259" s="823">
        <f t="shared" si="106"/>
        <v>0</v>
      </c>
      <c r="O259" s="823">
        <f t="shared" si="107"/>
        <v>0</v>
      </c>
      <c r="P259" s="415">
        <f t="shared" si="108"/>
        <v>0</v>
      </c>
      <c r="Q259" s="345"/>
      <c r="R259" s="393">
        <f t="shared" si="109"/>
        <v>0</v>
      </c>
      <c r="S259" s="229">
        <f t="shared" si="110"/>
        <v>0</v>
      </c>
      <c r="T259" s="393">
        <f t="shared" si="111"/>
        <v>0</v>
      </c>
      <c r="U259" s="230">
        <f t="shared" si="112"/>
        <v>0</v>
      </c>
      <c r="V259" s="412">
        <f t="shared" si="113"/>
        <v>0</v>
      </c>
      <c r="W259" s="230">
        <f t="shared" si="114"/>
        <v>0</v>
      </c>
    </row>
    <row r="260" spans="1:23" s="13" customFormat="1" ht="12.75" hidden="1">
      <c r="A260" s="820"/>
      <c r="B260" s="821"/>
      <c r="C260" s="822"/>
      <c r="D260" s="822"/>
      <c r="E260" s="822"/>
      <c r="F260" s="239">
        <f t="shared" si="115"/>
        <v>0</v>
      </c>
      <c r="G260" s="821"/>
      <c r="H260" s="822"/>
      <c r="I260" s="822"/>
      <c r="J260" s="822"/>
      <c r="K260" s="230">
        <f t="shared" si="116"/>
        <v>0</v>
      </c>
      <c r="L260" s="413">
        <f t="shared" si="104"/>
        <v>0</v>
      </c>
      <c r="M260" s="823">
        <f t="shared" si="105"/>
        <v>0</v>
      </c>
      <c r="N260" s="823">
        <f t="shared" si="106"/>
        <v>0</v>
      </c>
      <c r="O260" s="823">
        <f t="shared" si="107"/>
        <v>0</v>
      </c>
      <c r="P260" s="415">
        <f t="shared" si="108"/>
        <v>0</v>
      </c>
      <c r="Q260" s="345"/>
      <c r="R260" s="393">
        <f t="shared" si="109"/>
        <v>0</v>
      </c>
      <c r="S260" s="229">
        <f t="shared" si="110"/>
        <v>0</v>
      </c>
      <c r="T260" s="393">
        <f t="shared" si="111"/>
        <v>0</v>
      </c>
      <c r="U260" s="230">
        <f t="shared" si="112"/>
        <v>0</v>
      </c>
      <c r="V260" s="412">
        <f t="shared" si="113"/>
        <v>0</v>
      </c>
      <c r="W260" s="230">
        <f t="shared" si="114"/>
        <v>0</v>
      </c>
    </row>
    <row r="261" spans="1:23" s="13" customFormat="1" ht="12.75" hidden="1">
      <c r="A261" s="820"/>
      <c r="B261" s="821"/>
      <c r="C261" s="822"/>
      <c r="D261" s="822"/>
      <c r="E261" s="822"/>
      <c r="F261" s="239">
        <f t="shared" ref="F261:F276" si="117">IF(D261*(B261+C261)=0,D261,ROUND(+D261*(B261+C261)*E261/12,0))</f>
        <v>0</v>
      </c>
      <c r="G261" s="821"/>
      <c r="H261" s="822"/>
      <c r="I261" s="822"/>
      <c r="J261" s="822"/>
      <c r="K261" s="230">
        <f t="shared" ref="K261:K276" si="118">IF(I261*(G261+H261)=0,I261,ROUND(+I261*(G261+H261)*J261/12,0))</f>
        <v>0</v>
      </c>
      <c r="L261" s="413">
        <f t="shared" si="104"/>
        <v>0</v>
      </c>
      <c r="M261" s="823">
        <f t="shared" si="105"/>
        <v>0</v>
      </c>
      <c r="N261" s="823">
        <f t="shared" si="106"/>
        <v>0</v>
      </c>
      <c r="O261" s="823">
        <f t="shared" si="107"/>
        <v>0</v>
      </c>
      <c r="P261" s="415">
        <f t="shared" si="108"/>
        <v>0</v>
      </c>
      <c r="Q261" s="345"/>
      <c r="R261" s="393">
        <f t="shared" si="109"/>
        <v>0</v>
      </c>
      <c r="S261" s="229">
        <f t="shared" si="110"/>
        <v>0</v>
      </c>
      <c r="T261" s="393">
        <f t="shared" si="111"/>
        <v>0</v>
      </c>
      <c r="U261" s="230">
        <f t="shared" si="112"/>
        <v>0</v>
      </c>
      <c r="V261" s="412">
        <f t="shared" si="113"/>
        <v>0</v>
      </c>
      <c r="W261" s="230">
        <f t="shared" si="114"/>
        <v>0</v>
      </c>
    </row>
    <row r="262" spans="1:23" s="13" customFormat="1" ht="12.75" hidden="1">
      <c r="A262" s="820"/>
      <c r="B262" s="821"/>
      <c r="C262" s="822"/>
      <c r="D262" s="822"/>
      <c r="E262" s="822"/>
      <c r="F262" s="239">
        <f t="shared" si="117"/>
        <v>0</v>
      </c>
      <c r="G262" s="821"/>
      <c r="H262" s="822"/>
      <c r="I262" s="822"/>
      <c r="J262" s="822"/>
      <c r="K262" s="230">
        <f t="shared" si="118"/>
        <v>0</v>
      </c>
      <c r="L262" s="413">
        <f t="shared" si="104"/>
        <v>0</v>
      </c>
      <c r="M262" s="823">
        <f t="shared" si="105"/>
        <v>0</v>
      </c>
      <c r="N262" s="823">
        <f t="shared" si="106"/>
        <v>0</v>
      </c>
      <c r="O262" s="823">
        <f t="shared" si="107"/>
        <v>0</v>
      </c>
      <c r="P262" s="415">
        <f t="shared" si="108"/>
        <v>0</v>
      </c>
      <c r="Q262" s="345"/>
      <c r="R262" s="393">
        <f t="shared" si="109"/>
        <v>0</v>
      </c>
      <c r="S262" s="229">
        <f t="shared" si="110"/>
        <v>0</v>
      </c>
      <c r="T262" s="393">
        <f t="shared" si="111"/>
        <v>0</v>
      </c>
      <c r="U262" s="230">
        <f t="shared" si="112"/>
        <v>0</v>
      </c>
      <c r="V262" s="412">
        <f t="shared" si="113"/>
        <v>0</v>
      </c>
      <c r="W262" s="230">
        <f t="shared" si="114"/>
        <v>0</v>
      </c>
    </row>
    <row r="263" spans="1:23" s="13" customFormat="1" ht="12.75" hidden="1">
      <c r="A263" s="820"/>
      <c r="B263" s="821"/>
      <c r="C263" s="822"/>
      <c r="D263" s="822"/>
      <c r="E263" s="822"/>
      <c r="F263" s="239">
        <f t="shared" si="117"/>
        <v>0</v>
      </c>
      <c r="G263" s="821"/>
      <c r="H263" s="822"/>
      <c r="I263" s="822"/>
      <c r="J263" s="822"/>
      <c r="K263" s="230">
        <f t="shared" si="118"/>
        <v>0</v>
      </c>
      <c r="L263" s="413">
        <f t="shared" si="104"/>
        <v>0</v>
      </c>
      <c r="M263" s="823">
        <f t="shared" si="105"/>
        <v>0</v>
      </c>
      <c r="N263" s="823">
        <f t="shared" si="106"/>
        <v>0</v>
      </c>
      <c r="O263" s="823">
        <f t="shared" si="107"/>
        <v>0</v>
      </c>
      <c r="P263" s="415">
        <f t="shared" si="108"/>
        <v>0</v>
      </c>
      <c r="Q263" s="345"/>
      <c r="R263" s="393">
        <f t="shared" si="109"/>
        <v>0</v>
      </c>
      <c r="S263" s="229">
        <f t="shared" si="110"/>
        <v>0</v>
      </c>
      <c r="T263" s="393">
        <f t="shared" si="111"/>
        <v>0</v>
      </c>
      <c r="U263" s="230">
        <f t="shared" si="112"/>
        <v>0</v>
      </c>
      <c r="V263" s="412">
        <f t="shared" si="113"/>
        <v>0</v>
      </c>
      <c r="W263" s="230">
        <f t="shared" si="114"/>
        <v>0</v>
      </c>
    </row>
    <row r="264" spans="1:23" s="13" customFormat="1" ht="12.75" hidden="1">
      <c r="A264" s="820"/>
      <c r="B264" s="821"/>
      <c r="C264" s="822"/>
      <c r="D264" s="822"/>
      <c r="E264" s="822"/>
      <c r="F264" s="239">
        <f t="shared" si="117"/>
        <v>0</v>
      </c>
      <c r="G264" s="821"/>
      <c r="H264" s="822"/>
      <c r="I264" s="822"/>
      <c r="J264" s="822"/>
      <c r="K264" s="230">
        <f t="shared" si="118"/>
        <v>0</v>
      </c>
      <c r="L264" s="413">
        <f t="shared" si="104"/>
        <v>0</v>
      </c>
      <c r="M264" s="823">
        <f t="shared" si="105"/>
        <v>0</v>
      </c>
      <c r="N264" s="823">
        <f t="shared" si="106"/>
        <v>0</v>
      </c>
      <c r="O264" s="823">
        <f t="shared" si="107"/>
        <v>0</v>
      </c>
      <c r="P264" s="415">
        <f t="shared" si="108"/>
        <v>0</v>
      </c>
      <c r="Q264" s="345"/>
      <c r="R264" s="393">
        <f t="shared" si="109"/>
        <v>0</v>
      </c>
      <c r="S264" s="229">
        <f t="shared" si="110"/>
        <v>0</v>
      </c>
      <c r="T264" s="393">
        <f t="shared" si="111"/>
        <v>0</v>
      </c>
      <c r="U264" s="230">
        <f t="shared" si="112"/>
        <v>0</v>
      </c>
      <c r="V264" s="412">
        <f t="shared" si="113"/>
        <v>0</v>
      </c>
      <c r="W264" s="230">
        <f t="shared" si="114"/>
        <v>0</v>
      </c>
    </row>
    <row r="265" spans="1:23" s="13" customFormat="1" ht="12.75" hidden="1">
      <c r="A265" s="820"/>
      <c r="B265" s="821"/>
      <c r="C265" s="822"/>
      <c r="D265" s="822"/>
      <c r="E265" s="822"/>
      <c r="F265" s="239">
        <f t="shared" si="117"/>
        <v>0</v>
      </c>
      <c r="G265" s="821"/>
      <c r="H265" s="822"/>
      <c r="I265" s="822"/>
      <c r="J265" s="822"/>
      <c r="K265" s="230">
        <f t="shared" si="118"/>
        <v>0</v>
      </c>
      <c r="L265" s="413">
        <f t="shared" si="104"/>
        <v>0</v>
      </c>
      <c r="M265" s="823">
        <f t="shared" si="105"/>
        <v>0</v>
      </c>
      <c r="N265" s="823">
        <f t="shared" si="106"/>
        <v>0</v>
      </c>
      <c r="O265" s="823">
        <f t="shared" si="107"/>
        <v>0</v>
      </c>
      <c r="P265" s="415">
        <f t="shared" si="108"/>
        <v>0</v>
      </c>
      <c r="Q265" s="345"/>
      <c r="R265" s="393">
        <f t="shared" si="109"/>
        <v>0</v>
      </c>
      <c r="S265" s="229">
        <f t="shared" si="110"/>
        <v>0</v>
      </c>
      <c r="T265" s="393">
        <f t="shared" si="111"/>
        <v>0</v>
      </c>
      <c r="U265" s="230">
        <f t="shared" si="112"/>
        <v>0</v>
      </c>
      <c r="V265" s="412">
        <f t="shared" si="113"/>
        <v>0</v>
      </c>
      <c r="W265" s="230">
        <f t="shared" si="114"/>
        <v>0</v>
      </c>
    </row>
    <row r="266" spans="1:23" s="13" customFormat="1" ht="12.75" hidden="1">
      <c r="A266" s="820"/>
      <c r="B266" s="821"/>
      <c r="C266" s="822"/>
      <c r="D266" s="822"/>
      <c r="E266" s="822"/>
      <c r="F266" s="239">
        <f t="shared" si="117"/>
        <v>0</v>
      </c>
      <c r="G266" s="821"/>
      <c r="H266" s="822"/>
      <c r="I266" s="822"/>
      <c r="J266" s="822"/>
      <c r="K266" s="230">
        <f t="shared" si="118"/>
        <v>0</v>
      </c>
      <c r="L266" s="413">
        <f t="shared" si="104"/>
        <v>0</v>
      </c>
      <c r="M266" s="823">
        <f t="shared" si="105"/>
        <v>0</v>
      </c>
      <c r="N266" s="823">
        <f t="shared" si="106"/>
        <v>0</v>
      </c>
      <c r="O266" s="823">
        <f t="shared" si="107"/>
        <v>0</v>
      </c>
      <c r="P266" s="415">
        <f t="shared" si="108"/>
        <v>0</v>
      </c>
      <c r="Q266" s="345"/>
      <c r="R266" s="393">
        <f t="shared" si="109"/>
        <v>0</v>
      </c>
      <c r="S266" s="229">
        <f t="shared" si="110"/>
        <v>0</v>
      </c>
      <c r="T266" s="393">
        <f t="shared" si="111"/>
        <v>0</v>
      </c>
      <c r="U266" s="230">
        <f t="shared" si="112"/>
        <v>0</v>
      </c>
      <c r="V266" s="412">
        <f t="shared" si="113"/>
        <v>0</v>
      </c>
      <c r="W266" s="230">
        <f t="shared" si="114"/>
        <v>0</v>
      </c>
    </row>
    <row r="267" spans="1:23" s="13" customFormat="1" ht="12.75" hidden="1">
      <c r="A267" s="820"/>
      <c r="B267" s="821"/>
      <c r="C267" s="822"/>
      <c r="D267" s="822"/>
      <c r="E267" s="822"/>
      <c r="F267" s="239">
        <f t="shared" si="117"/>
        <v>0</v>
      </c>
      <c r="G267" s="821"/>
      <c r="H267" s="822"/>
      <c r="I267" s="822"/>
      <c r="J267" s="822"/>
      <c r="K267" s="230">
        <f t="shared" si="118"/>
        <v>0</v>
      </c>
      <c r="L267" s="413">
        <f t="shared" si="104"/>
        <v>0</v>
      </c>
      <c r="M267" s="823">
        <f t="shared" si="105"/>
        <v>0</v>
      </c>
      <c r="N267" s="823">
        <f t="shared" si="106"/>
        <v>0</v>
      </c>
      <c r="O267" s="823">
        <f t="shared" si="107"/>
        <v>0</v>
      </c>
      <c r="P267" s="415">
        <f t="shared" si="108"/>
        <v>0</v>
      </c>
      <c r="Q267" s="345"/>
      <c r="R267" s="393">
        <f t="shared" si="109"/>
        <v>0</v>
      </c>
      <c r="S267" s="229">
        <f t="shared" si="110"/>
        <v>0</v>
      </c>
      <c r="T267" s="393">
        <f t="shared" si="111"/>
        <v>0</v>
      </c>
      <c r="U267" s="230">
        <f t="shared" si="112"/>
        <v>0</v>
      </c>
      <c r="V267" s="412">
        <f t="shared" si="113"/>
        <v>0</v>
      </c>
      <c r="W267" s="230">
        <f t="shared" si="114"/>
        <v>0</v>
      </c>
    </row>
    <row r="268" spans="1:23" s="13" customFormat="1" ht="12.75" hidden="1">
      <c r="A268" s="820"/>
      <c r="B268" s="821"/>
      <c r="C268" s="822"/>
      <c r="D268" s="822"/>
      <c r="E268" s="822"/>
      <c r="F268" s="239">
        <f t="shared" si="117"/>
        <v>0</v>
      </c>
      <c r="G268" s="821"/>
      <c r="H268" s="822"/>
      <c r="I268" s="822"/>
      <c r="J268" s="822"/>
      <c r="K268" s="230">
        <f t="shared" si="118"/>
        <v>0</v>
      </c>
      <c r="L268" s="413">
        <f t="shared" si="104"/>
        <v>0</v>
      </c>
      <c r="M268" s="823">
        <f t="shared" si="105"/>
        <v>0</v>
      </c>
      <c r="N268" s="823">
        <f t="shared" si="106"/>
        <v>0</v>
      </c>
      <c r="O268" s="823">
        <f t="shared" si="107"/>
        <v>0</v>
      </c>
      <c r="P268" s="415">
        <f t="shared" si="108"/>
        <v>0</v>
      </c>
      <c r="Q268" s="345"/>
      <c r="R268" s="393">
        <f t="shared" si="109"/>
        <v>0</v>
      </c>
      <c r="S268" s="229">
        <f t="shared" si="110"/>
        <v>0</v>
      </c>
      <c r="T268" s="393">
        <f t="shared" si="111"/>
        <v>0</v>
      </c>
      <c r="U268" s="230">
        <f t="shared" si="112"/>
        <v>0</v>
      </c>
      <c r="V268" s="412">
        <f t="shared" si="113"/>
        <v>0</v>
      </c>
      <c r="W268" s="230">
        <f t="shared" si="114"/>
        <v>0</v>
      </c>
    </row>
    <row r="269" spans="1:23" s="13" customFormat="1" ht="12.75" hidden="1">
      <c r="A269" s="820"/>
      <c r="B269" s="821"/>
      <c r="C269" s="822"/>
      <c r="D269" s="822"/>
      <c r="E269" s="822"/>
      <c r="F269" s="239">
        <f t="shared" si="117"/>
        <v>0</v>
      </c>
      <c r="G269" s="821"/>
      <c r="H269" s="822"/>
      <c r="I269" s="822"/>
      <c r="J269" s="822"/>
      <c r="K269" s="230">
        <f t="shared" si="118"/>
        <v>0</v>
      </c>
      <c r="L269" s="413">
        <f t="shared" si="104"/>
        <v>0</v>
      </c>
      <c r="M269" s="823">
        <f t="shared" si="105"/>
        <v>0</v>
      </c>
      <c r="N269" s="823">
        <f t="shared" si="106"/>
        <v>0</v>
      </c>
      <c r="O269" s="823">
        <f t="shared" si="107"/>
        <v>0</v>
      </c>
      <c r="P269" s="415">
        <f t="shared" si="108"/>
        <v>0</v>
      </c>
      <c r="Q269" s="345"/>
      <c r="R269" s="393">
        <f t="shared" si="109"/>
        <v>0</v>
      </c>
      <c r="S269" s="229">
        <f t="shared" si="110"/>
        <v>0</v>
      </c>
      <c r="T269" s="393">
        <f t="shared" si="111"/>
        <v>0</v>
      </c>
      <c r="U269" s="230">
        <f t="shared" si="112"/>
        <v>0</v>
      </c>
      <c r="V269" s="412">
        <f t="shared" si="113"/>
        <v>0</v>
      </c>
      <c r="W269" s="230">
        <f t="shared" si="114"/>
        <v>0</v>
      </c>
    </row>
    <row r="270" spans="1:23" s="13" customFormat="1" ht="12.75" hidden="1">
      <c r="A270" s="820"/>
      <c r="B270" s="821"/>
      <c r="C270" s="822"/>
      <c r="D270" s="822"/>
      <c r="E270" s="822"/>
      <c r="F270" s="239">
        <f t="shared" si="117"/>
        <v>0</v>
      </c>
      <c r="G270" s="821"/>
      <c r="H270" s="822"/>
      <c r="I270" s="822"/>
      <c r="J270" s="822"/>
      <c r="K270" s="230">
        <f t="shared" si="118"/>
        <v>0</v>
      </c>
      <c r="L270" s="413">
        <f t="shared" si="104"/>
        <v>0</v>
      </c>
      <c r="M270" s="823">
        <f t="shared" si="105"/>
        <v>0</v>
      </c>
      <c r="N270" s="823">
        <f t="shared" si="106"/>
        <v>0</v>
      </c>
      <c r="O270" s="823">
        <f t="shared" si="107"/>
        <v>0</v>
      </c>
      <c r="P270" s="415">
        <f t="shared" si="108"/>
        <v>0</v>
      </c>
      <c r="Q270" s="345"/>
      <c r="R270" s="393">
        <f t="shared" si="109"/>
        <v>0</v>
      </c>
      <c r="S270" s="229">
        <f t="shared" si="110"/>
        <v>0</v>
      </c>
      <c r="T270" s="393">
        <f t="shared" si="111"/>
        <v>0</v>
      </c>
      <c r="U270" s="230">
        <f t="shared" si="112"/>
        <v>0</v>
      </c>
      <c r="V270" s="412">
        <f t="shared" si="113"/>
        <v>0</v>
      </c>
      <c r="W270" s="230">
        <f t="shared" si="114"/>
        <v>0</v>
      </c>
    </row>
    <row r="271" spans="1:23" s="13" customFormat="1" ht="12.75" hidden="1">
      <c r="A271" s="820"/>
      <c r="B271" s="821"/>
      <c r="C271" s="822"/>
      <c r="D271" s="822"/>
      <c r="E271" s="822"/>
      <c r="F271" s="239">
        <f t="shared" si="117"/>
        <v>0</v>
      </c>
      <c r="G271" s="821"/>
      <c r="H271" s="822"/>
      <c r="I271" s="822"/>
      <c r="J271" s="822"/>
      <c r="K271" s="230">
        <f t="shared" si="118"/>
        <v>0</v>
      </c>
      <c r="L271" s="413">
        <f t="shared" si="104"/>
        <v>0</v>
      </c>
      <c r="M271" s="823">
        <f t="shared" si="105"/>
        <v>0</v>
      </c>
      <c r="N271" s="823">
        <f t="shared" si="106"/>
        <v>0</v>
      </c>
      <c r="O271" s="823">
        <f t="shared" si="107"/>
        <v>0</v>
      </c>
      <c r="P271" s="415">
        <f t="shared" si="108"/>
        <v>0</v>
      </c>
      <c r="Q271" s="345"/>
      <c r="R271" s="393">
        <f t="shared" si="109"/>
        <v>0</v>
      </c>
      <c r="S271" s="229">
        <f t="shared" si="110"/>
        <v>0</v>
      </c>
      <c r="T271" s="393">
        <f t="shared" si="111"/>
        <v>0</v>
      </c>
      <c r="U271" s="230">
        <f t="shared" si="112"/>
        <v>0</v>
      </c>
      <c r="V271" s="412">
        <f t="shared" si="113"/>
        <v>0</v>
      </c>
      <c r="W271" s="230">
        <f t="shared" si="114"/>
        <v>0</v>
      </c>
    </row>
    <row r="272" spans="1:23" s="13" customFormat="1" ht="12.75" hidden="1">
      <c r="A272" s="820"/>
      <c r="B272" s="821"/>
      <c r="C272" s="822"/>
      <c r="D272" s="822"/>
      <c r="E272" s="822"/>
      <c r="F272" s="239">
        <f t="shared" si="117"/>
        <v>0</v>
      </c>
      <c r="G272" s="821"/>
      <c r="H272" s="822"/>
      <c r="I272" s="822"/>
      <c r="J272" s="822"/>
      <c r="K272" s="230">
        <f t="shared" si="118"/>
        <v>0</v>
      </c>
      <c r="L272" s="413">
        <f t="shared" si="104"/>
        <v>0</v>
      </c>
      <c r="M272" s="823">
        <f t="shared" si="105"/>
        <v>0</v>
      </c>
      <c r="N272" s="823">
        <f t="shared" si="106"/>
        <v>0</v>
      </c>
      <c r="O272" s="823">
        <f t="shared" si="107"/>
        <v>0</v>
      </c>
      <c r="P272" s="415">
        <f t="shared" si="108"/>
        <v>0</v>
      </c>
      <c r="Q272" s="345"/>
      <c r="R272" s="393">
        <f t="shared" si="109"/>
        <v>0</v>
      </c>
      <c r="S272" s="229">
        <f t="shared" si="110"/>
        <v>0</v>
      </c>
      <c r="T272" s="393">
        <f t="shared" si="111"/>
        <v>0</v>
      </c>
      <c r="U272" s="230">
        <f t="shared" si="112"/>
        <v>0</v>
      </c>
      <c r="V272" s="412">
        <f t="shared" si="113"/>
        <v>0</v>
      </c>
      <c r="W272" s="230">
        <f t="shared" si="114"/>
        <v>0</v>
      </c>
    </row>
    <row r="273" spans="1:23" s="13" customFormat="1" ht="12.75" hidden="1">
      <c r="A273" s="820"/>
      <c r="B273" s="821"/>
      <c r="C273" s="822"/>
      <c r="D273" s="822"/>
      <c r="E273" s="822"/>
      <c r="F273" s="239">
        <f t="shared" si="117"/>
        <v>0</v>
      </c>
      <c r="G273" s="821"/>
      <c r="H273" s="822"/>
      <c r="I273" s="822"/>
      <c r="J273" s="822"/>
      <c r="K273" s="230">
        <f t="shared" si="118"/>
        <v>0</v>
      </c>
      <c r="L273" s="413">
        <f t="shared" si="104"/>
        <v>0</v>
      </c>
      <c r="M273" s="823">
        <f t="shared" si="105"/>
        <v>0</v>
      </c>
      <c r="N273" s="823">
        <f t="shared" si="106"/>
        <v>0</v>
      </c>
      <c r="O273" s="823">
        <f t="shared" si="107"/>
        <v>0</v>
      </c>
      <c r="P273" s="415">
        <f t="shared" si="108"/>
        <v>0</v>
      </c>
      <c r="Q273" s="345"/>
      <c r="R273" s="393">
        <f t="shared" si="109"/>
        <v>0</v>
      </c>
      <c r="S273" s="229">
        <f t="shared" si="110"/>
        <v>0</v>
      </c>
      <c r="T273" s="393">
        <f t="shared" si="111"/>
        <v>0</v>
      </c>
      <c r="U273" s="230">
        <f t="shared" si="112"/>
        <v>0</v>
      </c>
      <c r="V273" s="412">
        <f t="shared" si="113"/>
        <v>0</v>
      </c>
      <c r="W273" s="230">
        <f t="shared" si="114"/>
        <v>0</v>
      </c>
    </row>
    <row r="274" spans="1:23" s="13" customFormat="1" ht="12.75" hidden="1">
      <c r="A274" s="820"/>
      <c r="B274" s="821"/>
      <c r="C274" s="822"/>
      <c r="D274" s="822"/>
      <c r="E274" s="822"/>
      <c r="F274" s="239">
        <f t="shared" si="117"/>
        <v>0</v>
      </c>
      <c r="G274" s="821"/>
      <c r="H274" s="822"/>
      <c r="I274" s="822"/>
      <c r="J274" s="822"/>
      <c r="K274" s="230">
        <f t="shared" si="118"/>
        <v>0</v>
      </c>
      <c r="L274" s="413">
        <f t="shared" si="104"/>
        <v>0</v>
      </c>
      <c r="M274" s="823">
        <f t="shared" si="105"/>
        <v>0</v>
      </c>
      <c r="N274" s="823">
        <f t="shared" si="106"/>
        <v>0</v>
      </c>
      <c r="O274" s="823">
        <f t="shared" si="107"/>
        <v>0</v>
      </c>
      <c r="P274" s="415">
        <f t="shared" si="108"/>
        <v>0</v>
      </c>
      <c r="Q274" s="345"/>
      <c r="R274" s="393">
        <f t="shared" si="109"/>
        <v>0</v>
      </c>
      <c r="S274" s="229">
        <f t="shared" si="110"/>
        <v>0</v>
      </c>
      <c r="T274" s="393">
        <f t="shared" si="111"/>
        <v>0</v>
      </c>
      <c r="U274" s="230">
        <f t="shared" si="112"/>
        <v>0</v>
      </c>
      <c r="V274" s="412">
        <f t="shared" si="113"/>
        <v>0</v>
      </c>
      <c r="W274" s="230">
        <f t="shared" si="114"/>
        <v>0</v>
      </c>
    </row>
    <row r="275" spans="1:23" s="13" customFormat="1" ht="12.75" hidden="1">
      <c r="A275" s="820"/>
      <c r="B275" s="821"/>
      <c r="C275" s="822"/>
      <c r="D275" s="822"/>
      <c r="E275" s="822"/>
      <c r="F275" s="239">
        <f t="shared" si="117"/>
        <v>0</v>
      </c>
      <c r="G275" s="821"/>
      <c r="H275" s="822"/>
      <c r="I275" s="822"/>
      <c r="J275" s="822"/>
      <c r="K275" s="230">
        <f t="shared" si="118"/>
        <v>0</v>
      </c>
      <c r="L275" s="413">
        <f t="shared" si="104"/>
        <v>0</v>
      </c>
      <c r="M275" s="823">
        <f t="shared" si="105"/>
        <v>0</v>
      </c>
      <c r="N275" s="823">
        <f t="shared" si="106"/>
        <v>0</v>
      </c>
      <c r="O275" s="823">
        <f t="shared" si="107"/>
        <v>0</v>
      </c>
      <c r="P275" s="415">
        <f t="shared" si="108"/>
        <v>0</v>
      </c>
      <c r="Q275" s="345"/>
      <c r="R275" s="393">
        <f t="shared" si="109"/>
        <v>0</v>
      </c>
      <c r="S275" s="229">
        <f t="shared" si="110"/>
        <v>0</v>
      </c>
      <c r="T275" s="393">
        <f t="shared" si="111"/>
        <v>0</v>
      </c>
      <c r="U275" s="230">
        <f t="shared" si="112"/>
        <v>0</v>
      </c>
      <c r="V275" s="412">
        <f t="shared" si="113"/>
        <v>0</v>
      </c>
      <c r="W275" s="230">
        <f t="shared" si="114"/>
        <v>0</v>
      </c>
    </row>
    <row r="276" spans="1:23" s="13" customFormat="1" hidden="1" thickBot="1">
      <c r="A276" s="378"/>
      <c r="B276" s="803"/>
      <c r="C276" s="804"/>
      <c r="D276" s="804"/>
      <c r="E276" s="804"/>
      <c r="F276" s="239">
        <f t="shared" si="117"/>
        <v>0</v>
      </c>
      <c r="G276" s="821"/>
      <c r="H276" s="822"/>
      <c r="I276" s="822"/>
      <c r="J276" s="822"/>
      <c r="K276" s="230">
        <f t="shared" si="118"/>
        <v>0</v>
      </c>
      <c r="L276" s="413">
        <f t="shared" si="104"/>
        <v>0</v>
      </c>
      <c r="M276" s="823">
        <f t="shared" si="105"/>
        <v>0</v>
      </c>
      <c r="N276" s="823">
        <f t="shared" si="106"/>
        <v>0</v>
      </c>
      <c r="O276" s="823">
        <f t="shared" si="107"/>
        <v>0</v>
      </c>
      <c r="P276" s="415">
        <f t="shared" si="108"/>
        <v>0</v>
      </c>
      <c r="Q276" s="345"/>
      <c r="R276" s="393">
        <f t="shared" si="109"/>
        <v>0</v>
      </c>
      <c r="S276" s="229">
        <f t="shared" si="110"/>
        <v>0</v>
      </c>
      <c r="T276" s="393">
        <f t="shared" si="111"/>
        <v>0</v>
      </c>
      <c r="U276" s="230">
        <f t="shared" si="112"/>
        <v>0</v>
      </c>
      <c r="V276" s="412">
        <f t="shared" si="113"/>
        <v>0</v>
      </c>
      <c r="W276" s="230">
        <f t="shared" si="114"/>
        <v>0</v>
      </c>
    </row>
    <row r="277" spans="1:23" s="13" customFormat="1" thickTop="1">
      <c r="A277" s="394" t="s">
        <v>54</v>
      </c>
      <c r="B277" s="649"/>
      <c r="C277" s="379"/>
      <c r="D277" s="395"/>
      <c r="E277" s="395"/>
      <c r="F277" s="396">
        <f>SUM(F197:F276)</f>
        <v>0</v>
      </c>
      <c r="G277" s="649"/>
      <c r="H277" s="379"/>
      <c r="I277" s="399"/>
      <c r="J277" s="399"/>
      <c r="K277" s="396">
        <f>SUM(K197:K276)</f>
        <v>0</v>
      </c>
      <c r="L277" s="649"/>
      <c r="M277" s="379"/>
      <c r="N277" s="399"/>
      <c r="O277" s="399"/>
      <c r="P277" s="396">
        <f>SUM(P197:P276)</f>
        <v>0</v>
      </c>
      <c r="Q277" s="345"/>
      <c r="R277" s="393"/>
      <c r="S277" s="229"/>
      <c r="T277" s="393"/>
      <c r="U277" s="230"/>
      <c r="V277" s="412"/>
      <c r="W277" s="230"/>
    </row>
    <row r="278" spans="1:23" s="13" customFormat="1" ht="12.75">
      <c r="A278" s="651" t="s">
        <v>55</v>
      </c>
      <c r="B278" s="380"/>
      <c r="C278" s="12"/>
      <c r="D278" s="12"/>
      <c r="E278" s="12"/>
      <c r="F278" s="381"/>
      <c r="K278" s="382"/>
      <c r="L278" s="380"/>
      <c r="M278" s="12"/>
      <c r="N278" s="345"/>
      <c r="O278" s="345"/>
      <c r="P278" s="771">
        <f>+F278-+K278</f>
        <v>0</v>
      </c>
      <c r="Q278" s="345"/>
      <c r="R278" s="413"/>
      <c r="S278" s="414"/>
      <c r="T278" s="413"/>
      <c r="U278" s="415"/>
      <c r="V278" s="416"/>
      <c r="W278" s="415"/>
    </row>
    <row r="279" spans="1:23" s="780" customFormat="1" thickBot="1">
      <c r="A279" s="400" t="s">
        <v>56</v>
      </c>
      <c r="B279" s="772">
        <f>SUM(B197:B276)</f>
        <v>0</v>
      </c>
      <c r="C279" s="773">
        <f>SUM(C197:C276)</f>
        <v>0</v>
      </c>
      <c r="D279" s="773"/>
      <c r="E279" s="773"/>
      <c r="F279" s="783">
        <f>SUM(F277:F278)</f>
        <v>0</v>
      </c>
      <c r="G279" s="773">
        <f>SUM(G197:G276)</f>
        <v>0</v>
      </c>
      <c r="H279" s="773">
        <f>SUM(H197:H276)</f>
        <v>0</v>
      </c>
      <c r="I279" s="773"/>
      <c r="J279" s="773"/>
      <c r="K279" s="773">
        <f>SUM(K277:K278)</f>
        <v>0</v>
      </c>
      <c r="L279" s="772">
        <f>SUM(L197:L276)</f>
        <v>0</v>
      </c>
      <c r="M279" s="773">
        <f>SUM(M197:M276)</f>
        <v>0</v>
      </c>
      <c r="N279" s="773"/>
      <c r="O279" s="773"/>
      <c r="P279" s="783">
        <f>SUM(P277:P278)</f>
        <v>0</v>
      </c>
      <c r="Q279" s="775"/>
      <c r="R279" s="776">
        <f t="shared" ref="R279:W279" si="119">SUM(R197:R278)</f>
        <v>0</v>
      </c>
      <c r="S279" s="777">
        <f t="shared" si="119"/>
        <v>0</v>
      </c>
      <c r="T279" s="776">
        <f t="shared" si="119"/>
        <v>0</v>
      </c>
      <c r="U279" s="778">
        <f t="shared" si="119"/>
        <v>0</v>
      </c>
      <c r="V279" s="779">
        <f t="shared" si="119"/>
        <v>0</v>
      </c>
      <c r="W279" s="778">
        <f t="shared" si="119"/>
        <v>0</v>
      </c>
    </row>
    <row r="280" spans="1:23" ht="14.25" thickTop="1">
      <c r="A280" s="153" t="s">
        <v>37</v>
      </c>
      <c r="B280" s="159"/>
      <c r="C280" s="159"/>
      <c r="D280" s="159"/>
      <c r="E280" s="159"/>
      <c r="F280" s="159"/>
      <c r="G280" s="384"/>
      <c r="H280" s="384"/>
      <c r="I280" s="384"/>
      <c r="J280" s="384"/>
      <c r="K280" s="164"/>
      <c r="L280"/>
      <c r="M280"/>
      <c r="N280"/>
      <c r="O280"/>
      <c r="P280"/>
      <c r="R280" s="401"/>
      <c r="S280" s="401"/>
      <c r="T280" s="401"/>
      <c r="U280" s="401"/>
      <c r="V280" s="401"/>
      <c r="W280" s="162"/>
    </row>
    <row r="281" spans="1:23">
      <c r="A281" s="154" t="s">
        <v>59</v>
      </c>
      <c r="B281" s="159"/>
      <c r="C281" s="159"/>
      <c r="D281" s="159"/>
      <c r="E281" s="159"/>
      <c r="F281" s="159"/>
      <c r="G281" s="384"/>
      <c r="H281" s="384"/>
      <c r="I281" s="384"/>
      <c r="J281" s="384"/>
      <c r="K281" s="645"/>
      <c r="L281"/>
      <c r="M281"/>
      <c r="N281"/>
      <c r="O281"/>
      <c r="P281"/>
      <c r="R281" s="401"/>
      <c r="S281" s="401"/>
      <c r="T281" s="401"/>
      <c r="U281" s="401"/>
      <c r="V281" s="401"/>
      <c r="W281" s="162"/>
    </row>
    <row r="282" spans="1:23" ht="1.5" customHeight="1">
      <c r="A282" s="154"/>
      <c r="B282" s="62"/>
      <c r="C282" s="646"/>
      <c r="D282" s="646"/>
      <c r="E282" s="646"/>
      <c r="F282" s="647"/>
      <c r="G282" s="384"/>
      <c r="H282" s="162"/>
      <c r="I282" s="162"/>
      <c r="J282" s="164"/>
      <c r="K282" s="164"/>
      <c r="L282"/>
      <c r="M282"/>
      <c r="N282"/>
      <c r="O282"/>
      <c r="P282"/>
      <c r="R282" s="401"/>
      <c r="S282" s="401"/>
      <c r="T282" s="401"/>
      <c r="U282" s="401"/>
      <c r="V282" s="401"/>
      <c r="W282" s="162"/>
    </row>
    <row r="283" spans="1:23" s="185" customFormat="1">
      <c r="A283" s="165" t="s">
        <v>24</v>
      </c>
      <c r="B283" s="982" t="str">
        <f>+B190</f>
        <v>Contractor Name</v>
      </c>
      <c r="C283" s="982"/>
      <c r="D283" s="982"/>
      <c r="E283" s="211"/>
      <c r="F283" s="165" t="s">
        <v>23</v>
      </c>
      <c r="G283" s="417"/>
      <c r="H283" s="984" t="str">
        <f>+H190</f>
        <v>Contract Number</v>
      </c>
      <c r="I283" s="984"/>
      <c r="J283" s="984"/>
      <c r="K283" s="984"/>
      <c r="L283" s="385" t="s">
        <v>324</v>
      </c>
      <c r="M283" s="418"/>
      <c r="N283" s="166"/>
      <c r="O283" s="983">
        <f>+O190</f>
        <v>0</v>
      </c>
      <c r="P283" s="983"/>
      <c r="R283" s="401"/>
      <c r="S283" s="401"/>
      <c r="T283" s="401"/>
      <c r="U283" s="401"/>
      <c r="V283" s="401"/>
      <c r="W283" s="418"/>
    </row>
    <row r="284" spans="1:23" s="185" customFormat="1" ht="14.25" thickBot="1">
      <c r="A284" s="165" t="s">
        <v>25</v>
      </c>
      <c r="B284" s="762" t="s">
        <v>245</v>
      </c>
      <c r="C284" s="762"/>
      <c r="D284" s="762"/>
      <c r="E284" s="663"/>
      <c r="F284" s="165" t="s">
        <v>113</v>
      </c>
      <c r="H284" s="981" t="s">
        <v>116</v>
      </c>
      <c r="I284" s="981"/>
      <c r="J284" s="981"/>
      <c r="K284" s="981"/>
      <c r="L284" s="386" t="s">
        <v>28</v>
      </c>
      <c r="M284" s="369"/>
      <c r="N284" s="369"/>
      <c r="O284" s="985"/>
      <c r="P284" s="985"/>
      <c r="R284" s="401"/>
      <c r="S284" s="401"/>
      <c r="T284" s="401"/>
      <c r="U284" s="401"/>
      <c r="V284" s="401"/>
      <c r="W284" s="418"/>
    </row>
    <row r="285" spans="1:23" s="185" customFormat="1" ht="14.25" thickTop="1">
      <c r="A285" s="165" t="s">
        <v>27</v>
      </c>
      <c r="B285" s="989">
        <f>+B192</f>
        <v>0</v>
      </c>
      <c r="C285" s="989"/>
      <c r="D285" s="989"/>
      <c r="E285" s="663"/>
      <c r="F285" s="165" t="s">
        <v>26</v>
      </c>
      <c r="G285" s="1004"/>
      <c r="H285" s="1004"/>
      <c r="I285" s="1004"/>
      <c r="J285" s="1004"/>
      <c r="K285" s="1004"/>
      <c r="L285" s="387" t="s">
        <v>29</v>
      </c>
      <c r="M285" s="369"/>
      <c r="O285" s="988"/>
      <c r="P285" s="988"/>
      <c r="R285" s="1005" t="s">
        <v>79</v>
      </c>
      <c r="S285" s="1006"/>
      <c r="T285" s="1006"/>
      <c r="U285" s="1006"/>
      <c r="V285" s="1006"/>
      <c r="W285" s="1007"/>
    </row>
    <row r="286" spans="1:23" ht="4.5" customHeight="1">
      <c r="A286" s="60"/>
      <c r="G286" s="372"/>
      <c r="H286" s="3"/>
      <c r="I286" s="3"/>
      <c r="J286" s="184"/>
      <c r="K286" s="184"/>
      <c r="R286" s="402"/>
      <c r="S286" s="403"/>
      <c r="T286" s="404"/>
      <c r="U286" s="405"/>
      <c r="V286" s="403"/>
      <c r="W286" s="406"/>
    </row>
    <row r="287" spans="1:23" ht="2.25" customHeight="1" thickBot="1">
      <c r="G287" s="365"/>
      <c r="H287" s="3"/>
      <c r="I287" s="3"/>
      <c r="J287" s="184"/>
      <c r="K287" s="184"/>
      <c r="R287" s="402"/>
      <c r="S287" s="403"/>
      <c r="T287" s="402"/>
      <c r="U287" s="407"/>
      <c r="V287" s="403"/>
      <c r="W287" s="406"/>
    </row>
    <row r="288" spans="1:23" ht="14.25" thickTop="1">
      <c r="A288" s="373" t="s">
        <v>53</v>
      </c>
      <c r="B288" s="993" t="s">
        <v>76</v>
      </c>
      <c r="C288" s="994"/>
      <c r="D288" s="994"/>
      <c r="E288" s="994"/>
      <c r="F288" s="995"/>
      <c r="G288" s="993" t="s">
        <v>0</v>
      </c>
      <c r="H288" s="994"/>
      <c r="I288" s="994"/>
      <c r="J288" s="994"/>
      <c r="K288" s="995"/>
      <c r="L288" s="996" t="s">
        <v>77</v>
      </c>
      <c r="M288" s="997"/>
      <c r="N288" s="997"/>
      <c r="O288" s="997"/>
      <c r="P288" s="998"/>
      <c r="Q288"/>
      <c r="R288" s="1008" t="s">
        <v>76</v>
      </c>
      <c r="S288" s="1009"/>
      <c r="T288" s="1008" t="s">
        <v>0</v>
      </c>
      <c r="U288" s="1009"/>
      <c r="V288" s="1008" t="s">
        <v>80</v>
      </c>
      <c r="W288" s="1009"/>
    </row>
    <row r="289" spans="1:23" ht="38.25">
      <c r="A289" s="374"/>
      <c r="B289" s="128" t="s">
        <v>72</v>
      </c>
      <c r="C289" s="129" t="s">
        <v>73</v>
      </c>
      <c r="D289" s="129" t="s">
        <v>78</v>
      </c>
      <c r="E289" s="129" t="s">
        <v>74</v>
      </c>
      <c r="F289" s="375" t="s">
        <v>75</v>
      </c>
      <c r="G289" s="128" t="s">
        <v>72</v>
      </c>
      <c r="H289" s="129" t="s">
        <v>73</v>
      </c>
      <c r="I289" s="129" t="s">
        <v>78</v>
      </c>
      <c r="J289" s="129" t="s">
        <v>74</v>
      </c>
      <c r="K289" s="375" t="s">
        <v>75</v>
      </c>
      <c r="L289" s="390" t="s">
        <v>72</v>
      </c>
      <c r="M289" s="148" t="s">
        <v>73</v>
      </c>
      <c r="N289" s="148" t="s">
        <v>78</v>
      </c>
      <c r="O289" s="148" t="s">
        <v>74</v>
      </c>
      <c r="P289" s="391" t="s">
        <v>75</v>
      </c>
      <c r="Q289"/>
      <c r="R289" s="408" t="s">
        <v>81</v>
      </c>
      <c r="S289" s="409" t="s">
        <v>82</v>
      </c>
      <c r="T289" s="408" t="s">
        <v>81</v>
      </c>
      <c r="U289" s="409" t="s">
        <v>82</v>
      </c>
      <c r="V289" s="410" t="s">
        <v>81</v>
      </c>
      <c r="W289" s="409" t="s">
        <v>82</v>
      </c>
    </row>
    <row r="290" spans="1:23" s="13" customFormat="1" ht="12.75">
      <c r="A290" s="376"/>
      <c r="B290" s="144"/>
      <c r="C290" s="145"/>
      <c r="D290" s="145"/>
      <c r="E290" s="145"/>
      <c r="F290" s="239">
        <f t="shared" ref="F290:F339" si="120">IF(D290*(B290+C290)=0,D290*E290/12,D290*(B290+C290)*E290/12)</f>
        <v>0</v>
      </c>
      <c r="G290" s="144"/>
      <c r="H290" s="145"/>
      <c r="I290" s="145"/>
      <c r="J290" s="145"/>
      <c r="K290" s="239">
        <f t="shared" ref="K290:K339" si="121">IF(I290*(G290+H290)=0,I290*J290/12,I290*(G290+H290)*J290/12)</f>
        <v>0</v>
      </c>
      <c r="L290" s="392">
        <f>+B290-G290</f>
        <v>0</v>
      </c>
      <c r="M290" s="237">
        <f t="shared" ref="M290:M322" si="122">+C290-H290</f>
        <v>0</v>
      </c>
      <c r="N290" s="237">
        <f t="shared" ref="N290:N322" si="123">+D290-I290</f>
        <v>0</v>
      </c>
      <c r="O290" s="237">
        <f t="shared" ref="O290:O322" si="124">+E290-J290</f>
        <v>0</v>
      </c>
      <c r="P290" s="239">
        <f t="shared" ref="P290:P322" si="125">+F290-K290</f>
        <v>0</v>
      </c>
      <c r="Q290" s="345"/>
      <c r="R290" s="392">
        <f>+B290*(E290/12)</f>
        <v>0</v>
      </c>
      <c r="S290" s="238">
        <f>+C290*(E290/12)</f>
        <v>0</v>
      </c>
      <c r="T290" s="392">
        <f>+G290*(J290/12)</f>
        <v>0</v>
      </c>
      <c r="U290" s="239">
        <f>+H290*(J290/12)</f>
        <v>0</v>
      </c>
      <c r="V290" s="411">
        <f t="shared" ref="V290:V322" si="126">+R290-T290</f>
        <v>0</v>
      </c>
      <c r="W290" s="239">
        <f t="shared" ref="W290:W322" si="127">+S290-U290</f>
        <v>0</v>
      </c>
    </row>
    <row r="291" spans="1:23" s="13" customFormat="1" ht="12.75">
      <c r="A291" s="377"/>
      <c r="B291" s="146"/>
      <c r="C291" s="147"/>
      <c r="D291" s="147"/>
      <c r="E291" s="147"/>
      <c r="F291" s="239">
        <f t="shared" si="120"/>
        <v>0</v>
      </c>
      <c r="G291" s="146"/>
      <c r="H291" s="147"/>
      <c r="I291" s="147"/>
      <c r="J291" s="147"/>
      <c r="K291" s="239">
        <f t="shared" si="121"/>
        <v>0</v>
      </c>
      <c r="L291" s="393">
        <f t="shared" ref="L291:L322" si="128">+B291-G291</f>
        <v>0</v>
      </c>
      <c r="M291" s="228">
        <f t="shared" si="122"/>
        <v>0</v>
      </c>
      <c r="N291" s="228">
        <f t="shared" si="123"/>
        <v>0</v>
      </c>
      <c r="O291" s="228">
        <f t="shared" si="124"/>
        <v>0</v>
      </c>
      <c r="P291" s="230">
        <f t="shared" si="125"/>
        <v>0</v>
      </c>
      <c r="Q291" s="345"/>
      <c r="R291" s="393">
        <f t="shared" ref="R291:R322" si="129">+B291*(E291/12)</f>
        <v>0</v>
      </c>
      <c r="S291" s="229">
        <f t="shared" ref="S291:S322" si="130">+C291*(E291/12)</f>
        <v>0</v>
      </c>
      <c r="T291" s="393">
        <f t="shared" ref="T291:T322" si="131">+G291*(J291/12)</f>
        <v>0</v>
      </c>
      <c r="U291" s="230">
        <f t="shared" ref="U291:U322" si="132">+H291*(J291/12)</f>
        <v>0</v>
      </c>
      <c r="V291" s="412">
        <f t="shared" si="126"/>
        <v>0</v>
      </c>
      <c r="W291" s="230">
        <f t="shared" si="127"/>
        <v>0</v>
      </c>
    </row>
    <row r="292" spans="1:23" s="13" customFormat="1" ht="12.75">
      <c r="A292" s="377"/>
      <c r="B292" s="146"/>
      <c r="C292" s="147"/>
      <c r="D292" s="147"/>
      <c r="E292" s="147"/>
      <c r="F292" s="239">
        <f t="shared" si="120"/>
        <v>0</v>
      </c>
      <c r="G292" s="146"/>
      <c r="H292" s="147"/>
      <c r="I292" s="147"/>
      <c r="J292" s="147"/>
      <c r="K292" s="239">
        <f t="shared" si="121"/>
        <v>0</v>
      </c>
      <c r="L292" s="393">
        <f t="shared" si="128"/>
        <v>0</v>
      </c>
      <c r="M292" s="228">
        <f t="shared" si="122"/>
        <v>0</v>
      </c>
      <c r="N292" s="228">
        <f t="shared" si="123"/>
        <v>0</v>
      </c>
      <c r="O292" s="228">
        <f t="shared" si="124"/>
        <v>0</v>
      </c>
      <c r="P292" s="230">
        <f t="shared" si="125"/>
        <v>0</v>
      </c>
      <c r="Q292" s="345"/>
      <c r="R292" s="393">
        <f t="shared" si="129"/>
        <v>0</v>
      </c>
      <c r="S292" s="229">
        <f t="shared" si="130"/>
        <v>0</v>
      </c>
      <c r="T292" s="393">
        <f t="shared" si="131"/>
        <v>0</v>
      </c>
      <c r="U292" s="230">
        <f t="shared" si="132"/>
        <v>0</v>
      </c>
      <c r="V292" s="412">
        <f t="shared" si="126"/>
        <v>0</v>
      </c>
      <c r="W292" s="230">
        <f t="shared" si="127"/>
        <v>0</v>
      </c>
    </row>
    <row r="293" spans="1:23" s="13" customFormat="1" ht="12.75">
      <c r="A293" s="377"/>
      <c r="B293" s="146"/>
      <c r="C293" s="147"/>
      <c r="D293" s="147"/>
      <c r="E293" s="147"/>
      <c r="F293" s="239">
        <f t="shared" si="120"/>
        <v>0</v>
      </c>
      <c r="G293" s="146"/>
      <c r="H293" s="147"/>
      <c r="I293" s="147"/>
      <c r="J293" s="147"/>
      <c r="K293" s="239">
        <f t="shared" si="121"/>
        <v>0</v>
      </c>
      <c r="L293" s="393">
        <f t="shared" si="128"/>
        <v>0</v>
      </c>
      <c r="M293" s="228">
        <f t="shared" si="122"/>
        <v>0</v>
      </c>
      <c r="N293" s="228">
        <f t="shared" si="123"/>
        <v>0</v>
      </c>
      <c r="O293" s="228">
        <f t="shared" si="124"/>
        <v>0</v>
      </c>
      <c r="P293" s="230">
        <f t="shared" si="125"/>
        <v>0</v>
      </c>
      <c r="Q293" s="345"/>
      <c r="R293" s="393">
        <f t="shared" si="129"/>
        <v>0</v>
      </c>
      <c r="S293" s="229">
        <f t="shared" si="130"/>
        <v>0</v>
      </c>
      <c r="T293" s="393">
        <f t="shared" si="131"/>
        <v>0</v>
      </c>
      <c r="U293" s="230">
        <f t="shared" si="132"/>
        <v>0</v>
      </c>
      <c r="V293" s="412">
        <f t="shared" si="126"/>
        <v>0</v>
      </c>
      <c r="W293" s="230">
        <f t="shared" si="127"/>
        <v>0</v>
      </c>
    </row>
    <row r="294" spans="1:23" s="13" customFormat="1" ht="12.75">
      <c r="A294" s="377"/>
      <c r="B294" s="146"/>
      <c r="C294" s="147"/>
      <c r="D294" s="147"/>
      <c r="E294" s="147"/>
      <c r="F294" s="239">
        <f t="shared" si="120"/>
        <v>0</v>
      </c>
      <c r="G294" s="146"/>
      <c r="H294" s="147"/>
      <c r="I294" s="147"/>
      <c r="J294" s="147"/>
      <c r="K294" s="239">
        <f t="shared" si="121"/>
        <v>0</v>
      </c>
      <c r="L294" s="393">
        <f t="shared" si="128"/>
        <v>0</v>
      </c>
      <c r="M294" s="228">
        <f t="shared" si="122"/>
        <v>0</v>
      </c>
      <c r="N294" s="228">
        <f t="shared" si="123"/>
        <v>0</v>
      </c>
      <c r="O294" s="228">
        <f t="shared" si="124"/>
        <v>0</v>
      </c>
      <c r="P294" s="230">
        <f t="shared" si="125"/>
        <v>0</v>
      </c>
      <c r="Q294" s="345"/>
      <c r="R294" s="393">
        <f t="shared" si="129"/>
        <v>0</v>
      </c>
      <c r="S294" s="229">
        <f t="shared" si="130"/>
        <v>0</v>
      </c>
      <c r="T294" s="393">
        <f t="shared" si="131"/>
        <v>0</v>
      </c>
      <c r="U294" s="230">
        <f t="shared" si="132"/>
        <v>0</v>
      </c>
      <c r="V294" s="412">
        <f t="shared" si="126"/>
        <v>0</v>
      </c>
      <c r="W294" s="230">
        <f t="shared" si="127"/>
        <v>0</v>
      </c>
    </row>
    <row r="295" spans="1:23" s="13" customFormat="1" ht="12.75">
      <c r="A295" s="377"/>
      <c r="B295" s="146"/>
      <c r="C295" s="147"/>
      <c r="D295" s="147"/>
      <c r="E295" s="147"/>
      <c r="F295" s="239">
        <f t="shared" si="120"/>
        <v>0</v>
      </c>
      <c r="G295" s="146"/>
      <c r="H295" s="147"/>
      <c r="I295" s="147"/>
      <c r="J295" s="147"/>
      <c r="K295" s="239">
        <f t="shared" si="121"/>
        <v>0</v>
      </c>
      <c r="L295" s="393">
        <f t="shared" si="128"/>
        <v>0</v>
      </c>
      <c r="M295" s="228">
        <f t="shared" si="122"/>
        <v>0</v>
      </c>
      <c r="N295" s="228">
        <f t="shared" si="123"/>
        <v>0</v>
      </c>
      <c r="O295" s="228">
        <f t="shared" si="124"/>
        <v>0</v>
      </c>
      <c r="P295" s="230">
        <f t="shared" si="125"/>
        <v>0</v>
      </c>
      <c r="Q295" s="345"/>
      <c r="R295" s="393">
        <f t="shared" si="129"/>
        <v>0</v>
      </c>
      <c r="S295" s="229">
        <f t="shared" si="130"/>
        <v>0</v>
      </c>
      <c r="T295" s="393">
        <f t="shared" si="131"/>
        <v>0</v>
      </c>
      <c r="U295" s="230">
        <f t="shared" si="132"/>
        <v>0</v>
      </c>
      <c r="V295" s="412">
        <f t="shared" si="126"/>
        <v>0</v>
      </c>
      <c r="W295" s="230">
        <f t="shared" si="127"/>
        <v>0</v>
      </c>
    </row>
    <row r="296" spans="1:23" s="13" customFormat="1" ht="12.75">
      <c r="A296" s="377"/>
      <c r="B296" s="146"/>
      <c r="C296" s="147"/>
      <c r="D296" s="147"/>
      <c r="E296" s="147"/>
      <c r="F296" s="239">
        <f t="shared" si="120"/>
        <v>0</v>
      </c>
      <c r="G296" s="146"/>
      <c r="H296" s="147"/>
      <c r="I296" s="147"/>
      <c r="J296" s="147"/>
      <c r="K296" s="239">
        <f t="shared" si="121"/>
        <v>0</v>
      </c>
      <c r="L296" s="393">
        <f t="shared" si="128"/>
        <v>0</v>
      </c>
      <c r="M296" s="228">
        <f t="shared" si="122"/>
        <v>0</v>
      </c>
      <c r="N296" s="228">
        <f t="shared" si="123"/>
        <v>0</v>
      </c>
      <c r="O296" s="228">
        <f t="shared" si="124"/>
        <v>0</v>
      </c>
      <c r="P296" s="230">
        <f t="shared" si="125"/>
        <v>0</v>
      </c>
      <c r="Q296" s="345"/>
      <c r="R296" s="393">
        <f t="shared" si="129"/>
        <v>0</v>
      </c>
      <c r="S296" s="229">
        <f t="shared" si="130"/>
        <v>0</v>
      </c>
      <c r="T296" s="393">
        <f t="shared" si="131"/>
        <v>0</v>
      </c>
      <c r="U296" s="230">
        <f t="shared" si="132"/>
        <v>0</v>
      </c>
      <c r="V296" s="412">
        <f t="shared" si="126"/>
        <v>0</v>
      </c>
      <c r="W296" s="230">
        <f t="shared" si="127"/>
        <v>0</v>
      </c>
    </row>
    <row r="297" spans="1:23" s="13" customFormat="1" ht="12.75">
      <c r="A297" s="377"/>
      <c r="B297" s="146"/>
      <c r="C297" s="147"/>
      <c r="D297" s="147"/>
      <c r="E297" s="147"/>
      <c r="F297" s="239">
        <f t="shared" si="120"/>
        <v>0</v>
      </c>
      <c r="G297" s="146"/>
      <c r="H297" s="147"/>
      <c r="I297" s="147"/>
      <c r="J297" s="147"/>
      <c r="K297" s="239">
        <f t="shared" si="121"/>
        <v>0</v>
      </c>
      <c r="L297" s="393">
        <f t="shared" si="128"/>
        <v>0</v>
      </c>
      <c r="M297" s="228">
        <f t="shared" si="122"/>
        <v>0</v>
      </c>
      <c r="N297" s="228">
        <f t="shared" si="123"/>
        <v>0</v>
      </c>
      <c r="O297" s="228">
        <f t="shared" si="124"/>
        <v>0</v>
      </c>
      <c r="P297" s="230">
        <f t="shared" si="125"/>
        <v>0</v>
      </c>
      <c r="Q297" s="345"/>
      <c r="R297" s="393">
        <f t="shared" si="129"/>
        <v>0</v>
      </c>
      <c r="S297" s="229">
        <f t="shared" si="130"/>
        <v>0</v>
      </c>
      <c r="T297" s="393">
        <f t="shared" si="131"/>
        <v>0</v>
      </c>
      <c r="U297" s="230">
        <f t="shared" si="132"/>
        <v>0</v>
      </c>
      <c r="V297" s="412">
        <f t="shared" si="126"/>
        <v>0</v>
      </c>
      <c r="W297" s="230">
        <f t="shared" si="127"/>
        <v>0</v>
      </c>
    </row>
    <row r="298" spans="1:23" s="13" customFormat="1" ht="12.75">
      <c r="A298" s="377"/>
      <c r="B298" s="146"/>
      <c r="C298" s="147"/>
      <c r="D298" s="147"/>
      <c r="E298" s="147"/>
      <c r="F298" s="239">
        <f t="shared" si="120"/>
        <v>0</v>
      </c>
      <c r="G298" s="146"/>
      <c r="H298" s="147"/>
      <c r="I298" s="147"/>
      <c r="J298" s="147"/>
      <c r="K298" s="239">
        <f t="shared" si="121"/>
        <v>0</v>
      </c>
      <c r="L298" s="393">
        <f t="shared" si="128"/>
        <v>0</v>
      </c>
      <c r="M298" s="228">
        <f t="shared" si="122"/>
        <v>0</v>
      </c>
      <c r="N298" s="228">
        <f t="shared" si="123"/>
        <v>0</v>
      </c>
      <c r="O298" s="228">
        <f t="shared" si="124"/>
        <v>0</v>
      </c>
      <c r="P298" s="230">
        <f t="shared" si="125"/>
        <v>0</v>
      </c>
      <c r="Q298" s="345"/>
      <c r="R298" s="393">
        <f t="shared" si="129"/>
        <v>0</v>
      </c>
      <c r="S298" s="229">
        <f t="shared" si="130"/>
        <v>0</v>
      </c>
      <c r="T298" s="393">
        <f t="shared" si="131"/>
        <v>0</v>
      </c>
      <c r="U298" s="230">
        <f t="shared" si="132"/>
        <v>0</v>
      </c>
      <c r="V298" s="412">
        <f t="shared" si="126"/>
        <v>0</v>
      </c>
      <c r="W298" s="230">
        <f t="shared" si="127"/>
        <v>0</v>
      </c>
    </row>
    <row r="299" spans="1:23" s="13" customFormat="1" ht="12.75">
      <c r="A299" s="377"/>
      <c r="B299" s="146"/>
      <c r="C299" s="147"/>
      <c r="D299" s="147"/>
      <c r="E299" s="147"/>
      <c r="F299" s="239">
        <f t="shared" si="120"/>
        <v>0</v>
      </c>
      <c r="G299" s="146"/>
      <c r="H299" s="147"/>
      <c r="I299" s="147"/>
      <c r="J299" s="147"/>
      <c r="K299" s="239">
        <f t="shared" si="121"/>
        <v>0</v>
      </c>
      <c r="L299" s="393">
        <f t="shared" si="128"/>
        <v>0</v>
      </c>
      <c r="M299" s="228">
        <f t="shared" si="122"/>
        <v>0</v>
      </c>
      <c r="N299" s="228">
        <f t="shared" si="123"/>
        <v>0</v>
      </c>
      <c r="O299" s="228">
        <f t="shared" si="124"/>
        <v>0</v>
      </c>
      <c r="P299" s="230">
        <f t="shared" si="125"/>
        <v>0</v>
      </c>
      <c r="Q299" s="345"/>
      <c r="R299" s="393">
        <f t="shared" si="129"/>
        <v>0</v>
      </c>
      <c r="S299" s="229">
        <f t="shared" si="130"/>
        <v>0</v>
      </c>
      <c r="T299" s="393">
        <f t="shared" si="131"/>
        <v>0</v>
      </c>
      <c r="U299" s="230">
        <f t="shared" si="132"/>
        <v>0</v>
      </c>
      <c r="V299" s="412">
        <f t="shared" si="126"/>
        <v>0</v>
      </c>
      <c r="W299" s="230">
        <f t="shared" si="127"/>
        <v>0</v>
      </c>
    </row>
    <row r="300" spans="1:23" s="13" customFormat="1" ht="12.75">
      <c r="A300" s="377"/>
      <c r="B300" s="146"/>
      <c r="C300" s="147"/>
      <c r="D300" s="147"/>
      <c r="E300" s="147"/>
      <c r="F300" s="239">
        <f t="shared" si="120"/>
        <v>0</v>
      </c>
      <c r="G300" s="146"/>
      <c r="H300" s="147"/>
      <c r="I300" s="147"/>
      <c r="J300" s="147"/>
      <c r="K300" s="239">
        <f t="shared" si="121"/>
        <v>0</v>
      </c>
      <c r="L300" s="393">
        <f t="shared" si="128"/>
        <v>0</v>
      </c>
      <c r="M300" s="228">
        <f t="shared" si="122"/>
        <v>0</v>
      </c>
      <c r="N300" s="228">
        <f t="shared" si="123"/>
        <v>0</v>
      </c>
      <c r="O300" s="228">
        <f t="shared" si="124"/>
        <v>0</v>
      </c>
      <c r="P300" s="230">
        <f t="shared" si="125"/>
        <v>0</v>
      </c>
      <c r="Q300" s="345"/>
      <c r="R300" s="393">
        <f t="shared" si="129"/>
        <v>0</v>
      </c>
      <c r="S300" s="229">
        <f t="shared" si="130"/>
        <v>0</v>
      </c>
      <c r="T300" s="393">
        <f t="shared" si="131"/>
        <v>0</v>
      </c>
      <c r="U300" s="230">
        <f t="shared" si="132"/>
        <v>0</v>
      </c>
      <c r="V300" s="412">
        <f t="shared" si="126"/>
        <v>0</v>
      </c>
      <c r="W300" s="230">
        <f t="shared" si="127"/>
        <v>0</v>
      </c>
    </row>
    <row r="301" spans="1:23" s="13" customFormat="1" ht="12.75">
      <c r="A301" s="377"/>
      <c r="B301" s="146"/>
      <c r="C301" s="147"/>
      <c r="D301" s="147"/>
      <c r="E301" s="147"/>
      <c r="F301" s="239">
        <f t="shared" si="120"/>
        <v>0</v>
      </c>
      <c r="G301" s="146"/>
      <c r="H301" s="147"/>
      <c r="I301" s="147"/>
      <c r="J301" s="147"/>
      <c r="K301" s="239">
        <f t="shared" si="121"/>
        <v>0</v>
      </c>
      <c r="L301" s="393">
        <f t="shared" si="128"/>
        <v>0</v>
      </c>
      <c r="M301" s="228">
        <f t="shared" si="122"/>
        <v>0</v>
      </c>
      <c r="N301" s="228">
        <f t="shared" si="123"/>
        <v>0</v>
      </c>
      <c r="O301" s="228">
        <f t="shared" si="124"/>
        <v>0</v>
      </c>
      <c r="P301" s="230">
        <f t="shared" si="125"/>
        <v>0</v>
      </c>
      <c r="Q301" s="345"/>
      <c r="R301" s="393">
        <f t="shared" si="129"/>
        <v>0</v>
      </c>
      <c r="S301" s="229">
        <f t="shared" si="130"/>
        <v>0</v>
      </c>
      <c r="T301" s="393">
        <f t="shared" si="131"/>
        <v>0</v>
      </c>
      <c r="U301" s="230">
        <f t="shared" si="132"/>
        <v>0</v>
      </c>
      <c r="V301" s="412">
        <f t="shared" si="126"/>
        <v>0</v>
      </c>
      <c r="W301" s="230">
        <f t="shared" si="127"/>
        <v>0</v>
      </c>
    </row>
    <row r="302" spans="1:23" s="13" customFormat="1" ht="12.75">
      <c r="A302" s="377"/>
      <c r="B302" s="146"/>
      <c r="C302" s="147"/>
      <c r="D302" s="147"/>
      <c r="E302" s="147"/>
      <c r="F302" s="239">
        <f t="shared" si="120"/>
        <v>0</v>
      </c>
      <c r="G302" s="146"/>
      <c r="H302" s="147"/>
      <c r="I302" s="147"/>
      <c r="J302" s="147"/>
      <c r="K302" s="239">
        <f t="shared" si="121"/>
        <v>0</v>
      </c>
      <c r="L302" s="393">
        <f t="shared" si="128"/>
        <v>0</v>
      </c>
      <c r="M302" s="228">
        <f t="shared" si="122"/>
        <v>0</v>
      </c>
      <c r="N302" s="228">
        <f t="shared" si="123"/>
        <v>0</v>
      </c>
      <c r="O302" s="228">
        <f t="shared" si="124"/>
        <v>0</v>
      </c>
      <c r="P302" s="230">
        <f t="shared" si="125"/>
        <v>0</v>
      </c>
      <c r="Q302" s="345"/>
      <c r="R302" s="393">
        <f t="shared" si="129"/>
        <v>0</v>
      </c>
      <c r="S302" s="229">
        <f t="shared" si="130"/>
        <v>0</v>
      </c>
      <c r="T302" s="393">
        <f t="shared" si="131"/>
        <v>0</v>
      </c>
      <c r="U302" s="230">
        <f t="shared" si="132"/>
        <v>0</v>
      </c>
      <c r="V302" s="412">
        <f t="shared" si="126"/>
        <v>0</v>
      </c>
      <c r="W302" s="230">
        <f t="shared" si="127"/>
        <v>0</v>
      </c>
    </row>
    <row r="303" spans="1:23" s="13" customFormat="1" ht="12.75">
      <c r="A303" s="377"/>
      <c r="B303" s="146"/>
      <c r="C303" s="147"/>
      <c r="D303" s="147"/>
      <c r="E303" s="147"/>
      <c r="F303" s="239">
        <f t="shared" si="120"/>
        <v>0</v>
      </c>
      <c r="G303" s="146"/>
      <c r="H303" s="147"/>
      <c r="I303" s="147"/>
      <c r="J303" s="147"/>
      <c r="K303" s="239">
        <f t="shared" si="121"/>
        <v>0</v>
      </c>
      <c r="L303" s="393">
        <f t="shared" si="128"/>
        <v>0</v>
      </c>
      <c r="M303" s="228">
        <f t="shared" si="122"/>
        <v>0</v>
      </c>
      <c r="N303" s="228">
        <f t="shared" si="123"/>
        <v>0</v>
      </c>
      <c r="O303" s="228">
        <f t="shared" si="124"/>
        <v>0</v>
      </c>
      <c r="P303" s="230">
        <f t="shared" si="125"/>
        <v>0</v>
      </c>
      <c r="Q303" s="345"/>
      <c r="R303" s="393">
        <f t="shared" si="129"/>
        <v>0</v>
      </c>
      <c r="S303" s="229">
        <f t="shared" si="130"/>
        <v>0</v>
      </c>
      <c r="T303" s="393">
        <f t="shared" si="131"/>
        <v>0</v>
      </c>
      <c r="U303" s="230">
        <f t="shared" si="132"/>
        <v>0</v>
      </c>
      <c r="V303" s="412">
        <f t="shared" si="126"/>
        <v>0</v>
      </c>
      <c r="W303" s="230">
        <f t="shared" si="127"/>
        <v>0</v>
      </c>
    </row>
    <row r="304" spans="1:23" s="13" customFormat="1" ht="12.75">
      <c r="A304" s="377"/>
      <c r="B304" s="146"/>
      <c r="C304" s="147"/>
      <c r="D304" s="147"/>
      <c r="E304" s="147"/>
      <c r="F304" s="239">
        <f t="shared" si="120"/>
        <v>0</v>
      </c>
      <c r="G304" s="146"/>
      <c r="H304" s="147"/>
      <c r="I304" s="147"/>
      <c r="J304" s="147"/>
      <c r="K304" s="239">
        <f t="shared" si="121"/>
        <v>0</v>
      </c>
      <c r="L304" s="393">
        <f t="shared" si="128"/>
        <v>0</v>
      </c>
      <c r="M304" s="228">
        <f t="shared" si="122"/>
        <v>0</v>
      </c>
      <c r="N304" s="228">
        <f t="shared" si="123"/>
        <v>0</v>
      </c>
      <c r="O304" s="228">
        <f t="shared" si="124"/>
        <v>0</v>
      </c>
      <c r="P304" s="230">
        <f t="shared" si="125"/>
        <v>0</v>
      </c>
      <c r="Q304" s="345"/>
      <c r="R304" s="393">
        <f t="shared" si="129"/>
        <v>0</v>
      </c>
      <c r="S304" s="229">
        <f t="shared" si="130"/>
        <v>0</v>
      </c>
      <c r="T304" s="393">
        <f t="shared" si="131"/>
        <v>0</v>
      </c>
      <c r="U304" s="230">
        <f t="shared" si="132"/>
        <v>0</v>
      </c>
      <c r="V304" s="412">
        <f t="shared" si="126"/>
        <v>0</v>
      </c>
      <c r="W304" s="230">
        <f t="shared" si="127"/>
        <v>0</v>
      </c>
    </row>
    <row r="305" spans="1:23" s="13" customFormat="1" ht="12.75">
      <c r="A305" s="377"/>
      <c r="B305" s="146"/>
      <c r="C305" s="147"/>
      <c r="D305" s="147"/>
      <c r="E305" s="147"/>
      <c r="F305" s="239">
        <f t="shared" si="120"/>
        <v>0</v>
      </c>
      <c r="G305" s="146"/>
      <c r="H305" s="147"/>
      <c r="I305" s="147"/>
      <c r="J305" s="147"/>
      <c r="K305" s="239">
        <f t="shared" si="121"/>
        <v>0</v>
      </c>
      <c r="L305" s="393">
        <f t="shared" si="128"/>
        <v>0</v>
      </c>
      <c r="M305" s="228">
        <f t="shared" si="122"/>
        <v>0</v>
      </c>
      <c r="N305" s="228">
        <f t="shared" si="123"/>
        <v>0</v>
      </c>
      <c r="O305" s="228">
        <f t="shared" si="124"/>
        <v>0</v>
      </c>
      <c r="P305" s="230">
        <f t="shared" si="125"/>
        <v>0</v>
      </c>
      <c r="Q305" s="345"/>
      <c r="R305" s="393">
        <f t="shared" si="129"/>
        <v>0</v>
      </c>
      <c r="S305" s="229">
        <f t="shared" si="130"/>
        <v>0</v>
      </c>
      <c r="T305" s="393">
        <f t="shared" si="131"/>
        <v>0</v>
      </c>
      <c r="U305" s="230">
        <f t="shared" si="132"/>
        <v>0</v>
      </c>
      <c r="V305" s="412">
        <f t="shared" si="126"/>
        <v>0</v>
      </c>
      <c r="W305" s="230">
        <f t="shared" si="127"/>
        <v>0</v>
      </c>
    </row>
    <row r="306" spans="1:23" s="13" customFormat="1" ht="12.75">
      <c r="A306" s="377"/>
      <c r="B306" s="146"/>
      <c r="C306" s="147"/>
      <c r="D306" s="147"/>
      <c r="E306" s="147"/>
      <c r="F306" s="239">
        <f t="shared" si="120"/>
        <v>0</v>
      </c>
      <c r="G306" s="146"/>
      <c r="H306" s="147"/>
      <c r="I306" s="147"/>
      <c r="J306" s="147"/>
      <c r="K306" s="239">
        <f t="shared" si="121"/>
        <v>0</v>
      </c>
      <c r="L306" s="393">
        <f t="shared" si="128"/>
        <v>0</v>
      </c>
      <c r="M306" s="228">
        <f t="shared" si="122"/>
        <v>0</v>
      </c>
      <c r="N306" s="228">
        <f t="shared" si="123"/>
        <v>0</v>
      </c>
      <c r="O306" s="228">
        <f t="shared" si="124"/>
        <v>0</v>
      </c>
      <c r="P306" s="230">
        <f t="shared" si="125"/>
        <v>0</v>
      </c>
      <c r="Q306" s="345"/>
      <c r="R306" s="393">
        <f t="shared" si="129"/>
        <v>0</v>
      </c>
      <c r="S306" s="229">
        <f t="shared" si="130"/>
        <v>0</v>
      </c>
      <c r="T306" s="393">
        <f t="shared" si="131"/>
        <v>0</v>
      </c>
      <c r="U306" s="230">
        <f t="shared" si="132"/>
        <v>0</v>
      </c>
      <c r="V306" s="412">
        <f t="shared" si="126"/>
        <v>0</v>
      </c>
      <c r="W306" s="230">
        <f t="shared" si="127"/>
        <v>0</v>
      </c>
    </row>
    <row r="307" spans="1:23" s="13" customFormat="1" ht="12.75">
      <c r="A307" s="377"/>
      <c r="B307" s="146"/>
      <c r="C307" s="147"/>
      <c r="D307" s="147"/>
      <c r="E307" s="147"/>
      <c r="F307" s="239">
        <f t="shared" si="120"/>
        <v>0</v>
      </c>
      <c r="G307" s="146"/>
      <c r="H307" s="147"/>
      <c r="I307" s="147"/>
      <c r="J307" s="147"/>
      <c r="K307" s="239">
        <f t="shared" si="121"/>
        <v>0</v>
      </c>
      <c r="L307" s="393">
        <f t="shared" si="128"/>
        <v>0</v>
      </c>
      <c r="M307" s="228">
        <f t="shared" si="122"/>
        <v>0</v>
      </c>
      <c r="N307" s="228">
        <f t="shared" si="123"/>
        <v>0</v>
      </c>
      <c r="O307" s="228">
        <f t="shared" si="124"/>
        <v>0</v>
      </c>
      <c r="P307" s="230">
        <f t="shared" si="125"/>
        <v>0</v>
      </c>
      <c r="Q307" s="345"/>
      <c r="R307" s="393">
        <f t="shared" si="129"/>
        <v>0</v>
      </c>
      <c r="S307" s="229">
        <f t="shared" si="130"/>
        <v>0</v>
      </c>
      <c r="T307" s="393">
        <f t="shared" si="131"/>
        <v>0</v>
      </c>
      <c r="U307" s="230">
        <f t="shared" si="132"/>
        <v>0</v>
      </c>
      <c r="V307" s="412">
        <f t="shared" si="126"/>
        <v>0</v>
      </c>
      <c r="W307" s="230">
        <f t="shared" si="127"/>
        <v>0</v>
      </c>
    </row>
    <row r="308" spans="1:23" s="13" customFormat="1" ht="12.75">
      <c r="A308" s="377"/>
      <c r="B308" s="146"/>
      <c r="C308" s="147"/>
      <c r="D308" s="147"/>
      <c r="E308" s="147"/>
      <c r="F308" s="239">
        <f t="shared" si="120"/>
        <v>0</v>
      </c>
      <c r="G308" s="146"/>
      <c r="H308" s="147"/>
      <c r="I308" s="147"/>
      <c r="J308" s="147"/>
      <c r="K308" s="239">
        <f t="shared" si="121"/>
        <v>0</v>
      </c>
      <c r="L308" s="393">
        <f t="shared" si="128"/>
        <v>0</v>
      </c>
      <c r="M308" s="228">
        <f t="shared" si="122"/>
        <v>0</v>
      </c>
      <c r="N308" s="228">
        <f t="shared" si="123"/>
        <v>0</v>
      </c>
      <c r="O308" s="228">
        <f t="shared" si="124"/>
        <v>0</v>
      </c>
      <c r="P308" s="230">
        <f t="shared" si="125"/>
        <v>0</v>
      </c>
      <c r="Q308" s="345"/>
      <c r="R308" s="393">
        <f t="shared" si="129"/>
        <v>0</v>
      </c>
      <c r="S308" s="229">
        <f t="shared" si="130"/>
        <v>0</v>
      </c>
      <c r="T308" s="393">
        <f t="shared" si="131"/>
        <v>0</v>
      </c>
      <c r="U308" s="230">
        <f t="shared" si="132"/>
        <v>0</v>
      </c>
      <c r="V308" s="412">
        <f t="shared" si="126"/>
        <v>0</v>
      </c>
      <c r="W308" s="230">
        <f t="shared" si="127"/>
        <v>0</v>
      </c>
    </row>
    <row r="309" spans="1:23" s="13" customFormat="1" ht="12.75">
      <c r="A309" s="377"/>
      <c r="B309" s="146"/>
      <c r="C309" s="147"/>
      <c r="D309" s="147"/>
      <c r="E309" s="147"/>
      <c r="F309" s="239">
        <f t="shared" si="120"/>
        <v>0</v>
      </c>
      <c r="G309" s="146"/>
      <c r="H309" s="147"/>
      <c r="I309" s="147"/>
      <c r="J309" s="147"/>
      <c r="K309" s="239">
        <f t="shared" si="121"/>
        <v>0</v>
      </c>
      <c r="L309" s="393">
        <f t="shared" si="128"/>
        <v>0</v>
      </c>
      <c r="M309" s="228">
        <f t="shared" si="122"/>
        <v>0</v>
      </c>
      <c r="N309" s="228">
        <f t="shared" si="123"/>
        <v>0</v>
      </c>
      <c r="O309" s="228">
        <f t="shared" si="124"/>
        <v>0</v>
      </c>
      <c r="P309" s="230">
        <f t="shared" si="125"/>
        <v>0</v>
      </c>
      <c r="Q309" s="345"/>
      <c r="R309" s="393">
        <f t="shared" si="129"/>
        <v>0</v>
      </c>
      <c r="S309" s="229">
        <f t="shared" si="130"/>
        <v>0</v>
      </c>
      <c r="T309" s="393">
        <f t="shared" si="131"/>
        <v>0</v>
      </c>
      <c r="U309" s="230">
        <f t="shared" si="132"/>
        <v>0</v>
      </c>
      <c r="V309" s="412">
        <f t="shared" si="126"/>
        <v>0</v>
      </c>
      <c r="W309" s="230">
        <f t="shared" si="127"/>
        <v>0</v>
      </c>
    </row>
    <row r="310" spans="1:23" s="13" customFormat="1" ht="12.75">
      <c r="A310" s="377"/>
      <c r="B310" s="146"/>
      <c r="C310" s="147"/>
      <c r="D310" s="147"/>
      <c r="E310" s="147"/>
      <c r="F310" s="239">
        <f t="shared" si="120"/>
        <v>0</v>
      </c>
      <c r="G310" s="146"/>
      <c r="H310" s="147"/>
      <c r="I310" s="147"/>
      <c r="J310" s="147"/>
      <c r="K310" s="239">
        <f t="shared" si="121"/>
        <v>0</v>
      </c>
      <c r="L310" s="393">
        <f t="shared" si="128"/>
        <v>0</v>
      </c>
      <c r="M310" s="228">
        <f t="shared" si="122"/>
        <v>0</v>
      </c>
      <c r="N310" s="228">
        <f t="shared" si="123"/>
        <v>0</v>
      </c>
      <c r="O310" s="228">
        <f t="shared" si="124"/>
        <v>0</v>
      </c>
      <c r="P310" s="230">
        <f t="shared" si="125"/>
        <v>0</v>
      </c>
      <c r="Q310" s="345"/>
      <c r="R310" s="393">
        <f t="shared" si="129"/>
        <v>0</v>
      </c>
      <c r="S310" s="229">
        <f t="shared" si="130"/>
        <v>0</v>
      </c>
      <c r="T310" s="393">
        <f t="shared" si="131"/>
        <v>0</v>
      </c>
      <c r="U310" s="230">
        <f t="shared" si="132"/>
        <v>0</v>
      </c>
      <c r="V310" s="412">
        <f t="shared" si="126"/>
        <v>0</v>
      </c>
      <c r="W310" s="230">
        <f t="shared" si="127"/>
        <v>0</v>
      </c>
    </row>
    <row r="311" spans="1:23" s="13" customFormat="1" ht="12.75">
      <c r="A311" s="377"/>
      <c r="B311" s="146"/>
      <c r="C311" s="147"/>
      <c r="D311" s="147"/>
      <c r="E311" s="147"/>
      <c r="F311" s="239">
        <f t="shared" si="120"/>
        <v>0</v>
      </c>
      <c r="G311" s="146"/>
      <c r="H311" s="147"/>
      <c r="I311" s="147"/>
      <c r="J311" s="147"/>
      <c r="K311" s="239">
        <f t="shared" si="121"/>
        <v>0</v>
      </c>
      <c r="L311" s="393">
        <f t="shared" si="128"/>
        <v>0</v>
      </c>
      <c r="M311" s="228">
        <f t="shared" si="122"/>
        <v>0</v>
      </c>
      <c r="N311" s="228">
        <f t="shared" si="123"/>
        <v>0</v>
      </c>
      <c r="O311" s="228">
        <f t="shared" si="124"/>
        <v>0</v>
      </c>
      <c r="P311" s="230">
        <f t="shared" si="125"/>
        <v>0</v>
      </c>
      <c r="Q311" s="345"/>
      <c r="R311" s="393">
        <f t="shared" si="129"/>
        <v>0</v>
      </c>
      <c r="S311" s="229">
        <f t="shared" si="130"/>
        <v>0</v>
      </c>
      <c r="T311" s="393">
        <f t="shared" si="131"/>
        <v>0</v>
      </c>
      <c r="U311" s="230">
        <f t="shared" si="132"/>
        <v>0</v>
      </c>
      <c r="V311" s="412">
        <f t="shared" si="126"/>
        <v>0</v>
      </c>
      <c r="W311" s="230">
        <f t="shared" si="127"/>
        <v>0</v>
      </c>
    </row>
    <row r="312" spans="1:23" s="13" customFormat="1" ht="12.75">
      <c r="A312" s="377"/>
      <c r="B312" s="146"/>
      <c r="C312" s="147"/>
      <c r="D312" s="147"/>
      <c r="E312" s="147"/>
      <c r="F312" s="239">
        <f t="shared" si="120"/>
        <v>0</v>
      </c>
      <c r="G312" s="146"/>
      <c r="H312" s="147"/>
      <c r="I312" s="147"/>
      <c r="J312" s="147"/>
      <c r="K312" s="239">
        <f t="shared" si="121"/>
        <v>0</v>
      </c>
      <c r="L312" s="393">
        <f t="shared" si="128"/>
        <v>0</v>
      </c>
      <c r="M312" s="228">
        <f t="shared" si="122"/>
        <v>0</v>
      </c>
      <c r="N312" s="228">
        <f t="shared" si="123"/>
        <v>0</v>
      </c>
      <c r="O312" s="228">
        <f t="shared" si="124"/>
        <v>0</v>
      </c>
      <c r="P312" s="230">
        <f t="shared" si="125"/>
        <v>0</v>
      </c>
      <c r="Q312" s="345"/>
      <c r="R312" s="393">
        <f t="shared" si="129"/>
        <v>0</v>
      </c>
      <c r="S312" s="229">
        <f t="shared" si="130"/>
        <v>0</v>
      </c>
      <c r="T312" s="393">
        <f t="shared" si="131"/>
        <v>0</v>
      </c>
      <c r="U312" s="230">
        <f t="shared" si="132"/>
        <v>0</v>
      </c>
      <c r="V312" s="412">
        <f t="shared" si="126"/>
        <v>0</v>
      </c>
      <c r="W312" s="230">
        <f t="shared" si="127"/>
        <v>0</v>
      </c>
    </row>
    <row r="313" spans="1:23" s="13" customFormat="1" ht="12.75">
      <c r="A313" s="377"/>
      <c r="B313" s="146"/>
      <c r="C313" s="147"/>
      <c r="D313" s="147"/>
      <c r="E313" s="147"/>
      <c r="F313" s="239">
        <f t="shared" si="120"/>
        <v>0</v>
      </c>
      <c r="G313" s="146"/>
      <c r="H313" s="147"/>
      <c r="I313" s="147"/>
      <c r="J313" s="147"/>
      <c r="K313" s="239">
        <f t="shared" si="121"/>
        <v>0</v>
      </c>
      <c r="L313" s="393">
        <f t="shared" si="128"/>
        <v>0</v>
      </c>
      <c r="M313" s="228">
        <f t="shared" si="122"/>
        <v>0</v>
      </c>
      <c r="N313" s="228">
        <f t="shared" si="123"/>
        <v>0</v>
      </c>
      <c r="O313" s="228">
        <f t="shared" si="124"/>
        <v>0</v>
      </c>
      <c r="P313" s="230">
        <f t="shared" si="125"/>
        <v>0</v>
      </c>
      <c r="Q313" s="345"/>
      <c r="R313" s="393">
        <f t="shared" si="129"/>
        <v>0</v>
      </c>
      <c r="S313" s="229">
        <f t="shared" si="130"/>
        <v>0</v>
      </c>
      <c r="T313" s="393">
        <f t="shared" si="131"/>
        <v>0</v>
      </c>
      <c r="U313" s="230">
        <f t="shared" si="132"/>
        <v>0</v>
      </c>
      <c r="V313" s="412">
        <f t="shared" si="126"/>
        <v>0</v>
      </c>
      <c r="W313" s="230">
        <f t="shared" si="127"/>
        <v>0</v>
      </c>
    </row>
    <row r="314" spans="1:23" s="13" customFormat="1" ht="12.75">
      <c r="A314" s="377"/>
      <c r="B314" s="146"/>
      <c r="C314" s="147"/>
      <c r="D314" s="147"/>
      <c r="E314" s="147"/>
      <c r="F314" s="239">
        <f t="shared" si="120"/>
        <v>0</v>
      </c>
      <c r="G314" s="146"/>
      <c r="H314" s="147"/>
      <c r="I314" s="147"/>
      <c r="J314" s="147"/>
      <c r="K314" s="239">
        <f t="shared" si="121"/>
        <v>0</v>
      </c>
      <c r="L314" s="393">
        <f t="shared" si="128"/>
        <v>0</v>
      </c>
      <c r="M314" s="228">
        <f t="shared" si="122"/>
        <v>0</v>
      </c>
      <c r="N314" s="228">
        <f t="shared" si="123"/>
        <v>0</v>
      </c>
      <c r="O314" s="228">
        <f t="shared" si="124"/>
        <v>0</v>
      </c>
      <c r="P314" s="230">
        <f t="shared" si="125"/>
        <v>0</v>
      </c>
      <c r="Q314" s="345"/>
      <c r="R314" s="393">
        <f t="shared" si="129"/>
        <v>0</v>
      </c>
      <c r="S314" s="229">
        <f t="shared" si="130"/>
        <v>0</v>
      </c>
      <c r="T314" s="393">
        <f t="shared" si="131"/>
        <v>0</v>
      </c>
      <c r="U314" s="230">
        <f t="shared" si="132"/>
        <v>0</v>
      </c>
      <c r="V314" s="412">
        <f t="shared" si="126"/>
        <v>0</v>
      </c>
      <c r="W314" s="230">
        <f t="shared" si="127"/>
        <v>0</v>
      </c>
    </row>
    <row r="315" spans="1:23" s="13" customFormat="1" ht="12.75">
      <c r="A315" s="377"/>
      <c r="B315" s="146"/>
      <c r="C315" s="147"/>
      <c r="D315" s="147"/>
      <c r="E315" s="147"/>
      <c r="F315" s="239">
        <f t="shared" si="120"/>
        <v>0</v>
      </c>
      <c r="G315" s="146"/>
      <c r="H315" s="147"/>
      <c r="I315" s="147"/>
      <c r="J315" s="147"/>
      <c r="K315" s="239">
        <f t="shared" si="121"/>
        <v>0</v>
      </c>
      <c r="L315" s="393">
        <f t="shared" si="128"/>
        <v>0</v>
      </c>
      <c r="M315" s="228">
        <f t="shared" si="122"/>
        <v>0</v>
      </c>
      <c r="N315" s="228">
        <f t="shared" si="123"/>
        <v>0</v>
      </c>
      <c r="O315" s="228">
        <f t="shared" si="124"/>
        <v>0</v>
      </c>
      <c r="P315" s="230">
        <f t="shared" si="125"/>
        <v>0</v>
      </c>
      <c r="Q315" s="345"/>
      <c r="R315" s="393">
        <f t="shared" si="129"/>
        <v>0</v>
      </c>
      <c r="S315" s="229">
        <f t="shared" si="130"/>
        <v>0</v>
      </c>
      <c r="T315" s="393">
        <f t="shared" si="131"/>
        <v>0</v>
      </c>
      <c r="U315" s="230">
        <f t="shared" si="132"/>
        <v>0</v>
      </c>
      <c r="V315" s="412">
        <f t="shared" si="126"/>
        <v>0</v>
      </c>
      <c r="W315" s="230">
        <f t="shared" si="127"/>
        <v>0</v>
      </c>
    </row>
    <row r="316" spans="1:23" s="13" customFormat="1" ht="12.75">
      <c r="A316" s="377"/>
      <c r="B316" s="146"/>
      <c r="C316" s="147"/>
      <c r="D316" s="147"/>
      <c r="E316" s="147"/>
      <c r="F316" s="239">
        <f t="shared" si="120"/>
        <v>0</v>
      </c>
      <c r="G316" s="146"/>
      <c r="H316" s="147"/>
      <c r="I316" s="147"/>
      <c r="J316" s="147"/>
      <c r="K316" s="239">
        <f t="shared" si="121"/>
        <v>0</v>
      </c>
      <c r="L316" s="393">
        <f t="shared" si="128"/>
        <v>0</v>
      </c>
      <c r="M316" s="228">
        <f t="shared" si="122"/>
        <v>0</v>
      </c>
      <c r="N316" s="228">
        <f t="shared" si="123"/>
        <v>0</v>
      </c>
      <c r="O316" s="228">
        <f t="shared" si="124"/>
        <v>0</v>
      </c>
      <c r="P316" s="230">
        <f t="shared" si="125"/>
        <v>0</v>
      </c>
      <c r="Q316" s="345"/>
      <c r="R316" s="393">
        <f t="shared" si="129"/>
        <v>0</v>
      </c>
      <c r="S316" s="229">
        <f t="shared" si="130"/>
        <v>0</v>
      </c>
      <c r="T316" s="393">
        <f t="shared" si="131"/>
        <v>0</v>
      </c>
      <c r="U316" s="230">
        <f t="shared" si="132"/>
        <v>0</v>
      </c>
      <c r="V316" s="412">
        <f t="shared" si="126"/>
        <v>0</v>
      </c>
      <c r="W316" s="230">
        <f t="shared" si="127"/>
        <v>0</v>
      </c>
    </row>
    <row r="317" spans="1:23" s="13" customFormat="1" ht="12.75">
      <c r="A317" s="377"/>
      <c r="B317" s="146"/>
      <c r="C317" s="147"/>
      <c r="D317" s="147"/>
      <c r="E317" s="147"/>
      <c r="F317" s="239">
        <f t="shared" si="120"/>
        <v>0</v>
      </c>
      <c r="G317" s="146"/>
      <c r="H317" s="147"/>
      <c r="I317" s="147"/>
      <c r="J317" s="147"/>
      <c r="K317" s="239">
        <f t="shared" si="121"/>
        <v>0</v>
      </c>
      <c r="L317" s="393">
        <f t="shared" si="128"/>
        <v>0</v>
      </c>
      <c r="M317" s="228">
        <f t="shared" si="122"/>
        <v>0</v>
      </c>
      <c r="N317" s="228">
        <f t="shared" si="123"/>
        <v>0</v>
      </c>
      <c r="O317" s="228">
        <f t="shared" si="124"/>
        <v>0</v>
      </c>
      <c r="P317" s="230">
        <f t="shared" si="125"/>
        <v>0</v>
      </c>
      <c r="Q317" s="345"/>
      <c r="R317" s="393">
        <f t="shared" si="129"/>
        <v>0</v>
      </c>
      <c r="S317" s="229">
        <f t="shared" si="130"/>
        <v>0</v>
      </c>
      <c r="T317" s="393">
        <f t="shared" si="131"/>
        <v>0</v>
      </c>
      <c r="U317" s="230">
        <f t="shared" si="132"/>
        <v>0</v>
      </c>
      <c r="V317" s="412">
        <f t="shared" si="126"/>
        <v>0</v>
      </c>
      <c r="W317" s="230">
        <f t="shared" si="127"/>
        <v>0</v>
      </c>
    </row>
    <row r="318" spans="1:23" s="13" customFormat="1" ht="12.75">
      <c r="A318" s="377"/>
      <c r="B318" s="146"/>
      <c r="C318" s="147"/>
      <c r="D318" s="147"/>
      <c r="E318" s="147"/>
      <c r="F318" s="239">
        <f t="shared" si="120"/>
        <v>0</v>
      </c>
      <c r="G318" s="146"/>
      <c r="H318" s="147"/>
      <c r="I318" s="147"/>
      <c r="J318" s="147"/>
      <c r="K318" s="239">
        <f t="shared" si="121"/>
        <v>0</v>
      </c>
      <c r="L318" s="393">
        <f t="shared" si="128"/>
        <v>0</v>
      </c>
      <c r="M318" s="228">
        <f t="shared" si="122"/>
        <v>0</v>
      </c>
      <c r="N318" s="228">
        <f t="shared" si="123"/>
        <v>0</v>
      </c>
      <c r="O318" s="228">
        <f t="shared" si="124"/>
        <v>0</v>
      </c>
      <c r="P318" s="230">
        <f t="shared" si="125"/>
        <v>0</v>
      </c>
      <c r="Q318" s="345"/>
      <c r="R318" s="393">
        <f t="shared" si="129"/>
        <v>0</v>
      </c>
      <c r="S318" s="229">
        <f t="shared" si="130"/>
        <v>0</v>
      </c>
      <c r="T318" s="393">
        <f t="shared" si="131"/>
        <v>0</v>
      </c>
      <c r="U318" s="230">
        <f t="shared" si="132"/>
        <v>0</v>
      </c>
      <c r="V318" s="412">
        <f t="shared" si="126"/>
        <v>0</v>
      </c>
      <c r="W318" s="230">
        <f t="shared" si="127"/>
        <v>0</v>
      </c>
    </row>
    <row r="319" spans="1:23" s="13" customFormat="1" ht="12.75">
      <c r="A319" s="377"/>
      <c r="B319" s="146"/>
      <c r="C319" s="147"/>
      <c r="D319" s="147"/>
      <c r="E319" s="147"/>
      <c r="F319" s="239">
        <f t="shared" si="120"/>
        <v>0</v>
      </c>
      <c r="G319" s="146"/>
      <c r="H319" s="147"/>
      <c r="I319" s="147"/>
      <c r="J319" s="147"/>
      <c r="K319" s="239">
        <f t="shared" si="121"/>
        <v>0</v>
      </c>
      <c r="L319" s="393">
        <f t="shared" si="128"/>
        <v>0</v>
      </c>
      <c r="M319" s="228">
        <f t="shared" si="122"/>
        <v>0</v>
      </c>
      <c r="N319" s="228">
        <f t="shared" si="123"/>
        <v>0</v>
      </c>
      <c r="O319" s="228">
        <f t="shared" si="124"/>
        <v>0</v>
      </c>
      <c r="P319" s="230">
        <f t="shared" si="125"/>
        <v>0</v>
      </c>
      <c r="Q319" s="345"/>
      <c r="R319" s="393">
        <f t="shared" si="129"/>
        <v>0</v>
      </c>
      <c r="S319" s="229">
        <f t="shared" si="130"/>
        <v>0</v>
      </c>
      <c r="T319" s="393">
        <f t="shared" si="131"/>
        <v>0</v>
      </c>
      <c r="U319" s="230">
        <f t="shared" si="132"/>
        <v>0</v>
      </c>
      <c r="V319" s="412">
        <f t="shared" si="126"/>
        <v>0</v>
      </c>
      <c r="W319" s="230">
        <f t="shared" si="127"/>
        <v>0</v>
      </c>
    </row>
    <row r="320" spans="1:23" s="13" customFormat="1" ht="12.75">
      <c r="A320" s="377"/>
      <c r="B320" s="146"/>
      <c r="C320" s="147"/>
      <c r="D320" s="147"/>
      <c r="E320" s="147"/>
      <c r="F320" s="239">
        <f t="shared" si="120"/>
        <v>0</v>
      </c>
      <c r="G320" s="146"/>
      <c r="H320" s="147"/>
      <c r="I320" s="147"/>
      <c r="J320" s="147"/>
      <c r="K320" s="239">
        <f t="shared" si="121"/>
        <v>0</v>
      </c>
      <c r="L320" s="393">
        <f t="shared" si="128"/>
        <v>0</v>
      </c>
      <c r="M320" s="228">
        <f t="shared" si="122"/>
        <v>0</v>
      </c>
      <c r="N320" s="228">
        <f t="shared" si="123"/>
        <v>0</v>
      </c>
      <c r="O320" s="228">
        <f t="shared" si="124"/>
        <v>0</v>
      </c>
      <c r="P320" s="230">
        <f t="shared" si="125"/>
        <v>0</v>
      </c>
      <c r="Q320" s="345"/>
      <c r="R320" s="393">
        <f t="shared" si="129"/>
        <v>0</v>
      </c>
      <c r="S320" s="229">
        <f t="shared" si="130"/>
        <v>0</v>
      </c>
      <c r="T320" s="393">
        <f t="shared" si="131"/>
        <v>0</v>
      </c>
      <c r="U320" s="230">
        <f t="shared" si="132"/>
        <v>0</v>
      </c>
      <c r="V320" s="412">
        <f t="shared" si="126"/>
        <v>0</v>
      </c>
      <c r="W320" s="230">
        <f t="shared" si="127"/>
        <v>0</v>
      </c>
    </row>
    <row r="321" spans="1:23" s="13" customFormat="1" ht="12.75">
      <c r="A321" s="377"/>
      <c r="B321" s="146"/>
      <c r="C321" s="147"/>
      <c r="D321" s="147"/>
      <c r="E321" s="147"/>
      <c r="F321" s="239">
        <f t="shared" si="120"/>
        <v>0</v>
      </c>
      <c r="G321" s="146"/>
      <c r="H321" s="147"/>
      <c r="I321" s="147"/>
      <c r="J321" s="147"/>
      <c r="K321" s="239">
        <f t="shared" si="121"/>
        <v>0</v>
      </c>
      <c r="L321" s="393">
        <f t="shared" si="128"/>
        <v>0</v>
      </c>
      <c r="M321" s="228">
        <f t="shared" si="122"/>
        <v>0</v>
      </c>
      <c r="N321" s="228">
        <f t="shared" si="123"/>
        <v>0</v>
      </c>
      <c r="O321" s="228">
        <f t="shared" si="124"/>
        <v>0</v>
      </c>
      <c r="P321" s="230">
        <f t="shared" si="125"/>
        <v>0</v>
      </c>
      <c r="Q321" s="345"/>
      <c r="R321" s="393">
        <f t="shared" si="129"/>
        <v>0</v>
      </c>
      <c r="S321" s="229">
        <f t="shared" si="130"/>
        <v>0</v>
      </c>
      <c r="T321" s="393">
        <f t="shared" si="131"/>
        <v>0</v>
      </c>
      <c r="U321" s="230">
        <f t="shared" si="132"/>
        <v>0</v>
      </c>
      <c r="V321" s="412">
        <f t="shared" si="126"/>
        <v>0</v>
      </c>
      <c r="W321" s="230">
        <f t="shared" si="127"/>
        <v>0</v>
      </c>
    </row>
    <row r="322" spans="1:23" s="13" customFormat="1" ht="12.75">
      <c r="A322" s="377"/>
      <c r="B322" s="146"/>
      <c r="C322" s="147"/>
      <c r="D322" s="147"/>
      <c r="E322" s="147"/>
      <c r="F322" s="239">
        <f t="shared" si="120"/>
        <v>0</v>
      </c>
      <c r="G322" s="146"/>
      <c r="H322" s="147"/>
      <c r="I322" s="147"/>
      <c r="J322" s="147"/>
      <c r="K322" s="239">
        <f t="shared" si="121"/>
        <v>0</v>
      </c>
      <c r="L322" s="393">
        <f t="shared" si="128"/>
        <v>0</v>
      </c>
      <c r="M322" s="228">
        <f t="shared" si="122"/>
        <v>0</v>
      </c>
      <c r="N322" s="228">
        <f t="shared" si="123"/>
        <v>0</v>
      </c>
      <c r="O322" s="228">
        <f t="shared" si="124"/>
        <v>0</v>
      </c>
      <c r="P322" s="230">
        <f t="shared" si="125"/>
        <v>0</v>
      </c>
      <c r="Q322" s="345"/>
      <c r="R322" s="393">
        <f t="shared" si="129"/>
        <v>0</v>
      </c>
      <c r="S322" s="229">
        <f t="shared" si="130"/>
        <v>0</v>
      </c>
      <c r="T322" s="393">
        <f t="shared" si="131"/>
        <v>0</v>
      </c>
      <c r="U322" s="230">
        <f t="shared" si="132"/>
        <v>0</v>
      </c>
      <c r="V322" s="412">
        <f t="shared" si="126"/>
        <v>0</v>
      </c>
      <c r="W322" s="230">
        <f t="shared" si="127"/>
        <v>0</v>
      </c>
    </row>
    <row r="323" spans="1:23" s="13" customFormat="1" ht="12.75">
      <c r="A323" s="820"/>
      <c r="B323" s="821"/>
      <c r="C323" s="822"/>
      <c r="D323" s="822"/>
      <c r="E323" s="822"/>
      <c r="F323" s="239">
        <f t="shared" si="120"/>
        <v>0</v>
      </c>
      <c r="G323" s="821"/>
      <c r="H323" s="822"/>
      <c r="I323" s="822"/>
      <c r="J323" s="822"/>
      <c r="K323" s="239">
        <f t="shared" si="121"/>
        <v>0</v>
      </c>
      <c r="L323" s="413">
        <f t="shared" ref="L323:L338" si="133">+B323-G323</f>
        <v>0</v>
      </c>
      <c r="M323" s="823">
        <f t="shared" ref="M323:M338" si="134">+C323-H323</f>
        <v>0</v>
      </c>
      <c r="N323" s="823">
        <f t="shared" ref="N323:N338" si="135">+D323-I323</f>
        <v>0</v>
      </c>
      <c r="O323" s="823">
        <f t="shared" ref="O323:O338" si="136">+E323-J323</f>
        <v>0</v>
      </c>
      <c r="P323" s="415">
        <f t="shared" ref="P323:P338" si="137">+F323-K323</f>
        <v>0</v>
      </c>
      <c r="Q323" s="345"/>
      <c r="R323" s="393">
        <f t="shared" ref="R323:R338" si="138">+B323*(E323/12)</f>
        <v>0</v>
      </c>
      <c r="S323" s="229">
        <f t="shared" ref="S323:S338" si="139">+C323*(E323/12)</f>
        <v>0</v>
      </c>
      <c r="T323" s="393">
        <f t="shared" ref="T323:T338" si="140">+G323*(J323/12)</f>
        <v>0</v>
      </c>
      <c r="U323" s="230">
        <f t="shared" ref="U323:U338" si="141">+H323*(J323/12)</f>
        <v>0</v>
      </c>
      <c r="V323" s="412">
        <f t="shared" ref="V323:V338" si="142">+R323-T323</f>
        <v>0</v>
      </c>
      <c r="W323" s="230">
        <f t="shared" ref="W323:W338" si="143">+S323-U323</f>
        <v>0</v>
      </c>
    </row>
    <row r="324" spans="1:23" s="13" customFormat="1" ht="12.75">
      <c r="A324" s="820"/>
      <c r="B324" s="821"/>
      <c r="C324" s="822"/>
      <c r="D324" s="822"/>
      <c r="E324" s="822"/>
      <c r="F324" s="239">
        <f t="shared" si="120"/>
        <v>0</v>
      </c>
      <c r="G324" s="821"/>
      <c r="H324" s="822"/>
      <c r="I324" s="822"/>
      <c r="J324" s="822"/>
      <c r="K324" s="239">
        <f t="shared" si="121"/>
        <v>0</v>
      </c>
      <c r="L324" s="413">
        <f t="shared" si="133"/>
        <v>0</v>
      </c>
      <c r="M324" s="823">
        <f t="shared" si="134"/>
        <v>0</v>
      </c>
      <c r="N324" s="823">
        <f t="shared" si="135"/>
        <v>0</v>
      </c>
      <c r="O324" s="823">
        <f t="shared" si="136"/>
        <v>0</v>
      </c>
      <c r="P324" s="415">
        <f t="shared" si="137"/>
        <v>0</v>
      </c>
      <c r="Q324" s="345"/>
      <c r="R324" s="393">
        <f t="shared" si="138"/>
        <v>0</v>
      </c>
      <c r="S324" s="229">
        <f t="shared" si="139"/>
        <v>0</v>
      </c>
      <c r="T324" s="393">
        <f t="shared" si="140"/>
        <v>0</v>
      </c>
      <c r="U324" s="230">
        <f t="shared" si="141"/>
        <v>0</v>
      </c>
      <c r="V324" s="412">
        <f t="shared" si="142"/>
        <v>0</v>
      </c>
      <c r="W324" s="230">
        <f t="shared" si="143"/>
        <v>0</v>
      </c>
    </row>
    <row r="325" spans="1:23" s="13" customFormat="1" ht="12.75">
      <c r="A325" s="820"/>
      <c r="B325" s="821"/>
      <c r="C325" s="822"/>
      <c r="D325" s="822"/>
      <c r="E325" s="822"/>
      <c r="F325" s="239">
        <f t="shared" si="120"/>
        <v>0</v>
      </c>
      <c r="G325" s="821"/>
      <c r="H325" s="822"/>
      <c r="I325" s="822"/>
      <c r="J325" s="822"/>
      <c r="K325" s="239">
        <f t="shared" si="121"/>
        <v>0</v>
      </c>
      <c r="L325" s="413">
        <f t="shared" si="133"/>
        <v>0</v>
      </c>
      <c r="M325" s="823">
        <f t="shared" si="134"/>
        <v>0</v>
      </c>
      <c r="N325" s="823">
        <f t="shared" si="135"/>
        <v>0</v>
      </c>
      <c r="O325" s="823">
        <f t="shared" si="136"/>
        <v>0</v>
      </c>
      <c r="P325" s="415">
        <f t="shared" si="137"/>
        <v>0</v>
      </c>
      <c r="Q325" s="345"/>
      <c r="R325" s="393">
        <f t="shared" si="138"/>
        <v>0</v>
      </c>
      <c r="S325" s="229">
        <f t="shared" si="139"/>
        <v>0</v>
      </c>
      <c r="T325" s="393">
        <f t="shared" si="140"/>
        <v>0</v>
      </c>
      <c r="U325" s="230">
        <f t="shared" si="141"/>
        <v>0</v>
      </c>
      <c r="V325" s="412">
        <f t="shared" si="142"/>
        <v>0</v>
      </c>
      <c r="W325" s="230">
        <f t="shared" si="143"/>
        <v>0</v>
      </c>
    </row>
    <row r="326" spans="1:23" s="13" customFormat="1" ht="12.75">
      <c r="A326" s="820"/>
      <c r="B326" s="821"/>
      <c r="C326" s="822"/>
      <c r="D326" s="822"/>
      <c r="E326" s="822"/>
      <c r="F326" s="239">
        <f t="shared" si="120"/>
        <v>0</v>
      </c>
      <c r="G326" s="821"/>
      <c r="H326" s="822"/>
      <c r="I326" s="822"/>
      <c r="J326" s="822"/>
      <c r="K326" s="239">
        <f t="shared" si="121"/>
        <v>0</v>
      </c>
      <c r="L326" s="413">
        <f t="shared" si="133"/>
        <v>0</v>
      </c>
      <c r="M326" s="823">
        <f t="shared" si="134"/>
        <v>0</v>
      </c>
      <c r="N326" s="823">
        <f t="shared" si="135"/>
        <v>0</v>
      </c>
      <c r="O326" s="823">
        <f t="shared" si="136"/>
        <v>0</v>
      </c>
      <c r="P326" s="415">
        <f t="shared" si="137"/>
        <v>0</v>
      </c>
      <c r="Q326" s="345"/>
      <c r="R326" s="393">
        <f t="shared" si="138"/>
        <v>0</v>
      </c>
      <c r="S326" s="229">
        <f t="shared" si="139"/>
        <v>0</v>
      </c>
      <c r="T326" s="393">
        <f t="shared" si="140"/>
        <v>0</v>
      </c>
      <c r="U326" s="230">
        <f t="shared" si="141"/>
        <v>0</v>
      </c>
      <c r="V326" s="412">
        <f t="shared" si="142"/>
        <v>0</v>
      </c>
      <c r="W326" s="230">
        <f t="shared" si="143"/>
        <v>0</v>
      </c>
    </row>
    <row r="327" spans="1:23" s="13" customFormat="1" ht="12.75">
      <c r="A327" s="820"/>
      <c r="B327" s="821"/>
      <c r="C327" s="822"/>
      <c r="D327" s="822"/>
      <c r="E327" s="822"/>
      <c r="F327" s="239">
        <f t="shared" si="120"/>
        <v>0</v>
      </c>
      <c r="G327" s="821"/>
      <c r="H327" s="822"/>
      <c r="I327" s="822"/>
      <c r="J327" s="822"/>
      <c r="K327" s="239">
        <f t="shared" si="121"/>
        <v>0</v>
      </c>
      <c r="L327" s="413">
        <f t="shared" si="133"/>
        <v>0</v>
      </c>
      <c r="M327" s="823">
        <f t="shared" si="134"/>
        <v>0</v>
      </c>
      <c r="N327" s="823">
        <f t="shared" si="135"/>
        <v>0</v>
      </c>
      <c r="O327" s="823">
        <f t="shared" si="136"/>
        <v>0</v>
      </c>
      <c r="P327" s="415">
        <f t="shared" si="137"/>
        <v>0</v>
      </c>
      <c r="Q327" s="345"/>
      <c r="R327" s="393">
        <f t="shared" si="138"/>
        <v>0</v>
      </c>
      <c r="S327" s="229">
        <f t="shared" si="139"/>
        <v>0</v>
      </c>
      <c r="T327" s="393">
        <f t="shared" si="140"/>
        <v>0</v>
      </c>
      <c r="U327" s="230">
        <f t="shared" si="141"/>
        <v>0</v>
      </c>
      <c r="V327" s="412">
        <f t="shared" si="142"/>
        <v>0</v>
      </c>
      <c r="W327" s="230">
        <f t="shared" si="143"/>
        <v>0</v>
      </c>
    </row>
    <row r="328" spans="1:23" s="13" customFormat="1" ht="12.75">
      <c r="A328" s="820"/>
      <c r="B328" s="821"/>
      <c r="C328" s="822"/>
      <c r="D328" s="822"/>
      <c r="E328" s="822"/>
      <c r="F328" s="239">
        <f t="shared" si="120"/>
        <v>0</v>
      </c>
      <c r="G328" s="821"/>
      <c r="H328" s="822"/>
      <c r="I328" s="822"/>
      <c r="J328" s="822"/>
      <c r="K328" s="239">
        <f t="shared" si="121"/>
        <v>0</v>
      </c>
      <c r="L328" s="413">
        <f t="shared" si="133"/>
        <v>0</v>
      </c>
      <c r="M328" s="823">
        <f t="shared" si="134"/>
        <v>0</v>
      </c>
      <c r="N328" s="823">
        <f t="shared" si="135"/>
        <v>0</v>
      </c>
      <c r="O328" s="823">
        <f t="shared" si="136"/>
        <v>0</v>
      </c>
      <c r="P328" s="415">
        <f t="shared" si="137"/>
        <v>0</v>
      </c>
      <c r="Q328" s="345"/>
      <c r="R328" s="393">
        <f t="shared" si="138"/>
        <v>0</v>
      </c>
      <c r="S328" s="229">
        <f t="shared" si="139"/>
        <v>0</v>
      </c>
      <c r="T328" s="393">
        <f t="shared" si="140"/>
        <v>0</v>
      </c>
      <c r="U328" s="230">
        <f t="shared" si="141"/>
        <v>0</v>
      </c>
      <c r="V328" s="412">
        <f t="shared" si="142"/>
        <v>0</v>
      </c>
      <c r="W328" s="230">
        <f t="shared" si="143"/>
        <v>0</v>
      </c>
    </row>
    <row r="329" spans="1:23" s="13" customFormat="1" ht="12.75">
      <c r="A329" s="820"/>
      <c r="B329" s="821"/>
      <c r="C329" s="822"/>
      <c r="D329" s="822"/>
      <c r="E329" s="822"/>
      <c r="F329" s="239">
        <f t="shared" si="120"/>
        <v>0</v>
      </c>
      <c r="G329" s="821"/>
      <c r="H329" s="822"/>
      <c r="I329" s="822"/>
      <c r="J329" s="822"/>
      <c r="K329" s="239">
        <f t="shared" si="121"/>
        <v>0</v>
      </c>
      <c r="L329" s="413">
        <f t="shared" si="133"/>
        <v>0</v>
      </c>
      <c r="M329" s="823">
        <f t="shared" si="134"/>
        <v>0</v>
      </c>
      <c r="N329" s="823">
        <f t="shared" si="135"/>
        <v>0</v>
      </c>
      <c r="O329" s="823">
        <f t="shared" si="136"/>
        <v>0</v>
      </c>
      <c r="P329" s="415">
        <f t="shared" si="137"/>
        <v>0</v>
      </c>
      <c r="Q329" s="345"/>
      <c r="R329" s="393">
        <f t="shared" si="138"/>
        <v>0</v>
      </c>
      <c r="S329" s="229">
        <f t="shared" si="139"/>
        <v>0</v>
      </c>
      <c r="T329" s="393">
        <f t="shared" si="140"/>
        <v>0</v>
      </c>
      <c r="U329" s="230">
        <f t="shared" si="141"/>
        <v>0</v>
      </c>
      <c r="V329" s="412">
        <f t="shared" si="142"/>
        <v>0</v>
      </c>
      <c r="W329" s="230">
        <f t="shared" si="143"/>
        <v>0</v>
      </c>
    </row>
    <row r="330" spans="1:23" s="13" customFormat="1" ht="12.75">
      <c r="A330" s="820"/>
      <c r="B330" s="821"/>
      <c r="C330" s="822"/>
      <c r="D330" s="822"/>
      <c r="E330" s="822"/>
      <c r="F330" s="239">
        <f t="shared" si="120"/>
        <v>0</v>
      </c>
      <c r="G330" s="821"/>
      <c r="H330" s="822"/>
      <c r="I330" s="822"/>
      <c r="J330" s="822"/>
      <c r="K330" s="239">
        <f t="shared" si="121"/>
        <v>0</v>
      </c>
      <c r="L330" s="413">
        <f t="shared" si="133"/>
        <v>0</v>
      </c>
      <c r="M330" s="823">
        <f t="shared" si="134"/>
        <v>0</v>
      </c>
      <c r="N330" s="823">
        <f t="shared" si="135"/>
        <v>0</v>
      </c>
      <c r="O330" s="823">
        <f t="shared" si="136"/>
        <v>0</v>
      </c>
      <c r="P330" s="415">
        <f t="shared" si="137"/>
        <v>0</v>
      </c>
      <c r="Q330" s="345"/>
      <c r="R330" s="393">
        <f t="shared" si="138"/>
        <v>0</v>
      </c>
      <c r="S330" s="229">
        <f t="shared" si="139"/>
        <v>0</v>
      </c>
      <c r="T330" s="393">
        <f t="shared" si="140"/>
        <v>0</v>
      </c>
      <c r="U330" s="230">
        <f t="shared" si="141"/>
        <v>0</v>
      </c>
      <c r="V330" s="412">
        <f t="shared" si="142"/>
        <v>0</v>
      </c>
      <c r="W330" s="230">
        <f t="shared" si="143"/>
        <v>0</v>
      </c>
    </row>
    <row r="331" spans="1:23" s="13" customFormat="1" ht="12.75">
      <c r="A331" s="820"/>
      <c r="B331" s="821"/>
      <c r="C331" s="822"/>
      <c r="D331" s="822"/>
      <c r="E331" s="822"/>
      <c r="F331" s="239">
        <f t="shared" si="120"/>
        <v>0</v>
      </c>
      <c r="G331" s="821"/>
      <c r="H331" s="822"/>
      <c r="I331" s="822"/>
      <c r="J331" s="822"/>
      <c r="K331" s="239">
        <f t="shared" si="121"/>
        <v>0</v>
      </c>
      <c r="L331" s="413">
        <f t="shared" si="133"/>
        <v>0</v>
      </c>
      <c r="M331" s="823">
        <f t="shared" si="134"/>
        <v>0</v>
      </c>
      <c r="N331" s="823">
        <f t="shared" si="135"/>
        <v>0</v>
      </c>
      <c r="O331" s="823">
        <f t="shared" si="136"/>
        <v>0</v>
      </c>
      <c r="P331" s="415">
        <f t="shared" si="137"/>
        <v>0</v>
      </c>
      <c r="Q331" s="345"/>
      <c r="R331" s="393">
        <f t="shared" si="138"/>
        <v>0</v>
      </c>
      <c r="S331" s="229">
        <f t="shared" si="139"/>
        <v>0</v>
      </c>
      <c r="T331" s="393">
        <f t="shared" si="140"/>
        <v>0</v>
      </c>
      <c r="U331" s="230">
        <f t="shared" si="141"/>
        <v>0</v>
      </c>
      <c r="V331" s="412">
        <f t="shared" si="142"/>
        <v>0</v>
      </c>
      <c r="W331" s="230">
        <f t="shared" si="143"/>
        <v>0</v>
      </c>
    </row>
    <row r="332" spans="1:23" s="13" customFormat="1" ht="12.75">
      <c r="A332" s="820"/>
      <c r="B332" s="821"/>
      <c r="C332" s="822"/>
      <c r="D332" s="822"/>
      <c r="E332" s="822"/>
      <c r="F332" s="239">
        <f t="shared" si="120"/>
        <v>0</v>
      </c>
      <c r="G332" s="821"/>
      <c r="H332" s="822"/>
      <c r="I332" s="822"/>
      <c r="J332" s="822"/>
      <c r="K332" s="239">
        <f t="shared" si="121"/>
        <v>0</v>
      </c>
      <c r="L332" s="413">
        <f t="shared" si="133"/>
        <v>0</v>
      </c>
      <c r="M332" s="823">
        <f t="shared" si="134"/>
        <v>0</v>
      </c>
      <c r="N332" s="823">
        <f t="shared" si="135"/>
        <v>0</v>
      </c>
      <c r="O332" s="823">
        <f t="shared" si="136"/>
        <v>0</v>
      </c>
      <c r="P332" s="415">
        <f t="shared" si="137"/>
        <v>0</v>
      </c>
      <c r="Q332" s="345"/>
      <c r="R332" s="393">
        <f t="shared" si="138"/>
        <v>0</v>
      </c>
      <c r="S332" s="229">
        <f t="shared" si="139"/>
        <v>0</v>
      </c>
      <c r="T332" s="393">
        <f t="shared" si="140"/>
        <v>0</v>
      </c>
      <c r="U332" s="230">
        <f t="shared" si="141"/>
        <v>0</v>
      </c>
      <c r="V332" s="412">
        <f t="shared" si="142"/>
        <v>0</v>
      </c>
      <c r="W332" s="230">
        <f t="shared" si="143"/>
        <v>0</v>
      </c>
    </row>
    <row r="333" spans="1:23" s="13" customFormat="1" ht="12.75">
      <c r="A333" s="820"/>
      <c r="B333" s="821"/>
      <c r="C333" s="822"/>
      <c r="D333" s="822"/>
      <c r="E333" s="822"/>
      <c r="F333" s="239">
        <f t="shared" si="120"/>
        <v>0</v>
      </c>
      <c r="G333" s="821"/>
      <c r="H333" s="822"/>
      <c r="I333" s="822"/>
      <c r="J333" s="822"/>
      <c r="K333" s="239">
        <f t="shared" si="121"/>
        <v>0</v>
      </c>
      <c r="L333" s="413">
        <f t="shared" si="133"/>
        <v>0</v>
      </c>
      <c r="M333" s="823">
        <f t="shared" si="134"/>
        <v>0</v>
      </c>
      <c r="N333" s="823">
        <f t="shared" si="135"/>
        <v>0</v>
      </c>
      <c r="O333" s="823">
        <f t="shared" si="136"/>
        <v>0</v>
      </c>
      <c r="P333" s="415">
        <f t="shared" si="137"/>
        <v>0</v>
      </c>
      <c r="Q333" s="345"/>
      <c r="R333" s="393">
        <f t="shared" si="138"/>
        <v>0</v>
      </c>
      <c r="S333" s="229">
        <f t="shared" si="139"/>
        <v>0</v>
      </c>
      <c r="T333" s="393">
        <f t="shared" si="140"/>
        <v>0</v>
      </c>
      <c r="U333" s="230">
        <f t="shared" si="141"/>
        <v>0</v>
      </c>
      <c r="V333" s="412">
        <f t="shared" si="142"/>
        <v>0</v>
      </c>
      <c r="W333" s="230">
        <f t="shared" si="143"/>
        <v>0</v>
      </c>
    </row>
    <row r="334" spans="1:23" s="13" customFormat="1" ht="12.75">
      <c r="A334" s="820"/>
      <c r="B334" s="821"/>
      <c r="C334" s="822"/>
      <c r="D334" s="822"/>
      <c r="E334" s="822"/>
      <c r="F334" s="239">
        <f t="shared" si="120"/>
        <v>0</v>
      </c>
      <c r="G334" s="821"/>
      <c r="H334" s="822"/>
      <c r="I334" s="822"/>
      <c r="J334" s="822"/>
      <c r="K334" s="239">
        <f t="shared" si="121"/>
        <v>0</v>
      </c>
      <c r="L334" s="413">
        <f t="shared" si="133"/>
        <v>0</v>
      </c>
      <c r="M334" s="823">
        <f t="shared" si="134"/>
        <v>0</v>
      </c>
      <c r="N334" s="823">
        <f t="shared" si="135"/>
        <v>0</v>
      </c>
      <c r="O334" s="823">
        <f t="shared" si="136"/>
        <v>0</v>
      </c>
      <c r="P334" s="415">
        <f t="shared" si="137"/>
        <v>0</v>
      </c>
      <c r="Q334" s="345"/>
      <c r="R334" s="393">
        <f t="shared" si="138"/>
        <v>0</v>
      </c>
      <c r="S334" s="229">
        <f t="shared" si="139"/>
        <v>0</v>
      </c>
      <c r="T334" s="393">
        <f t="shared" si="140"/>
        <v>0</v>
      </c>
      <c r="U334" s="230">
        <f t="shared" si="141"/>
        <v>0</v>
      </c>
      <c r="V334" s="412">
        <f t="shared" si="142"/>
        <v>0</v>
      </c>
      <c r="W334" s="230">
        <f t="shared" si="143"/>
        <v>0</v>
      </c>
    </row>
    <row r="335" spans="1:23" s="13" customFormat="1" ht="12.75">
      <c r="A335" s="820"/>
      <c r="B335" s="821"/>
      <c r="C335" s="822"/>
      <c r="D335" s="822"/>
      <c r="E335" s="822"/>
      <c r="F335" s="239">
        <f t="shared" si="120"/>
        <v>0</v>
      </c>
      <c r="G335" s="821"/>
      <c r="H335" s="822"/>
      <c r="I335" s="822"/>
      <c r="J335" s="822"/>
      <c r="K335" s="239">
        <f t="shared" si="121"/>
        <v>0</v>
      </c>
      <c r="L335" s="413">
        <f t="shared" si="133"/>
        <v>0</v>
      </c>
      <c r="M335" s="823">
        <f t="shared" si="134"/>
        <v>0</v>
      </c>
      <c r="N335" s="823">
        <f t="shared" si="135"/>
        <v>0</v>
      </c>
      <c r="O335" s="823">
        <f t="shared" si="136"/>
        <v>0</v>
      </c>
      <c r="P335" s="415">
        <f t="shared" si="137"/>
        <v>0</v>
      </c>
      <c r="Q335" s="345"/>
      <c r="R335" s="393">
        <f t="shared" si="138"/>
        <v>0</v>
      </c>
      <c r="S335" s="229">
        <f t="shared" si="139"/>
        <v>0</v>
      </c>
      <c r="T335" s="393">
        <f t="shared" si="140"/>
        <v>0</v>
      </c>
      <c r="U335" s="230">
        <f t="shared" si="141"/>
        <v>0</v>
      </c>
      <c r="V335" s="412">
        <f t="shared" si="142"/>
        <v>0</v>
      </c>
      <c r="W335" s="230">
        <f t="shared" si="143"/>
        <v>0</v>
      </c>
    </row>
    <row r="336" spans="1:23" s="13" customFormat="1" ht="12.75">
      <c r="A336" s="820"/>
      <c r="B336" s="821"/>
      <c r="C336" s="822"/>
      <c r="D336" s="822"/>
      <c r="E336" s="822"/>
      <c r="F336" s="239">
        <f t="shared" si="120"/>
        <v>0</v>
      </c>
      <c r="G336" s="821"/>
      <c r="H336" s="822"/>
      <c r="I336" s="822"/>
      <c r="J336" s="822"/>
      <c r="K336" s="239">
        <f t="shared" si="121"/>
        <v>0</v>
      </c>
      <c r="L336" s="413">
        <f t="shared" si="133"/>
        <v>0</v>
      </c>
      <c r="M336" s="823">
        <f t="shared" si="134"/>
        <v>0</v>
      </c>
      <c r="N336" s="823">
        <f t="shared" si="135"/>
        <v>0</v>
      </c>
      <c r="O336" s="823">
        <f t="shared" si="136"/>
        <v>0</v>
      </c>
      <c r="P336" s="415">
        <f t="shared" si="137"/>
        <v>0</v>
      </c>
      <c r="Q336" s="345"/>
      <c r="R336" s="393">
        <f t="shared" si="138"/>
        <v>0</v>
      </c>
      <c r="S336" s="229">
        <f t="shared" si="139"/>
        <v>0</v>
      </c>
      <c r="T336" s="393">
        <f t="shared" si="140"/>
        <v>0</v>
      </c>
      <c r="U336" s="230">
        <f t="shared" si="141"/>
        <v>0</v>
      </c>
      <c r="V336" s="412">
        <f t="shared" si="142"/>
        <v>0</v>
      </c>
      <c r="W336" s="230">
        <f t="shared" si="143"/>
        <v>0</v>
      </c>
    </row>
    <row r="337" spans="1:23" s="13" customFormat="1" ht="12.75">
      <c r="A337" s="820"/>
      <c r="B337" s="821"/>
      <c r="C337" s="822"/>
      <c r="D337" s="822"/>
      <c r="E337" s="822"/>
      <c r="F337" s="239">
        <f t="shared" si="120"/>
        <v>0</v>
      </c>
      <c r="G337" s="821"/>
      <c r="H337" s="822"/>
      <c r="I337" s="822"/>
      <c r="J337" s="822"/>
      <c r="K337" s="239">
        <f t="shared" si="121"/>
        <v>0</v>
      </c>
      <c r="L337" s="413">
        <f t="shared" si="133"/>
        <v>0</v>
      </c>
      <c r="M337" s="823">
        <f t="shared" si="134"/>
        <v>0</v>
      </c>
      <c r="N337" s="823">
        <f t="shared" si="135"/>
        <v>0</v>
      </c>
      <c r="O337" s="823">
        <f t="shared" si="136"/>
        <v>0</v>
      </c>
      <c r="P337" s="415">
        <f t="shared" si="137"/>
        <v>0</v>
      </c>
      <c r="Q337" s="345"/>
      <c r="R337" s="393">
        <f t="shared" si="138"/>
        <v>0</v>
      </c>
      <c r="S337" s="229">
        <f t="shared" si="139"/>
        <v>0</v>
      </c>
      <c r="T337" s="393">
        <f t="shared" si="140"/>
        <v>0</v>
      </c>
      <c r="U337" s="230">
        <f t="shared" si="141"/>
        <v>0</v>
      </c>
      <c r="V337" s="412">
        <f t="shared" si="142"/>
        <v>0</v>
      </c>
      <c r="W337" s="230">
        <f t="shared" si="143"/>
        <v>0</v>
      </c>
    </row>
    <row r="338" spans="1:23" s="13" customFormat="1" ht="12.75">
      <c r="A338" s="820"/>
      <c r="B338" s="821"/>
      <c r="C338" s="822"/>
      <c r="D338" s="822"/>
      <c r="E338" s="822"/>
      <c r="F338" s="239">
        <f t="shared" si="120"/>
        <v>0</v>
      </c>
      <c r="G338" s="821"/>
      <c r="H338" s="822"/>
      <c r="I338" s="822"/>
      <c r="J338" s="822"/>
      <c r="K338" s="239">
        <f t="shared" si="121"/>
        <v>0</v>
      </c>
      <c r="L338" s="413">
        <f t="shared" si="133"/>
        <v>0</v>
      </c>
      <c r="M338" s="823">
        <f t="shared" si="134"/>
        <v>0</v>
      </c>
      <c r="N338" s="823">
        <f t="shared" si="135"/>
        <v>0</v>
      </c>
      <c r="O338" s="823">
        <f t="shared" si="136"/>
        <v>0</v>
      </c>
      <c r="P338" s="415">
        <f t="shared" si="137"/>
        <v>0</v>
      </c>
      <c r="Q338" s="345"/>
      <c r="R338" s="393">
        <f t="shared" si="138"/>
        <v>0</v>
      </c>
      <c r="S338" s="229">
        <f t="shared" si="139"/>
        <v>0</v>
      </c>
      <c r="T338" s="393">
        <f t="shared" si="140"/>
        <v>0</v>
      </c>
      <c r="U338" s="230">
        <f t="shared" si="141"/>
        <v>0</v>
      </c>
      <c r="V338" s="412">
        <f t="shared" si="142"/>
        <v>0</v>
      </c>
      <c r="W338" s="230">
        <f t="shared" si="143"/>
        <v>0</v>
      </c>
    </row>
    <row r="339" spans="1:23" s="13" customFormat="1" thickBot="1">
      <c r="A339" s="820"/>
      <c r="B339" s="821"/>
      <c r="C339" s="822"/>
      <c r="D339" s="822"/>
      <c r="E339" s="822"/>
      <c r="F339" s="239">
        <f t="shared" si="120"/>
        <v>0</v>
      </c>
      <c r="G339" s="821"/>
      <c r="H339" s="822"/>
      <c r="I339" s="822"/>
      <c r="J339" s="822"/>
      <c r="K339" s="239">
        <f t="shared" si="121"/>
        <v>0</v>
      </c>
      <c r="L339" s="413">
        <f t="shared" ref="L339:L369" si="144">+B339-G339</f>
        <v>0</v>
      </c>
      <c r="M339" s="823">
        <f t="shared" ref="M339:M369" si="145">+C339-H339</f>
        <v>0</v>
      </c>
      <c r="N339" s="823">
        <f t="shared" ref="N339:N369" si="146">+D339-I339</f>
        <v>0</v>
      </c>
      <c r="O339" s="823">
        <f t="shared" ref="O339:O369" si="147">+E339-J339</f>
        <v>0</v>
      </c>
      <c r="P339" s="415">
        <f t="shared" ref="P339:P369" si="148">+F339-K339</f>
        <v>0</v>
      </c>
      <c r="Q339" s="345"/>
      <c r="R339" s="393">
        <f t="shared" ref="R339:R369" si="149">+B339*(E339/12)</f>
        <v>0</v>
      </c>
      <c r="S339" s="229">
        <f t="shared" ref="S339:S369" si="150">+C339*(E339/12)</f>
        <v>0</v>
      </c>
      <c r="T339" s="393">
        <f t="shared" ref="T339:T369" si="151">+G339*(J339/12)</f>
        <v>0</v>
      </c>
      <c r="U339" s="230">
        <f t="shared" ref="U339:U369" si="152">+H339*(J339/12)</f>
        <v>0</v>
      </c>
      <c r="V339" s="412">
        <f t="shared" ref="V339:V369" si="153">+R339-T339</f>
        <v>0</v>
      </c>
      <c r="W339" s="230">
        <f t="shared" ref="W339:W369" si="154">+S339-U339</f>
        <v>0</v>
      </c>
    </row>
    <row r="340" spans="1:23" s="13" customFormat="1" ht="12.75" hidden="1">
      <c r="A340" s="820"/>
      <c r="B340" s="821"/>
      <c r="C340" s="822"/>
      <c r="D340" s="822"/>
      <c r="E340" s="822"/>
      <c r="F340" s="239">
        <f t="shared" ref="F340:F353" si="155">IF(D340*(B340+C340)=0,D340,ROUND(+D340*(B340+C340)*E340/12,0))</f>
        <v>0</v>
      </c>
      <c r="G340" s="821"/>
      <c r="H340" s="822"/>
      <c r="I340" s="822"/>
      <c r="J340" s="822"/>
      <c r="K340" s="230">
        <f t="shared" ref="K340:K353" si="156">IF(I340*(G340+H340)=0,I340,ROUND(+I340*(G340+H340)*J340/12,0))</f>
        <v>0</v>
      </c>
      <c r="L340" s="413">
        <f t="shared" si="144"/>
        <v>0</v>
      </c>
      <c r="M340" s="823">
        <f t="shared" si="145"/>
        <v>0</v>
      </c>
      <c r="N340" s="823">
        <f t="shared" si="146"/>
        <v>0</v>
      </c>
      <c r="O340" s="823">
        <f t="shared" si="147"/>
        <v>0</v>
      </c>
      <c r="P340" s="415">
        <f t="shared" si="148"/>
        <v>0</v>
      </c>
      <c r="Q340" s="345"/>
      <c r="R340" s="393">
        <f t="shared" si="149"/>
        <v>0</v>
      </c>
      <c r="S340" s="229">
        <f t="shared" si="150"/>
        <v>0</v>
      </c>
      <c r="T340" s="393">
        <f t="shared" si="151"/>
        <v>0</v>
      </c>
      <c r="U340" s="230">
        <f t="shared" si="152"/>
        <v>0</v>
      </c>
      <c r="V340" s="412">
        <f t="shared" si="153"/>
        <v>0</v>
      </c>
      <c r="W340" s="230">
        <f t="shared" si="154"/>
        <v>0</v>
      </c>
    </row>
    <row r="341" spans="1:23" s="13" customFormat="1" ht="12.75" hidden="1">
      <c r="A341" s="820"/>
      <c r="B341" s="821"/>
      <c r="C341" s="822"/>
      <c r="D341" s="822"/>
      <c r="E341" s="822"/>
      <c r="F341" s="239">
        <f t="shared" si="155"/>
        <v>0</v>
      </c>
      <c r="G341" s="821"/>
      <c r="H341" s="822"/>
      <c r="I341" s="822"/>
      <c r="J341" s="822"/>
      <c r="K341" s="230">
        <f t="shared" si="156"/>
        <v>0</v>
      </c>
      <c r="L341" s="413">
        <f t="shared" si="144"/>
        <v>0</v>
      </c>
      <c r="M341" s="823">
        <f t="shared" si="145"/>
        <v>0</v>
      </c>
      <c r="N341" s="823">
        <f t="shared" si="146"/>
        <v>0</v>
      </c>
      <c r="O341" s="823">
        <f t="shared" si="147"/>
        <v>0</v>
      </c>
      <c r="P341" s="415">
        <f t="shared" si="148"/>
        <v>0</v>
      </c>
      <c r="Q341" s="345"/>
      <c r="R341" s="393">
        <f t="shared" si="149"/>
        <v>0</v>
      </c>
      <c r="S341" s="229">
        <f t="shared" si="150"/>
        <v>0</v>
      </c>
      <c r="T341" s="393">
        <f t="shared" si="151"/>
        <v>0</v>
      </c>
      <c r="U341" s="230">
        <f t="shared" si="152"/>
        <v>0</v>
      </c>
      <c r="V341" s="412">
        <f t="shared" si="153"/>
        <v>0</v>
      </c>
      <c r="W341" s="230">
        <f t="shared" si="154"/>
        <v>0</v>
      </c>
    </row>
    <row r="342" spans="1:23" s="13" customFormat="1" ht="12.75" hidden="1">
      <c r="A342" s="820"/>
      <c r="B342" s="821"/>
      <c r="C342" s="822"/>
      <c r="D342" s="822"/>
      <c r="E342" s="822"/>
      <c r="F342" s="239">
        <f t="shared" si="155"/>
        <v>0</v>
      </c>
      <c r="G342" s="821"/>
      <c r="H342" s="822"/>
      <c r="I342" s="822"/>
      <c r="J342" s="822"/>
      <c r="K342" s="230">
        <f t="shared" si="156"/>
        <v>0</v>
      </c>
      <c r="L342" s="413">
        <f t="shared" si="144"/>
        <v>0</v>
      </c>
      <c r="M342" s="823">
        <f t="shared" si="145"/>
        <v>0</v>
      </c>
      <c r="N342" s="823">
        <f t="shared" si="146"/>
        <v>0</v>
      </c>
      <c r="O342" s="823">
        <f t="shared" si="147"/>
        <v>0</v>
      </c>
      <c r="P342" s="415">
        <f t="shared" si="148"/>
        <v>0</v>
      </c>
      <c r="Q342" s="345"/>
      <c r="R342" s="393">
        <f t="shared" si="149"/>
        <v>0</v>
      </c>
      <c r="S342" s="229">
        <f t="shared" si="150"/>
        <v>0</v>
      </c>
      <c r="T342" s="393">
        <f t="shared" si="151"/>
        <v>0</v>
      </c>
      <c r="U342" s="230">
        <f t="shared" si="152"/>
        <v>0</v>
      </c>
      <c r="V342" s="412">
        <f t="shared" si="153"/>
        <v>0</v>
      </c>
      <c r="W342" s="230">
        <f t="shared" si="154"/>
        <v>0</v>
      </c>
    </row>
    <row r="343" spans="1:23" s="13" customFormat="1" ht="12.75" hidden="1">
      <c r="A343" s="820"/>
      <c r="B343" s="821"/>
      <c r="C343" s="822"/>
      <c r="D343" s="822"/>
      <c r="E343" s="822"/>
      <c r="F343" s="239">
        <f t="shared" si="155"/>
        <v>0</v>
      </c>
      <c r="G343" s="821"/>
      <c r="H343" s="822"/>
      <c r="I343" s="822"/>
      <c r="J343" s="822"/>
      <c r="K343" s="230">
        <f t="shared" si="156"/>
        <v>0</v>
      </c>
      <c r="L343" s="413">
        <f t="shared" si="144"/>
        <v>0</v>
      </c>
      <c r="M343" s="823">
        <f t="shared" si="145"/>
        <v>0</v>
      </c>
      <c r="N343" s="823">
        <f t="shared" si="146"/>
        <v>0</v>
      </c>
      <c r="O343" s="823">
        <f t="shared" si="147"/>
        <v>0</v>
      </c>
      <c r="P343" s="415">
        <f t="shared" si="148"/>
        <v>0</v>
      </c>
      <c r="Q343" s="345"/>
      <c r="R343" s="393">
        <f t="shared" si="149"/>
        <v>0</v>
      </c>
      <c r="S343" s="229">
        <f t="shared" si="150"/>
        <v>0</v>
      </c>
      <c r="T343" s="393">
        <f t="shared" si="151"/>
        <v>0</v>
      </c>
      <c r="U343" s="230">
        <f t="shared" si="152"/>
        <v>0</v>
      </c>
      <c r="V343" s="412">
        <f t="shared" si="153"/>
        <v>0</v>
      </c>
      <c r="W343" s="230">
        <f t="shared" si="154"/>
        <v>0</v>
      </c>
    </row>
    <row r="344" spans="1:23" s="13" customFormat="1" ht="12.75" hidden="1">
      <c r="A344" s="820"/>
      <c r="B344" s="821"/>
      <c r="C344" s="822"/>
      <c r="D344" s="822"/>
      <c r="E344" s="822"/>
      <c r="F344" s="239">
        <f t="shared" si="155"/>
        <v>0</v>
      </c>
      <c r="G344" s="821"/>
      <c r="H344" s="822"/>
      <c r="I344" s="822"/>
      <c r="J344" s="822"/>
      <c r="K344" s="230">
        <f t="shared" si="156"/>
        <v>0</v>
      </c>
      <c r="L344" s="413">
        <f t="shared" si="144"/>
        <v>0</v>
      </c>
      <c r="M344" s="823">
        <f t="shared" si="145"/>
        <v>0</v>
      </c>
      <c r="N344" s="823">
        <f t="shared" si="146"/>
        <v>0</v>
      </c>
      <c r="O344" s="823">
        <f t="shared" si="147"/>
        <v>0</v>
      </c>
      <c r="P344" s="415">
        <f t="shared" si="148"/>
        <v>0</v>
      </c>
      <c r="Q344" s="345"/>
      <c r="R344" s="393">
        <f t="shared" si="149"/>
        <v>0</v>
      </c>
      <c r="S344" s="229">
        <f t="shared" si="150"/>
        <v>0</v>
      </c>
      <c r="T344" s="393">
        <f t="shared" si="151"/>
        <v>0</v>
      </c>
      <c r="U344" s="230">
        <f t="shared" si="152"/>
        <v>0</v>
      </c>
      <c r="V344" s="412">
        <f t="shared" si="153"/>
        <v>0</v>
      </c>
      <c r="W344" s="230">
        <f t="shared" si="154"/>
        <v>0</v>
      </c>
    </row>
    <row r="345" spans="1:23" s="13" customFormat="1" ht="12.75" hidden="1">
      <c r="A345" s="820"/>
      <c r="B345" s="821"/>
      <c r="C345" s="822"/>
      <c r="D345" s="822"/>
      <c r="E345" s="822"/>
      <c r="F345" s="239">
        <f t="shared" si="155"/>
        <v>0</v>
      </c>
      <c r="G345" s="821"/>
      <c r="H345" s="822"/>
      <c r="I345" s="822"/>
      <c r="J345" s="822"/>
      <c r="K345" s="230">
        <f t="shared" si="156"/>
        <v>0</v>
      </c>
      <c r="L345" s="413">
        <f t="shared" si="144"/>
        <v>0</v>
      </c>
      <c r="M345" s="823">
        <f t="shared" si="145"/>
        <v>0</v>
      </c>
      <c r="N345" s="823">
        <f t="shared" si="146"/>
        <v>0</v>
      </c>
      <c r="O345" s="823">
        <f t="shared" si="147"/>
        <v>0</v>
      </c>
      <c r="P345" s="415">
        <f t="shared" si="148"/>
        <v>0</v>
      </c>
      <c r="Q345" s="345"/>
      <c r="R345" s="393">
        <f t="shared" si="149"/>
        <v>0</v>
      </c>
      <c r="S345" s="229">
        <f t="shared" si="150"/>
        <v>0</v>
      </c>
      <c r="T345" s="393">
        <f t="shared" si="151"/>
        <v>0</v>
      </c>
      <c r="U345" s="230">
        <f t="shared" si="152"/>
        <v>0</v>
      </c>
      <c r="V345" s="412">
        <f t="shared" si="153"/>
        <v>0</v>
      </c>
      <c r="W345" s="230">
        <f t="shared" si="154"/>
        <v>0</v>
      </c>
    </row>
    <row r="346" spans="1:23" s="13" customFormat="1" ht="12.75" hidden="1">
      <c r="A346" s="820"/>
      <c r="B346" s="821"/>
      <c r="C346" s="822"/>
      <c r="D346" s="822"/>
      <c r="E346" s="822"/>
      <c r="F346" s="239">
        <f t="shared" si="155"/>
        <v>0</v>
      </c>
      <c r="G346" s="821"/>
      <c r="H346" s="822"/>
      <c r="I346" s="822"/>
      <c r="J346" s="822"/>
      <c r="K346" s="230">
        <f t="shared" si="156"/>
        <v>0</v>
      </c>
      <c r="L346" s="413">
        <f t="shared" si="144"/>
        <v>0</v>
      </c>
      <c r="M346" s="823">
        <f t="shared" si="145"/>
        <v>0</v>
      </c>
      <c r="N346" s="823">
        <f t="shared" si="146"/>
        <v>0</v>
      </c>
      <c r="O346" s="823">
        <f t="shared" si="147"/>
        <v>0</v>
      </c>
      <c r="P346" s="415">
        <f t="shared" si="148"/>
        <v>0</v>
      </c>
      <c r="Q346" s="345"/>
      <c r="R346" s="393">
        <f t="shared" si="149"/>
        <v>0</v>
      </c>
      <c r="S346" s="229">
        <f t="shared" si="150"/>
        <v>0</v>
      </c>
      <c r="T346" s="393">
        <f t="shared" si="151"/>
        <v>0</v>
      </c>
      <c r="U346" s="230">
        <f t="shared" si="152"/>
        <v>0</v>
      </c>
      <c r="V346" s="412">
        <f t="shared" si="153"/>
        <v>0</v>
      </c>
      <c r="W346" s="230">
        <f t="shared" si="154"/>
        <v>0</v>
      </c>
    </row>
    <row r="347" spans="1:23" s="13" customFormat="1" ht="12.75" hidden="1">
      <c r="A347" s="820"/>
      <c r="B347" s="821"/>
      <c r="C347" s="822"/>
      <c r="D347" s="822"/>
      <c r="E347" s="822"/>
      <c r="F347" s="239">
        <f t="shared" si="155"/>
        <v>0</v>
      </c>
      <c r="G347" s="821"/>
      <c r="H347" s="822"/>
      <c r="I347" s="822"/>
      <c r="J347" s="822"/>
      <c r="K347" s="230">
        <f t="shared" si="156"/>
        <v>0</v>
      </c>
      <c r="L347" s="413">
        <f t="shared" si="144"/>
        <v>0</v>
      </c>
      <c r="M347" s="823">
        <f t="shared" si="145"/>
        <v>0</v>
      </c>
      <c r="N347" s="823">
        <f t="shared" si="146"/>
        <v>0</v>
      </c>
      <c r="O347" s="823">
        <f t="shared" si="147"/>
        <v>0</v>
      </c>
      <c r="P347" s="415">
        <f t="shared" si="148"/>
        <v>0</v>
      </c>
      <c r="Q347" s="345"/>
      <c r="R347" s="393">
        <f t="shared" si="149"/>
        <v>0</v>
      </c>
      <c r="S347" s="229">
        <f t="shared" si="150"/>
        <v>0</v>
      </c>
      <c r="T347" s="393">
        <f t="shared" si="151"/>
        <v>0</v>
      </c>
      <c r="U347" s="230">
        <f t="shared" si="152"/>
        <v>0</v>
      </c>
      <c r="V347" s="412">
        <f t="shared" si="153"/>
        <v>0</v>
      </c>
      <c r="W347" s="230">
        <f t="shared" si="154"/>
        <v>0</v>
      </c>
    </row>
    <row r="348" spans="1:23" s="13" customFormat="1" ht="12.75" hidden="1">
      <c r="A348" s="820"/>
      <c r="B348" s="821"/>
      <c r="C348" s="822"/>
      <c r="D348" s="822"/>
      <c r="E348" s="822"/>
      <c r="F348" s="239">
        <f t="shared" si="155"/>
        <v>0</v>
      </c>
      <c r="G348" s="821"/>
      <c r="H348" s="822"/>
      <c r="I348" s="822"/>
      <c r="J348" s="822"/>
      <c r="K348" s="230">
        <f t="shared" si="156"/>
        <v>0</v>
      </c>
      <c r="L348" s="413">
        <f t="shared" si="144"/>
        <v>0</v>
      </c>
      <c r="M348" s="823">
        <f t="shared" si="145"/>
        <v>0</v>
      </c>
      <c r="N348" s="823">
        <f t="shared" si="146"/>
        <v>0</v>
      </c>
      <c r="O348" s="823">
        <f t="shared" si="147"/>
        <v>0</v>
      </c>
      <c r="P348" s="415">
        <f t="shared" si="148"/>
        <v>0</v>
      </c>
      <c r="Q348" s="345"/>
      <c r="R348" s="393">
        <f t="shared" si="149"/>
        <v>0</v>
      </c>
      <c r="S348" s="229">
        <f t="shared" si="150"/>
        <v>0</v>
      </c>
      <c r="T348" s="393">
        <f t="shared" si="151"/>
        <v>0</v>
      </c>
      <c r="U348" s="230">
        <f t="shared" si="152"/>
        <v>0</v>
      </c>
      <c r="V348" s="412">
        <f t="shared" si="153"/>
        <v>0</v>
      </c>
      <c r="W348" s="230">
        <f t="shared" si="154"/>
        <v>0</v>
      </c>
    </row>
    <row r="349" spans="1:23" s="13" customFormat="1" ht="12.75" hidden="1">
      <c r="A349" s="820"/>
      <c r="B349" s="821"/>
      <c r="C349" s="822"/>
      <c r="D349" s="822"/>
      <c r="E349" s="822"/>
      <c r="F349" s="239">
        <f t="shared" si="155"/>
        <v>0</v>
      </c>
      <c r="G349" s="821"/>
      <c r="H349" s="822"/>
      <c r="I349" s="822"/>
      <c r="J349" s="822"/>
      <c r="K349" s="230">
        <f t="shared" si="156"/>
        <v>0</v>
      </c>
      <c r="L349" s="413">
        <f t="shared" si="144"/>
        <v>0</v>
      </c>
      <c r="M349" s="823">
        <f t="shared" si="145"/>
        <v>0</v>
      </c>
      <c r="N349" s="823">
        <f t="shared" si="146"/>
        <v>0</v>
      </c>
      <c r="O349" s="823">
        <f t="shared" si="147"/>
        <v>0</v>
      </c>
      <c r="P349" s="415">
        <f t="shared" si="148"/>
        <v>0</v>
      </c>
      <c r="Q349" s="345"/>
      <c r="R349" s="393">
        <f t="shared" si="149"/>
        <v>0</v>
      </c>
      <c r="S349" s="229">
        <f t="shared" si="150"/>
        <v>0</v>
      </c>
      <c r="T349" s="393">
        <f t="shared" si="151"/>
        <v>0</v>
      </c>
      <c r="U349" s="230">
        <f t="shared" si="152"/>
        <v>0</v>
      </c>
      <c r="V349" s="412">
        <f t="shared" si="153"/>
        <v>0</v>
      </c>
      <c r="W349" s="230">
        <f t="shared" si="154"/>
        <v>0</v>
      </c>
    </row>
    <row r="350" spans="1:23" s="13" customFormat="1" ht="12.75" hidden="1">
      <c r="A350" s="820"/>
      <c r="B350" s="821"/>
      <c r="C350" s="822"/>
      <c r="D350" s="822"/>
      <c r="E350" s="822"/>
      <c r="F350" s="239">
        <f t="shared" si="155"/>
        <v>0</v>
      </c>
      <c r="G350" s="821"/>
      <c r="H350" s="822"/>
      <c r="I350" s="822"/>
      <c r="J350" s="822"/>
      <c r="K350" s="230">
        <f t="shared" si="156"/>
        <v>0</v>
      </c>
      <c r="L350" s="413">
        <f t="shared" si="144"/>
        <v>0</v>
      </c>
      <c r="M350" s="823">
        <f t="shared" si="145"/>
        <v>0</v>
      </c>
      <c r="N350" s="823">
        <f t="shared" si="146"/>
        <v>0</v>
      </c>
      <c r="O350" s="823">
        <f t="shared" si="147"/>
        <v>0</v>
      </c>
      <c r="P350" s="415">
        <f t="shared" si="148"/>
        <v>0</v>
      </c>
      <c r="Q350" s="345"/>
      <c r="R350" s="393">
        <f t="shared" si="149"/>
        <v>0</v>
      </c>
      <c r="S350" s="229">
        <f t="shared" si="150"/>
        <v>0</v>
      </c>
      <c r="T350" s="393">
        <f t="shared" si="151"/>
        <v>0</v>
      </c>
      <c r="U350" s="230">
        <f t="shared" si="152"/>
        <v>0</v>
      </c>
      <c r="V350" s="412">
        <f t="shared" si="153"/>
        <v>0</v>
      </c>
      <c r="W350" s="230">
        <f t="shared" si="154"/>
        <v>0</v>
      </c>
    </row>
    <row r="351" spans="1:23" s="13" customFormat="1" ht="12.75" hidden="1">
      <c r="A351" s="820"/>
      <c r="B351" s="821"/>
      <c r="C351" s="822"/>
      <c r="D351" s="822"/>
      <c r="E351" s="822"/>
      <c r="F351" s="239">
        <f t="shared" si="155"/>
        <v>0</v>
      </c>
      <c r="G351" s="821"/>
      <c r="H351" s="822"/>
      <c r="I351" s="822"/>
      <c r="J351" s="822"/>
      <c r="K351" s="230">
        <f t="shared" si="156"/>
        <v>0</v>
      </c>
      <c r="L351" s="413">
        <f t="shared" si="144"/>
        <v>0</v>
      </c>
      <c r="M351" s="823">
        <f t="shared" si="145"/>
        <v>0</v>
      </c>
      <c r="N351" s="823">
        <f t="shared" si="146"/>
        <v>0</v>
      </c>
      <c r="O351" s="823">
        <f t="shared" si="147"/>
        <v>0</v>
      </c>
      <c r="P351" s="415">
        <f t="shared" si="148"/>
        <v>0</v>
      </c>
      <c r="Q351" s="345"/>
      <c r="R351" s="393">
        <f t="shared" si="149"/>
        <v>0</v>
      </c>
      <c r="S351" s="229">
        <f t="shared" si="150"/>
        <v>0</v>
      </c>
      <c r="T351" s="393">
        <f t="shared" si="151"/>
        <v>0</v>
      </c>
      <c r="U351" s="230">
        <f t="shared" si="152"/>
        <v>0</v>
      </c>
      <c r="V351" s="412">
        <f t="shared" si="153"/>
        <v>0</v>
      </c>
      <c r="W351" s="230">
        <f t="shared" si="154"/>
        <v>0</v>
      </c>
    </row>
    <row r="352" spans="1:23" s="13" customFormat="1" ht="12.75" hidden="1">
      <c r="A352" s="820"/>
      <c r="B352" s="821"/>
      <c r="C352" s="822"/>
      <c r="D352" s="822"/>
      <c r="E352" s="822"/>
      <c r="F352" s="239">
        <f t="shared" si="155"/>
        <v>0</v>
      </c>
      <c r="G352" s="821"/>
      <c r="H352" s="822"/>
      <c r="I352" s="822"/>
      <c r="J352" s="822"/>
      <c r="K352" s="230">
        <f t="shared" si="156"/>
        <v>0</v>
      </c>
      <c r="L352" s="413">
        <f t="shared" si="144"/>
        <v>0</v>
      </c>
      <c r="M352" s="823">
        <f t="shared" si="145"/>
        <v>0</v>
      </c>
      <c r="N352" s="823">
        <f t="shared" si="146"/>
        <v>0</v>
      </c>
      <c r="O352" s="823">
        <f t="shared" si="147"/>
        <v>0</v>
      </c>
      <c r="P352" s="415">
        <f t="shared" si="148"/>
        <v>0</v>
      </c>
      <c r="Q352" s="345"/>
      <c r="R352" s="393">
        <f t="shared" si="149"/>
        <v>0</v>
      </c>
      <c r="S352" s="229">
        <f t="shared" si="150"/>
        <v>0</v>
      </c>
      <c r="T352" s="393">
        <f t="shared" si="151"/>
        <v>0</v>
      </c>
      <c r="U352" s="230">
        <f t="shared" si="152"/>
        <v>0</v>
      </c>
      <c r="V352" s="412">
        <f t="shared" si="153"/>
        <v>0</v>
      </c>
      <c r="W352" s="230">
        <f t="shared" si="154"/>
        <v>0</v>
      </c>
    </row>
    <row r="353" spans="1:23" s="13" customFormat="1" ht="12.75" hidden="1">
      <c r="A353" s="820"/>
      <c r="B353" s="821"/>
      <c r="C353" s="822"/>
      <c r="D353" s="822"/>
      <c r="E353" s="822"/>
      <c r="F353" s="239">
        <f t="shared" si="155"/>
        <v>0</v>
      </c>
      <c r="G353" s="821"/>
      <c r="H353" s="822"/>
      <c r="I353" s="822"/>
      <c r="J353" s="822"/>
      <c r="K353" s="230">
        <f t="shared" si="156"/>
        <v>0</v>
      </c>
      <c r="L353" s="413">
        <f t="shared" si="144"/>
        <v>0</v>
      </c>
      <c r="M353" s="823">
        <f t="shared" si="145"/>
        <v>0</v>
      </c>
      <c r="N353" s="823">
        <f t="shared" si="146"/>
        <v>0</v>
      </c>
      <c r="O353" s="823">
        <f t="shared" si="147"/>
        <v>0</v>
      </c>
      <c r="P353" s="415">
        <f t="shared" si="148"/>
        <v>0</v>
      </c>
      <c r="Q353" s="345"/>
      <c r="R353" s="393">
        <f t="shared" si="149"/>
        <v>0</v>
      </c>
      <c r="S353" s="229">
        <f t="shared" si="150"/>
        <v>0</v>
      </c>
      <c r="T353" s="393">
        <f t="shared" si="151"/>
        <v>0</v>
      </c>
      <c r="U353" s="230">
        <f t="shared" si="152"/>
        <v>0</v>
      </c>
      <c r="V353" s="412">
        <f t="shared" si="153"/>
        <v>0</v>
      </c>
      <c r="W353" s="230">
        <f t="shared" si="154"/>
        <v>0</v>
      </c>
    </row>
    <row r="354" spans="1:23" s="13" customFormat="1" ht="12.75" hidden="1">
      <c r="A354" s="820"/>
      <c r="B354" s="821"/>
      <c r="C354" s="822"/>
      <c r="D354" s="822"/>
      <c r="E354" s="822"/>
      <c r="F354" s="239">
        <f t="shared" ref="F354:F369" si="157">IF(D354*(B354+C354)=0,D354,ROUND(+D354*(B354+C354)*E354/12,0))</f>
        <v>0</v>
      </c>
      <c r="G354" s="821"/>
      <c r="H354" s="822"/>
      <c r="I354" s="822"/>
      <c r="J354" s="822"/>
      <c r="K354" s="230">
        <f t="shared" ref="K354:K369" si="158">IF(I354*(G354+H354)=0,I354,ROUND(+I354*(G354+H354)*J354/12,0))</f>
        <v>0</v>
      </c>
      <c r="L354" s="413">
        <f t="shared" si="144"/>
        <v>0</v>
      </c>
      <c r="M354" s="823">
        <f t="shared" si="145"/>
        <v>0</v>
      </c>
      <c r="N354" s="823">
        <f t="shared" si="146"/>
        <v>0</v>
      </c>
      <c r="O354" s="823">
        <f t="shared" si="147"/>
        <v>0</v>
      </c>
      <c r="P354" s="415">
        <f t="shared" si="148"/>
        <v>0</v>
      </c>
      <c r="Q354" s="345"/>
      <c r="R354" s="393">
        <f t="shared" si="149"/>
        <v>0</v>
      </c>
      <c r="S354" s="229">
        <f t="shared" si="150"/>
        <v>0</v>
      </c>
      <c r="T354" s="393">
        <f t="shared" si="151"/>
        <v>0</v>
      </c>
      <c r="U354" s="230">
        <f t="shared" si="152"/>
        <v>0</v>
      </c>
      <c r="V354" s="412">
        <f t="shared" si="153"/>
        <v>0</v>
      </c>
      <c r="W354" s="230">
        <f t="shared" si="154"/>
        <v>0</v>
      </c>
    </row>
    <row r="355" spans="1:23" s="13" customFormat="1" ht="12.75" hidden="1">
      <c r="A355" s="820"/>
      <c r="B355" s="821"/>
      <c r="C355" s="822"/>
      <c r="D355" s="822"/>
      <c r="E355" s="822"/>
      <c r="F355" s="239">
        <f t="shared" si="157"/>
        <v>0</v>
      </c>
      <c r="G355" s="821"/>
      <c r="H355" s="822"/>
      <c r="I355" s="822"/>
      <c r="J355" s="822"/>
      <c r="K355" s="230">
        <f t="shared" si="158"/>
        <v>0</v>
      </c>
      <c r="L355" s="413">
        <f t="shared" si="144"/>
        <v>0</v>
      </c>
      <c r="M355" s="823">
        <f t="shared" si="145"/>
        <v>0</v>
      </c>
      <c r="N355" s="823">
        <f t="shared" si="146"/>
        <v>0</v>
      </c>
      <c r="O355" s="823">
        <f t="shared" si="147"/>
        <v>0</v>
      </c>
      <c r="P355" s="415">
        <f t="shared" si="148"/>
        <v>0</v>
      </c>
      <c r="Q355" s="345"/>
      <c r="R355" s="393">
        <f t="shared" si="149"/>
        <v>0</v>
      </c>
      <c r="S355" s="229">
        <f t="shared" si="150"/>
        <v>0</v>
      </c>
      <c r="T355" s="393">
        <f t="shared" si="151"/>
        <v>0</v>
      </c>
      <c r="U355" s="230">
        <f t="shared" si="152"/>
        <v>0</v>
      </c>
      <c r="V355" s="412">
        <f t="shared" si="153"/>
        <v>0</v>
      </c>
      <c r="W355" s="230">
        <f t="shared" si="154"/>
        <v>0</v>
      </c>
    </row>
    <row r="356" spans="1:23" s="13" customFormat="1" ht="12.75" hidden="1">
      <c r="A356" s="820"/>
      <c r="B356" s="821"/>
      <c r="C356" s="822"/>
      <c r="D356" s="822"/>
      <c r="E356" s="822"/>
      <c r="F356" s="239">
        <f t="shared" si="157"/>
        <v>0</v>
      </c>
      <c r="G356" s="821"/>
      <c r="H356" s="822"/>
      <c r="I356" s="822"/>
      <c r="J356" s="822"/>
      <c r="K356" s="230">
        <f t="shared" si="158"/>
        <v>0</v>
      </c>
      <c r="L356" s="413">
        <f t="shared" si="144"/>
        <v>0</v>
      </c>
      <c r="M356" s="823">
        <f t="shared" si="145"/>
        <v>0</v>
      </c>
      <c r="N356" s="823">
        <f t="shared" si="146"/>
        <v>0</v>
      </c>
      <c r="O356" s="823">
        <f t="shared" si="147"/>
        <v>0</v>
      </c>
      <c r="P356" s="415">
        <f t="shared" si="148"/>
        <v>0</v>
      </c>
      <c r="Q356" s="345"/>
      <c r="R356" s="393">
        <f t="shared" si="149"/>
        <v>0</v>
      </c>
      <c r="S356" s="229">
        <f t="shared" si="150"/>
        <v>0</v>
      </c>
      <c r="T356" s="393">
        <f t="shared" si="151"/>
        <v>0</v>
      </c>
      <c r="U356" s="230">
        <f t="shared" si="152"/>
        <v>0</v>
      </c>
      <c r="V356" s="412">
        <f t="shared" si="153"/>
        <v>0</v>
      </c>
      <c r="W356" s="230">
        <f t="shared" si="154"/>
        <v>0</v>
      </c>
    </row>
    <row r="357" spans="1:23" s="13" customFormat="1" ht="12.75" hidden="1">
      <c r="A357" s="820"/>
      <c r="B357" s="821"/>
      <c r="C357" s="822"/>
      <c r="D357" s="822"/>
      <c r="E357" s="822"/>
      <c r="F357" s="239">
        <f t="shared" si="157"/>
        <v>0</v>
      </c>
      <c r="G357" s="821"/>
      <c r="H357" s="822"/>
      <c r="I357" s="822"/>
      <c r="J357" s="822"/>
      <c r="K357" s="230">
        <f t="shared" si="158"/>
        <v>0</v>
      </c>
      <c r="L357" s="413">
        <f t="shared" si="144"/>
        <v>0</v>
      </c>
      <c r="M357" s="823">
        <f t="shared" si="145"/>
        <v>0</v>
      </c>
      <c r="N357" s="823">
        <f t="shared" si="146"/>
        <v>0</v>
      </c>
      <c r="O357" s="823">
        <f t="shared" si="147"/>
        <v>0</v>
      </c>
      <c r="P357" s="415">
        <f t="shared" si="148"/>
        <v>0</v>
      </c>
      <c r="Q357" s="345"/>
      <c r="R357" s="393">
        <f t="shared" si="149"/>
        <v>0</v>
      </c>
      <c r="S357" s="229">
        <f t="shared" si="150"/>
        <v>0</v>
      </c>
      <c r="T357" s="393">
        <f t="shared" si="151"/>
        <v>0</v>
      </c>
      <c r="U357" s="230">
        <f t="shared" si="152"/>
        <v>0</v>
      </c>
      <c r="V357" s="412">
        <f t="shared" si="153"/>
        <v>0</v>
      </c>
      <c r="W357" s="230">
        <f t="shared" si="154"/>
        <v>0</v>
      </c>
    </row>
    <row r="358" spans="1:23" s="13" customFormat="1" ht="12.75" hidden="1">
      <c r="A358" s="820"/>
      <c r="B358" s="821"/>
      <c r="C358" s="822"/>
      <c r="D358" s="822"/>
      <c r="E358" s="822"/>
      <c r="F358" s="239">
        <f t="shared" si="157"/>
        <v>0</v>
      </c>
      <c r="G358" s="821"/>
      <c r="H358" s="822"/>
      <c r="I358" s="822"/>
      <c r="J358" s="822"/>
      <c r="K358" s="230">
        <f t="shared" si="158"/>
        <v>0</v>
      </c>
      <c r="L358" s="413">
        <f t="shared" si="144"/>
        <v>0</v>
      </c>
      <c r="M358" s="823">
        <f t="shared" si="145"/>
        <v>0</v>
      </c>
      <c r="N358" s="823">
        <f t="shared" si="146"/>
        <v>0</v>
      </c>
      <c r="O358" s="823">
        <f t="shared" si="147"/>
        <v>0</v>
      </c>
      <c r="P358" s="415">
        <f t="shared" si="148"/>
        <v>0</v>
      </c>
      <c r="Q358" s="345"/>
      <c r="R358" s="393">
        <f t="shared" si="149"/>
        <v>0</v>
      </c>
      <c r="S358" s="229">
        <f t="shared" si="150"/>
        <v>0</v>
      </c>
      <c r="T358" s="393">
        <f t="shared" si="151"/>
        <v>0</v>
      </c>
      <c r="U358" s="230">
        <f t="shared" si="152"/>
        <v>0</v>
      </c>
      <c r="V358" s="412">
        <f t="shared" si="153"/>
        <v>0</v>
      </c>
      <c r="W358" s="230">
        <f t="shared" si="154"/>
        <v>0</v>
      </c>
    </row>
    <row r="359" spans="1:23" s="13" customFormat="1" ht="12.75" hidden="1">
      <c r="A359" s="820"/>
      <c r="B359" s="821"/>
      <c r="C359" s="822"/>
      <c r="D359" s="822"/>
      <c r="E359" s="822"/>
      <c r="F359" s="239">
        <f t="shared" si="157"/>
        <v>0</v>
      </c>
      <c r="G359" s="821"/>
      <c r="H359" s="822"/>
      <c r="I359" s="822"/>
      <c r="J359" s="822"/>
      <c r="K359" s="230">
        <f t="shared" si="158"/>
        <v>0</v>
      </c>
      <c r="L359" s="413">
        <f t="shared" si="144"/>
        <v>0</v>
      </c>
      <c r="M359" s="823">
        <f t="shared" si="145"/>
        <v>0</v>
      </c>
      <c r="N359" s="823">
        <f t="shared" si="146"/>
        <v>0</v>
      </c>
      <c r="O359" s="823">
        <f t="shared" si="147"/>
        <v>0</v>
      </c>
      <c r="P359" s="415">
        <f t="shared" si="148"/>
        <v>0</v>
      </c>
      <c r="Q359" s="345"/>
      <c r="R359" s="393">
        <f t="shared" si="149"/>
        <v>0</v>
      </c>
      <c r="S359" s="229">
        <f t="shared" si="150"/>
        <v>0</v>
      </c>
      <c r="T359" s="393">
        <f t="shared" si="151"/>
        <v>0</v>
      </c>
      <c r="U359" s="230">
        <f t="shared" si="152"/>
        <v>0</v>
      </c>
      <c r="V359" s="412">
        <f t="shared" si="153"/>
        <v>0</v>
      </c>
      <c r="W359" s="230">
        <f t="shared" si="154"/>
        <v>0</v>
      </c>
    </row>
    <row r="360" spans="1:23" s="13" customFormat="1" ht="12.75" hidden="1">
      <c r="A360" s="820"/>
      <c r="B360" s="821"/>
      <c r="C360" s="822"/>
      <c r="D360" s="822"/>
      <c r="E360" s="822"/>
      <c r="F360" s="239">
        <f t="shared" si="157"/>
        <v>0</v>
      </c>
      <c r="G360" s="821"/>
      <c r="H360" s="822"/>
      <c r="I360" s="822"/>
      <c r="J360" s="822"/>
      <c r="K360" s="230">
        <f t="shared" si="158"/>
        <v>0</v>
      </c>
      <c r="L360" s="413">
        <f t="shared" si="144"/>
        <v>0</v>
      </c>
      <c r="M360" s="823">
        <f t="shared" si="145"/>
        <v>0</v>
      </c>
      <c r="N360" s="823">
        <f t="shared" si="146"/>
        <v>0</v>
      </c>
      <c r="O360" s="823">
        <f t="shared" si="147"/>
        <v>0</v>
      </c>
      <c r="P360" s="415">
        <f t="shared" si="148"/>
        <v>0</v>
      </c>
      <c r="Q360" s="345"/>
      <c r="R360" s="393">
        <f t="shared" si="149"/>
        <v>0</v>
      </c>
      <c r="S360" s="229">
        <f t="shared" si="150"/>
        <v>0</v>
      </c>
      <c r="T360" s="393">
        <f t="shared" si="151"/>
        <v>0</v>
      </c>
      <c r="U360" s="230">
        <f t="shared" si="152"/>
        <v>0</v>
      </c>
      <c r="V360" s="412">
        <f t="shared" si="153"/>
        <v>0</v>
      </c>
      <c r="W360" s="230">
        <f t="shared" si="154"/>
        <v>0</v>
      </c>
    </row>
    <row r="361" spans="1:23" s="13" customFormat="1" ht="12.75" hidden="1">
      <c r="A361" s="820"/>
      <c r="B361" s="821"/>
      <c r="C361" s="822"/>
      <c r="D361" s="822"/>
      <c r="E361" s="822"/>
      <c r="F361" s="239">
        <f t="shared" si="157"/>
        <v>0</v>
      </c>
      <c r="G361" s="821"/>
      <c r="H361" s="822"/>
      <c r="I361" s="822"/>
      <c r="J361" s="822"/>
      <c r="K361" s="230">
        <f t="shared" si="158"/>
        <v>0</v>
      </c>
      <c r="L361" s="413">
        <f t="shared" si="144"/>
        <v>0</v>
      </c>
      <c r="M361" s="823">
        <f t="shared" si="145"/>
        <v>0</v>
      </c>
      <c r="N361" s="823">
        <f t="shared" si="146"/>
        <v>0</v>
      </c>
      <c r="O361" s="823">
        <f t="shared" si="147"/>
        <v>0</v>
      </c>
      <c r="P361" s="415">
        <f t="shared" si="148"/>
        <v>0</v>
      </c>
      <c r="Q361" s="345"/>
      <c r="R361" s="393">
        <f t="shared" si="149"/>
        <v>0</v>
      </c>
      <c r="S361" s="229">
        <f t="shared" si="150"/>
        <v>0</v>
      </c>
      <c r="T361" s="393">
        <f t="shared" si="151"/>
        <v>0</v>
      </c>
      <c r="U361" s="230">
        <f t="shared" si="152"/>
        <v>0</v>
      </c>
      <c r="V361" s="412">
        <f t="shared" si="153"/>
        <v>0</v>
      </c>
      <c r="W361" s="230">
        <f t="shared" si="154"/>
        <v>0</v>
      </c>
    </row>
    <row r="362" spans="1:23" s="13" customFormat="1" ht="12.75" hidden="1">
      <c r="A362" s="820"/>
      <c r="B362" s="821"/>
      <c r="C362" s="822"/>
      <c r="D362" s="822"/>
      <c r="E362" s="822"/>
      <c r="F362" s="239">
        <f t="shared" si="157"/>
        <v>0</v>
      </c>
      <c r="G362" s="821"/>
      <c r="H362" s="822"/>
      <c r="I362" s="822"/>
      <c r="J362" s="822"/>
      <c r="K362" s="230">
        <f t="shared" si="158"/>
        <v>0</v>
      </c>
      <c r="L362" s="413">
        <f t="shared" si="144"/>
        <v>0</v>
      </c>
      <c r="M362" s="823">
        <f t="shared" si="145"/>
        <v>0</v>
      </c>
      <c r="N362" s="823">
        <f t="shared" si="146"/>
        <v>0</v>
      </c>
      <c r="O362" s="823">
        <f t="shared" si="147"/>
        <v>0</v>
      </c>
      <c r="P362" s="415">
        <f t="shared" si="148"/>
        <v>0</v>
      </c>
      <c r="Q362" s="345"/>
      <c r="R362" s="393">
        <f t="shared" si="149"/>
        <v>0</v>
      </c>
      <c r="S362" s="229">
        <f t="shared" si="150"/>
        <v>0</v>
      </c>
      <c r="T362" s="393">
        <f t="shared" si="151"/>
        <v>0</v>
      </c>
      <c r="U362" s="230">
        <f t="shared" si="152"/>
        <v>0</v>
      </c>
      <c r="V362" s="412">
        <f t="shared" si="153"/>
        <v>0</v>
      </c>
      <c r="W362" s="230">
        <f t="shared" si="154"/>
        <v>0</v>
      </c>
    </row>
    <row r="363" spans="1:23" s="13" customFormat="1" ht="12.75" hidden="1">
      <c r="A363" s="820"/>
      <c r="B363" s="821"/>
      <c r="C363" s="822"/>
      <c r="D363" s="822"/>
      <c r="E363" s="822"/>
      <c r="F363" s="239">
        <f t="shared" si="157"/>
        <v>0</v>
      </c>
      <c r="G363" s="821"/>
      <c r="H363" s="822"/>
      <c r="I363" s="822"/>
      <c r="J363" s="822"/>
      <c r="K363" s="230">
        <f t="shared" si="158"/>
        <v>0</v>
      </c>
      <c r="L363" s="413">
        <f t="shared" si="144"/>
        <v>0</v>
      </c>
      <c r="M363" s="823">
        <f t="shared" si="145"/>
        <v>0</v>
      </c>
      <c r="N363" s="823">
        <f t="shared" si="146"/>
        <v>0</v>
      </c>
      <c r="O363" s="823">
        <f t="shared" si="147"/>
        <v>0</v>
      </c>
      <c r="P363" s="415">
        <f t="shared" si="148"/>
        <v>0</v>
      </c>
      <c r="Q363" s="345"/>
      <c r="R363" s="393">
        <f t="shared" si="149"/>
        <v>0</v>
      </c>
      <c r="S363" s="229">
        <f t="shared" si="150"/>
        <v>0</v>
      </c>
      <c r="T363" s="393">
        <f t="shared" si="151"/>
        <v>0</v>
      </c>
      <c r="U363" s="230">
        <f t="shared" si="152"/>
        <v>0</v>
      </c>
      <c r="V363" s="412">
        <f t="shared" si="153"/>
        <v>0</v>
      </c>
      <c r="W363" s="230">
        <f t="shared" si="154"/>
        <v>0</v>
      </c>
    </row>
    <row r="364" spans="1:23" s="13" customFormat="1" ht="12.75" hidden="1">
      <c r="A364" s="820"/>
      <c r="B364" s="821"/>
      <c r="C364" s="822"/>
      <c r="D364" s="822"/>
      <c r="E364" s="822"/>
      <c r="F364" s="239">
        <f t="shared" si="157"/>
        <v>0</v>
      </c>
      <c r="G364" s="821"/>
      <c r="H364" s="822"/>
      <c r="I364" s="822"/>
      <c r="J364" s="822"/>
      <c r="K364" s="230">
        <f t="shared" si="158"/>
        <v>0</v>
      </c>
      <c r="L364" s="413">
        <f t="shared" si="144"/>
        <v>0</v>
      </c>
      <c r="M364" s="823">
        <f t="shared" si="145"/>
        <v>0</v>
      </c>
      <c r="N364" s="823">
        <f t="shared" si="146"/>
        <v>0</v>
      </c>
      <c r="O364" s="823">
        <f t="shared" si="147"/>
        <v>0</v>
      </c>
      <c r="P364" s="415">
        <f t="shared" si="148"/>
        <v>0</v>
      </c>
      <c r="Q364" s="345"/>
      <c r="R364" s="393">
        <f t="shared" si="149"/>
        <v>0</v>
      </c>
      <c r="S364" s="229">
        <f t="shared" si="150"/>
        <v>0</v>
      </c>
      <c r="T364" s="393">
        <f t="shared" si="151"/>
        <v>0</v>
      </c>
      <c r="U364" s="230">
        <f t="shared" si="152"/>
        <v>0</v>
      </c>
      <c r="V364" s="412">
        <f t="shared" si="153"/>
        <v>0</v>
      </c>
      <c r="W364" s="230">
        <f t="shared" si="154"/>
        <v>0</v>
      </c>
    </row>
    <row r="365" spans="1:23" s="13" customFormat="1" ht="12.75" hidden="1">
      <c r="A365" s="820"/>
      <c r="B365" s="821"/>
      <c r="C365" s="822"/>
      <c r="D365" s="822"/>
      <c r="E365" s="822"/>
      <c r="F365" s="239">
        <f t="shared" si="157"/>
        <v>0</v>
      </c>
      <c r="G365" s="821"/>
      <c r="H365" s="822"/>
      <c r="I365" s="822"/>
      <c r="J365" s="822"/>
      <c r="K365" s="230">
        <f t="shared" si="158"/>
        <v>0</v>
      </c>
      <c r="L365" s="413">
        <f t="shared" si="144"/>
        <v>0</v>
      </c>
      <c r="M365" s="823">
        <f t="shared" si="145"/>
        <v>0</v>
      </c>
      <c r="N365" s="823">
        <f t="shared" si="146"/>
        <v>0</v>
      </c>
      <c r="O365" s="823">
        <f t="shared" si="147"/>
        <v>0</v>
      </c>
      <c r="P365" s="415">
        <f t="shared" si="148"/>
        <v>0</v>
      </c>
      <c r="Q365" s="345"/>
      <c r="R365" s="393">
        <f t="shared" si="149"/>
        <v>0</v>
      </c>
      <c r="S365" s="229">
        <f t="shared" si="150"/>
        <v>0</v>
      </c>
      <c r="T365" s="393">
        <f t="shared" si="151"/>
        <v>0</v>
      </c>
      <c r="U365" s="230">
        <f t="shared" si="152"/>
        <v>0</v>
      </c>
      <c r="V365" s="412">
        <f t="shared" si="153"/>
        <v>0</v>
      </c>
      <c r="W365" s="230">
        <f t="shared" si="154"/>
        <v>0</v>
      </c>
    </row>
    <row r="366" spans="1:23" s="13" customFormat="1" ht="12.75" hidden="1">
      <c r="A366" s="820"/>
      <c r="B366" s="821"/>
      <c r="C366" s="822"/>
      <c r="D366" s="822"/>
      <c r="E366" s="822"/>
      <c r="F366" s="239">
        <f t="shared" si="157"/>
        <v>0</v>
      </c>
      <c r="G366" s="821"/>
      <c r="H366" s="822"/>
      <c r="I366" s="822"/>
      <c r="J366" s="822"/>
      <c r="K366" s="230">
        <f t="shared" si="158"/>
        <v>0</v>
      </c>
      <c r="L366" s="413">
        <f t="shared" si="144"/>
        <v>0</v>
      </c>
      <c r="M366" s="823">
        <f t="shared" si="145"/>
        <v>0</v>
      </c>
      <c r="N366" s="823">
        <f t="shared" si="146"/>
        <v>0</v>
      </c>
      <c r="O366" s="823">
        <f t="shared" si="147"/>
        <v>0</v>
      </c>
      <c r="P366" s="415">
        <f t="shared" si="148"/>
        <v>0</v>
      </c>
      <c r="Q366" s="345"/>
      <c r="R366" s="393">
        <f t="shared" si="149"/>
        <v>0</v>
      </c>
      <c r="S366" s="229">
        <f t="shared" si="150"/>
        <v>0</v>
      </c>
      <c r="T366" s="393">
        <f t="shared" si="151"/>
        <v>0</v>
      </c>
      <c r="U366" s="230">
        <f t="shared" si="152"/>
        <v>0</v>
      </c>
      <c r="V366" s="412">
        <f t="shared" si="153"/>
        <v>0</v>
      </c>
      <c r="W366" s="230">
        <f t="shared" si="154"/>
        <v>0</v>
      </c>
    </row>
    <row r="367" spans="1:23" s="13" customFormat="1" ht="12.75" hidden="1">
      <c r="A367" s="820"/>
      <c r="B367" s="821"/>
      <c r="C367" s="822"/>
      <c r="D367" s="822"/>
      <c r="E367" s="822"/>
      <c r="F367" s="239">
        <f t="shared" si="157"/>
        <v>0</v>
      </c>
      <c r="G367" s="821"/>
      <c r="H367" s="822"/>
      <c r="I367" s="822"/>
      <c r="J367" s="822"/>
      <c r="K367" s="230">
        <f t="shared" si="158"/>
        <v>0</v>
      </c>
      <c r="L367" s="413">
        <f t="shared" si="144"/>
        <v>0</v>
      </c>
      <c r="M367" s="823">
        <f t="shared" si="145"/>
        <v>0</v>
      </c>
      <c r="N367" s="823">
        <f t="shared" si="146"/>
        <v>0</v>
      </c>
      <c r="O367" s="823">
        <f t="shared" si="147"/>
        <v>0</v>
      </c>
      <c r="P367" s="415">
        <f t="shared" si="148"/>
        <v>0</v>
      </c>
      <c r="Q367" s="345"/>
      <c r="R367" s="393">
        <f t="shared" si="149"/>
        <v>0</v>
      </c>
      <c r="S367" s="229">
        <f t="shared" si="150"/>
        <v>0</v>
      </c>
      <c r="T367" s="393">
        <f t="shared" si="151"/>
        <v>0</v>
      </c>
      <c r="U367" s="230">
        <f t="shared" si="152"/>
        <v>0</v>
      </c>
      <c r="V367" s="412">
        <f t="shared" si="153"/>
        <v>0</v>
      </c>
      <c r="W367" s="230">
        <f t="shared" si="154"/>
        <v>0</v>
      </c>
    </row>
    <row r="368" spans="1:23" s="13" customFormat="1" ht="12.75" hidden="1">
      <c r="A368" s="820"/>
      <c r="B368" s="821"/>
      <c r="C368" s="822"/>
      <c r="D368" s="822"/>
      <c r="E368" s="822"/>
      <c r="F368" s="239">
        <f t="shared" si="157"/>
        <v>0</v>
      </c>
      <c r="G368" s="821"/>
      <c r="H368" s="822"/>
      <c r="I368" s="822"/>
      <c r="J368" s="822"/>
      <c r="K368" s="230">
        <f t="shared" si="158"/>
        <v>0</v>
      </c>
      <c r="L368" s="413">
        <f t="shared" si="144"/>
        <v>0</v>
      </c>
      <c r="M368" s="823">
        <f t="shared" si="145"/>
        <v>0</v>
      </c>
      <c r="N368" s="823">
        <f t="shared" si="146"/>
        <v>0</v>
      </c>
      <c r="O368" s="823">
        <f t="shared" si="147"/>
        <v>0</v>
      </c>
      <c r="P368" s="415">
        <f t="shared" si="148"/>
        <v>0</v>
      </c>
      <c r="Q368" s="345"/>
      <c r="R368" s="393">
        <f t="shared" si="149"/>
        <v>0</v>
      </c>
      <c r="S368" s="229">
        <f t="shared" si="150"/>
        <v>0</v>
      </c>
      <c r="T368" s="393">
        <f t="shared" si="151"/>
        <v>0</v>
      </c>
      <c r="U368" s="230">
        <f t="shared" si="152"/>
        <v>0</v>
      </c>
      <c r="V368" s="412">
        <f t="shared" si="153"/>
        <v>0</v>
      </c>
      <c r="W368" s="230">
        <f t="shared" si="154"/>
        <v>0</v>
      </c>
    </row>
    <row r="369" spans="1:23" s="13" customFormat="1" hidden="1" thickBot="1">
      <c r="A369" s="378"/>
      <c r="B369" s="803"/>
      <c r="C369" s="804"/>
      <c r="D369" s="804"/>
      <c r="E369" s="804"/>
      <c r="F369" s="239">
        <f t="shared" si="157"/>
        <v>0</v>
      </c>
      <c r="G369" s="821"/>
      <c r="H369" s="822"/>
      <c r="I369" s="822"/>
      <c r="J369" s="822"/>
      <c r="K369" s="230">
        <f t="shared" si="158"/>
        <v>0</v>
      </c>
      <c r="L369" s="413">
        <f t="shared" si="144"/>
        <v>0</v>
      </c>
      <c r="M369" s="823">
        <f t="shared" si="145"/>
        <v>0</v>
      </c>
      <c r="N369" s="823">
        <f t="shared" si="146"/>
        <v>0</v>
      </c>
      <c r="O369" s="823">
        <f t="shared" si="147"/>
        <v>0</v>
      </c>
      <c r="P369" s="415">
        <f t="shared" si="148"/>
        <v>0</v>
      </c>
      <c r="Q369" s="345"/>
      <c r="R369" s="393">
        <f t="shared" si="149"/>
        <v>0</v>
      </c>
      <c r="S369" s="229">
        <f t="shared" si="150"/>
        <v>0</v>
      </c>
      <c r="T369" s="393">
        <f t="shared" si="151"/>
        <v>0</v>
      </c>
      <c r="U369" s="230">
        <f t="shared" si="152"/>
        <v>0</v>
      </c>
      <c r="V369" s="412">
        <f t="shared" si="153"/>
        <v>0</v>
      </c>
      <c r="W369" s="230">
        <f t="shared" si="154"/>
        <v>0</v>
      </c>
    </row>
    <row r="370" spans="1:23" s="13" customFormat="1" thickTop="1">
      <c r="A370" s="394" t="s">
        <v>54</v>
      </c>
      <c r="B370" s="649"/>
      <c r="C370" s="379"/>
      <c r="D370" s="395"/>
      <c r="E370" s="395"/>
      <c r="F370" s="396">
        <f>SUM(F290:F369)</f>
        <v>0</v>
      </c>
      <c r="G370" s="649"/>
      <c r="H370" s="379"/>
      <c r="I370" s="399"/>
      <c r="J370" s="399"/>
      <c r="K370" s="396">
        <f>SUM(K290:K369)</f>
        <v>0</v>
      </c>
      <c r="L370" s="649"/>
      <c r="M370" s="379"/>
      <c r="N370" s="399"/>
      <c r="O370" s="399"/>
      <c r="P370" s="396">
        <f>SUM(P290:P369)</f>
        <v>0</v>
      </c>
      <c r="Q370" s="345"/>
      <c r="R370" s="393"/>
      <c r="S370" s="229"/>
      <c r="T370" s="393"/>
      <c r="U370" s="230"/>
      <c r="V370" s="412">
        <f>+R370-T370</f>
        <v>0</v>
      </c>
      <c r="W370" s="230">
        <f>+S370-U370</f>
        <v>0</v>
      </c>
    </row>
    <row r="371" spans="1:23" s="13" customFormat="1" ht="12.75">
      <c r="A371" s="651" t="s">
        <v>55</v>
      </c>
      <c r="B371" s="380"/>
      <c r="C371" s="12"/>
      <c r="D371" s="12"/>
      <c r="E371" s="12"/>
      <c r="F371" s="381"/>
      <c r="K371" s="382"/>
      <c r="L371" s="380"/>
      <c r="M371" s="12"/>
      <c r="N371" s="345"/>
      <c r="O371" s="345"/>
      <c r="P371" s="771">
        <f>+F371-+K371</f>
        <v>0</v>
      </c>
      <c r="Q371" s="345"/>
      <c r="R371" s="413"/>
      <c r="S371" s="414"/>
      <c r="T371" s="413"/>
      <c r="U371" s="415"/>
      <c r="V371" s="416"/>
      <c r="W371" s="415"/>
    </row>
    <row r="372" spans="1:23" s="780" customFormat="1" thickBot="1">
      <c r="A372" s="400" t="s">
        <v>56</v>
      </c>
      <c r="B372" s="772">
        <f>SUM(B290:B369)</f>
        <v>0</v>
      </c>
      <c r="C372" s="773">
        <f>SUM(C290:C369)</f>
        <v>0</v>
      </c>
      <c r="D372" s="773"/>
      <c r="E372" s="773"/>
      <c r="F372" s="783">
        <f>SUM(F370:F371)</f>
        <v>0</v>
      </c>
      <c r="G372" s="773">
        <f>SUM(G290:G369)</f>
        <v>0</v>
      </c>
      <c r="H372" s="773">
        <f>SUM(H290:H369)</f>
        <v>0</v>
      </c>
      <c r="I372" s="773"/>
      <c r="J372" s="773"/>
      <c r="K372" s="773">
        <f>SUM(K370:K371)</f>
        <v>0</v>
      </c>
      <c r="L372" s="772">
        <f>SUM(L290:L369)</f>
        <v>0</v>
      </c>
      <c r="M372" s="773">
        <f>SUM(M290:M369)</f>
        <v>0</v>
      </c>
      <c r="N372" s="773"/>
      <c r="O372" s="773"/>
      <c r="P372" s="783">
        <f>SUM(P370:P371)</f>
        <v>0</v>
      </c>
      <c r="Q372" s="775"/>
      <c r="R372" s="776">
        <f t="shared" ref="R372:W372" si="159">SUM(R290:R371)</f>
        <v>0</v>
      </c>
      <c r="S372" s="777">
        <f t="shared" si="159"/>
        <v>0</v>
      </c>
      <c r="T372" s="776">
        <f t="shared" si="159"/>
        <v>0</v>
      </c>
      <c r="U372" s="778">
        <f t="shared" si="159"/>
        <v>0</v>
      </c>
      <c r="V372" s="779">
        <f t="shared" si="159"/>
        <v>0</v>
      </c>
      <c r="W372" s="778">
        <f t="shared" si="159"/>
        <v>0</v>
      </c>
    </row>
    <row r="373" spans="1:23" ht="14.25" thickTop="1">
      <c r="A373" s="153" t="s">
        <v>37</v>
      </c>
      <c r="B373" s="159"/>
      <c r="C373" s="159"/>
      <c r="D373" s="159"/>
      <c r="E373" s="159"/>
      <c r="F373" s="159"/>
      <c r="G373" s="384"/>
      <c r="H373" s="384"/>
      <c r="I373" s="384"/>
      <c r="J373" s="384"/>
      <c r="K373" s="164"/>
      <c r="L373"/>
      <c r="M373"/>
      <c r="N373"/>
      <c r="O373"/>
      <c r="P373"/>
      <c r="R373" s="401"/>
      <c r="S373" s="401"/>
      <c r="T373" s="401"/>
      <c r="U373" s="401"/>
      <c r="V373" s="401"/>
      <c r="W373" s="162"/>
    </row>
    <row r="374" spans="1:23">
      <c r="A374" s="154" t="s">
        <v>59</v>
      </c>
      <c r="B374" s="159"/>
      <c r="C374" s="159"/>
      <c r="D374" s="159"/>
      <c r="E374" s="159"/>
      <c r="F374" s="159"/>
      <c r="G374" s="384"/>
      <c r="H374" s="384"/>
      <c r="I374" s="384"/>
      <c r="J374" s="384"/>
      <c r="K374" s="645"/>
      <c r="L374"/>
      <c r="M374"/>
      <c r="N374"/>
      <c r="O374"/>
      <c r="P374"/>
      <c r="R374" s="401"/>
      <c r="S374" s="401"/>
      <c r="T374" s="401"/>
      <c r="U374" s="401"/>
      <c r="V374" s="401"/>
      <c r="W374" s="162"/>
    </row>
    <row r="375" spans="1:23" ht="1.5" customHeight="1">
      <c r="A375" s="154"/>
      <c r="B375" s="62"/>
      <c r="C375" s="646"/>
      <c r="D375" s="646"/>
      <c r="E375" s="646"/>
      <c r="F375" s="647"/>
      <c r="G375" s="384"/>
      <c r="H375" s="162"/>
      <c r="I375" s="162"/>
      <c r="J375" s="164"/>
      <c r="K375" s="164"/>
      <c r="L375"/>
      <c r="M375"/>
      <c r="N375"/>
      <c r="O375"/>
      <c r="P375"/>
      <c r="R375" s="401"/>
      <c r="S375" s="401"/>
      <c r="T375" s="401"/>
      <c r="U375" s="401"/>
      <c r="V375" s="401"/>
      <c r="W375" s="162"/>
    </row>
    <row r="376" spans="1:23" s="185" customFormat="1">
      <c r="A376" s="165" t="s">
        <v>24</v>
      </c>
      <c r="B376" s="748" t="str">
        <f>+B283</f>
        <v>Contractor Name</v>
      </c>
      <c r="C376" s="666"/>
      <c r="D376" s="666"/>
      <c r="E376" s="211"/>
      <c r="F376" s="165" t="s">
        <v>23</v>
      </c>
      <c r="G376" s="417"/>
      <c r="H376" s="984" t="str">
        <f>+H283</f>
        <v>Contract Number</v>
      </c>
      <c r="I376" s="984"/>
      <c r="J376" s="984"/>
      <c r="K376" s="984"/>
      <c r="L376" s="385" t="s">
        <v>324</v>
      </c>
      <c r="M376" s="418"/>
      <c r="N376" s="166"/>
      <c r="O376" s="983">
        <f>+O283</f>
        <v>0</v>
      </c>
      <c r="P376" s="983"/>
      <c r="R376" s="401"/>
      <c r="S376" s="401"/>
      <c r="T376" s="401"/>
      <c r="U376" s="401"/>
      <c r="V376" s="401"/>
      <c r="W376" s="418"/>
    </row>
    <row r="377" spans="1:23" s="185" customFormat="1" ht="14.25" thickBot="1">
      <c r="A377" s="165" t="s">
        <v>25</v>
      </c>
      <c r="B377" s="762" t="s">
        <v>245</v>
      </c>
      <c r="C377" s="762"/>
      <c r="D377" s="762"/>
      <c r="E377" s="663"/>
      <c r="F377" s="165" t="s">
        <v>113</v>
      </c>
      <c r="H377" s="981" t="s">
        <v>117</v>
      </c>
      <c r="I377" s="981"/>
      <c r="J377" s="981"/>
      <c r="K377" s="981"/>
      <c r="L377" s="386" t="s">
        <v>28</v>
      </c>
      <c r="M377" s="369"/>
      <c r="N377" s="369"/>
      <c r="O377" s="985"/>
      <c r="P377" s="985"/>
      <c r="R377" s="401"/>
      <c r="S377" s="401"/>
      <c r="T377" s="401"/>
      <c r="U377" s="401"/>
      <c r="V377" s="401"/>
      <c r="W377" s="418"/>
    </row>
    <row r="378" spans="1:23" s="185" customFormat="1" ht="14.25" thickTop="1">
      <c r="A378" s="165" t="s">
        <v>27</v>
      </c>
      <c r="B378" s="989">
        <f>+B285</f>
        <v>0</v>
      </c>
      <c r="C378" s="989"/>
      <c r="D378" s="989"/>
      <c r="E378" s="663"/>
      <c r="F378" s="165" t="s">
        <v>26</v>
      </c>
      <c r="G378" s="1004"/>
      <c r="H378" s="1004"/>
      <c r="I378" s="1004"/>
      <c r="J378" s="1004"/>
      <c r="K378" s="1004"/>
      <c r="L378" s="387" t="s">
        <v>29</v>
      </c>
      <c r="M378" s="369"/>
      <c r="O378" s="988"/>
      <c r="P378" s="988"/>
      <c r="R378" s="1005" t="s">
        <v>79</v>
      </c>
      <c r="S378" s="1006"/>
      <c r="T378" s="1006"/>
      <c r="U378" s="1006"/>
      <c r="V378" s="1006"/>
      <c r="W378" s="1007"/>
    </row>
    <row r="379" spans="1:23" ht="4.5" customHeight="1">
      <c r="A379" s="60"/>
      <c r="G379" s="372"/>
      <c r="H379" s="3"/>
      <c r="I379" s="3"/>
      <c r="J379" s="184"/>
      <c r="K379" s="184"/>
      <c r="R379" s="402"/>
      <c r="S379" s="403"/>
      <c r="T379" s="404"/>
      <c r="U379" s="405"/>
      <c r="V379" s="403"/>
      <c r="W379" s="406"/>
    </row>
    <row r="380" spans="1:23" ht="2.25" customHeight="1" thickBot="1">
      <c r="G380" s="365"/>
      <c r="H380" s="3"/>
      <c r="I380" s="3"/>
      <c r="J380" s="184"/>
      <c r="K380" s="184"/>
      <c r="R380" s="402"/>
      <c r="S380" s="403"/>
      <c r="T380" s="402"/>
      <c r="U380" s="407"/>
      <c r="V380" s="403"/>
      <c r="W380" s="406"/>
    </row>
    <row r="381" spans="1:23" ht="14.25" thickTop="1">
      <c r="A381" s="388" t="s">
        <v>53</v>
      </c>
      <c r="B381" s="996" t="s">
        <v>76</v>
      </c>
      <c r="C381" s="997"/>
      <c r="D381" s="997"/>
      <c r="E381" s="997"/>
      <c r="F381" s="998"/>
      <c r="G381" s="996" t="s">
        <v>0</v>
      </c>
      <c r="H381" s="997"/>
      <c r="I381" s="997"/>
      <c r="J381" s="997"/>
      <c r="K381" s="998"/>
      <c r="L381" s="996" t="s">
        <v>77</v>
      </c>
      <c r="M381" s="997"/>
      <c r="N381" s="997"/>
      <c r="O381" s="997"/>
      <c r="P381" s="998"/>
      <c r="Q381"/>
      <c r="R381" s="1008" t="s">
        <v>76</v>
      </c>
      <c r="S381" s="1009"/>
      <c r="T381" s="1008" t="s">
        <v>0</v>
      </c>
      <c r="U381" s="1009"/>
      <c r="V381" s="1008" t="s">
        <v>80</v>
      </c>
      <c r="W381" s="1009"/>
    </row>
    <row r="382" spans="1:23" ht="38.25">
      <c r="A382" s="389"/>
      <c r="B382" s="390" t="s">
        <v>72</v>
      </c>
      <c r="C382" s="148" t="s">
        <v>73</v>
      </c>
      <c r="D382" s="148" t="s">
        <v>78</v>
      </c>
      <c r="E382" s="148" t="s">
        <v>74</v>
      </c>
      <c r="F382" s="391" t="s">
        <v>75</v>
      </c>
      <c r="G382" s="390" t="s">
        <v>72</v>
      </c>
      <c r="H382" s="148" t="s">
        <v>73</v>
      </c>
      <c r="I382" s="148" t="s">
        <v>78</v>
      </c>
      <c r="J382" s="148" t="s">
        <v>74</v>
      </c>
      <c r="K382" s="391" t="s">
        <v>75</v>
      </c>
      <c r="L382" s="390" t="s">
        <v>72</v>
      </c>
      <c r="M382" s="148" t="s">
        <v>73</v>
      </c>
      <c r="N382" s="148" t="s">
        <v>78</v>
      </c>
      <c r="O382" s="148" t="s">
        <v>74</v>
      </c>
      <c r="P382" s="391" t="s">
        <v>75</v>
      </c>
      <c r="Q382"/>
      <c r="R382" s="408" t="s">
        <v>81</v>
      </c>
      <c r="S382" s="409" t="s">
        <v>82</v>
      </c>
      <c r="T382" s="408" t="s">
        <v>81</v>
      </c>
      <c r="U382" s="409" t="s">
        <v>82</v>
      </c>
      <c r="V382" s="410" t="s">
        <v>81</v>
      </c>
      <c r="W382" s="409" t="s">
        <v>82</v>
      </c>
    </row>
    <row r="383" spans="1:23" s="13" customFormat="1" ht="12.75">
      <c r="A383" s="376"/>
      <c r="B383" s="144"/>
      <c r="C383" s="145"/>
      <c r="D383" s="145"/>
      <c r="E383" s="145"/>
      <c r="F383" s="239">
        <f t="shared" ref="F383:F432" si="160">IF(D383*(B383+C383)=0,D383*E383/12,D383*(B383+C383)*E383/12)</f>
        <v>0</v>
      </c>
      <c r="G383" s="144"/>
      <c r="H383" s="145"/>
      <c r="I383" s="145"/>
      <c r="J383" s="145"/>
      <c r="K383" s="239">
        <f t="shared" ref="K383:K432" si="161">IF(I383*(G383+H383)=0,I383*J383/12,I383*(G383+H383)*J383/12)</f>
        <v>0</v>
      </c>
      <c r="L383" s="392">
        <f>+B383-G383</f>
        <v>0</v>
      </c>
      <c r="M383" s="237">
        <f t="shared" ref="M383:M415" si="162">+C383-H383</f>
        <v>0</v>
      </c>
      <c r="N383" s="237">
        <f t="shared" ref="N383:N415" si="163">+D383-I383</f>
        <v>0</v>
      </c>
      <c r="O383" s="237">
        <f t="shared" ref="O383:O415" si="164">+E383-J383</f>
        <v>0</v>
      </c>
      <c r="P383" s="239">
        <f t="shared" ref="P383:P415" si="165">+F383-K383</f>
        <v>0</v>
      </c>
      <c r="Q383" s="345"/>
      <c r="R383" s="392">
        <f>+B383*(E383/12)</f>
        <v>0</v>
      </c>
      <c r="S383" s="238">
        <f>+C383*(E383/12)</f>
        <v>0</v>
      </c>
      <c r="T383" s="392">
        <f>+G383*(J383/12)</f>
        <v>0</v>
      </c>
      <c r="U383" s="239">
        <f>+H383*(J383/12)</f>
        <v>0</v>
      </c>
      <c r="V383" s="411">
        <f t="shared" ref="V383:V415" si="166">+R383-T383</f>
        <v>0</v>
      </c>
      <c r="W383" s="239">
        <f t="shared" ref="W383:W415" si="167">+S383-U383</f>
        <v>0</v>
      </c>
    </row>
    <row r="384" spans="1:23" s="13" customFormat="1" ht="12.75">
      <c r="A384" s="377"/>
      <c r="B384" s="146"/>
      <c r="C384" s="147"/>
      <c r="D384" s="147"/>
      <c r="E384" s="147"/>
      <c r="F384" s="239">
        <f t="shared" si="160"/>
        <v>0</v>
      </c>
      <c r="G384" s="146"/>
      <c r="H384" s="147"/>
      <c r="I384" s="147"/>
      <c r="J384" s="147"/>
      <c r="K384" s="239">
        <f t="shared" si="161"/>
        <v>0</v>
      </c>
      <c r="L384" s="393">
        <f t="shared" ref="L384:L415" si="168">+B384-G384</f>
        <v>0</v>
      </c>
      <c r="M384" s="228">
        <f t="shared" si="162"/>
        <v>0</v>
      </c>
      <c r="N384" s="228">
        <f t="shared" si="163"/>
        <v>0</v>
      </c>
      <c r="O384" s="228">
        <f t="shared" si="164"/>
        <v>0</v>
      </c>
      <c r="P384" s="230">
        <f t="shared" si="165"/>
        <v>0</v>
      </c>
      <c r="Q384" s="345"/>
      <c r="R384" s="393">
        <f t="shared" ref="R384:R415" si="169">+B384*(E384/12)</f>
        <v>0</v>
      </c>
      <c r="S384" s="229">
        <f t="shared" ref="S384:S415" si="170">+C384*(E384/12)</f>
        <v>0</v>
      </c>
      <c r="T384" s="393">
        <f t="shared" ref="T384:T415" si="171">+G384*(J384/12)</f>
        <v>0</v>
      </c>
      <c r="U384" s="230">
        <f t="shared" ref="U384:U415" si="172">+H384*(J384/12)</f>
        <v>0</v>
      </c>
      <c r="V384" s="412">
        <f t="shared" si="166"/>
        <v>0</v>
      </c>
      <c r="W384" s="230">
        <f t="shared" si="167"/>
        <v>0</v>
      </c>
    </row>
    <row r="385" spans="1:23" s="13" customFormat="1" ht="12.75">
      <c r="A385" s="377"/>
      <c r="B385" s="146"/>
      <c r="C385" s="147"/>
      <c r="D385" s="147"/>
      <c r="E385" s="147"/>
      <c r="F385" s="239">
        <f t="shared" si="160"/>
        <v>0</v>
      </c>
      <c r="G385" s="146"/>
      <c r="H385" s="147"/>
      <c r="I385" s="147"/>
      <c r="J385" s="147"/>
      <c r="K385" s="239">
        <f t="shared" si="161"/>
        <v>0</v>
      </c>
      <c r="L385" s="393">
        <f t="shared" si="168"/>
        <v>0</v>
      </c>
      <c r="M385" s="228">
        <f t="shared" si="162"/>
        <v>0</v>
      </c>
      <c r="N385" s="228">
        <f t="shared" si="163"/>
        <v>0</v>
      </c>
      <c r="O385" s="228">
        <f t="shared" si="164"/>
        <v>0</v>
      </c>
      <c r="P385" s="230">
        <f t="shared" si="165"/>
        <v>0</v>
      </c>
      <c r="Q385" s="345"/>
      <c r="R385" s="393">
        <f t="shared" si="169"/>
        <v>0</v>
      </c>
      <c r="S385" s="229">
        <f t="shared" si="170"/>
        <v>0</v>
      </c>
      <c r="T385" s="393">
        <f t="shared" si="171"/>
        <v>0</v>
      </c>
      <c r="U385" s="230">
        <f t="shared" si="172"/>
        <v>0</v>
      </c>
      <c r="V385" s="412">
        <f t="shared" si="166"/>
        <v>0</v>
      </c>
      <c r="W385" s="230">
        <f t="shared" si="167"/>
        <v>0</v>
      </c>
    </row>
    <row r="386" spans="1:23" s="13" customFormat="1" ht="12.75">
      <c r="A386" s="377"/>
      <c r="B386" s="146"/>
      <c r="C386" s="147"/>
      <c r="D386" s="147"/>
      <c r="E386" s="147"/>
      <c r="F386" s="239">
        <f t="shared" si="160"/>
        <v>0</v>
      </c>
      <c r="G386" s="146"/>
      <c r="H386" s="147"/>
      <c r="I386" s="147"/>
      <c r="J386" s="147"/>
      <c r="K386" s="239">
        <f t="shared" si="161"/>
        <v>0</v>
      </c>
      <c r="L386" s="393">
        <f t="shared" si="168"/>
        <v>0</v>
      </c>
      <c r="M386" s="228">
        <f t="shared" si="162"/>
        <v>0</v>
      </c>
      <c r="N386" s="228">
        <f t="shared" si="163"/>
        <v>0</v>
      </c>
      <c r="O386" s="228">
        <f t="shared" si="164"/>
        <v>0</v>
      </c>
      <c r="P386" s="230">
        <f t="shared" si="165"/>
        <v>0</v>
      </c>
      <c r="Q386" s="345"/>
      <c r="R386" s="393">
        <f t="shared" si="169"/>
        <v>0</v>
      </c>
      <c r="S386" s="229">
        <f t="shared" si="170"/>
        <v>0</v>
      </c>
      <c r="T386" s="393">
        <f t="shared" si="171"/>
        <v>0</v>
      </c>
      <c r="U386" s="230">
        <f t="shared" si="172"/>
        <v>0</v>
      </c>
      <c r="V386" s="412">
        <f t="shared" si="166"/>
        <v>0</v>
      </c>
      <c r="W386" s="230">
        <f t="shared" si="167"/>
        <v>0</v>
      </c>
    </row>
    <row r="387" spans="1:23" s="13" customFormat="1" ht="12.75">
      <c r="A387" s="377"/>
      <c r="B387" s="146"/>
      <c r="C387" s="147"/>
      <c r="D387" s="147"/>
      <c r="E387" s="147"/>
      <c r="F387" s="239">
        <f t="shared" si="160"/>
        <v>0</v>
      </c>
      <c r="G387" s="146"/>
      <c r="H387" s="147"/>
      <c r="I387" s="147"/>
      <c r="J387" s="147"/>
      <c r="K387" s="239">
        <f t="shared" si="161"/>
        <v>0</v>
      </c>
      <c r="L387" s="393">
        <f t="shared" si="168"/>
        <v>0</v>
      </c>
      <c r="M387" s="228">
        <f t="shared" si="162"/>
        <v>0</v>
      </c>
      <c r="N387" s="228">
        <f t="shared" si="163"/>
        <v>0</v>
      </c>
      <c r="O387" s="228">
        <f t="shared" si="164"/>
        <v>0</v>
      </c>
      <c r="P387" s="230">
        <f t="shared" si="165"/>
        <v>0</v>
      </c>
      <c r="Q387" s="345"/>
      <c r="R387" s="393">
        <f t="shared" si="169"/>
        <v>0</v>
      </c>
      <c r="S387" s="229">
        <f t="shared" si="170"/>
        <v>0</v>
      </c>
      <c r="T387" s="393">
        <f t="shared" si="171"/>
        <v>0</v>
      </c>
      <c r="U387" s="230">
        <f t="shared" si="172"/>
        <v>0</v>
      </c>
      <c r="V387" s="412">
        <f t="shared" si="166"/>
        <v>0</v>
      </c>
      <c r="W387" s="230">
        <f t="shared" si="167"/>
        <v>0</v>
      </c>
    </row>
    <row r="388" spans="1:23" s="13" customFormat="1" ht="12.75">
      <c r="A388" s="377"/>
      <c r="B388" s="146"/>
      <c r="C388" s="147"/>
      <c r="D388" s="147"/>
      <c r="E388" s="147"/>
      <c r="F388" s="239">
        <f t="shared" si="160"/>
        <v>0</v>
      </c>
      <c r="G388" s="146"/>
      <c r="H388" s="147"/>
      <c r="I388" s="147"/>
      <c r="J388" s="147"/>
      <c r="K388" s="239">
        <f t="shared" si="161"/>
        <v>0</v>
      </c>
      <c r="L388" s="393">
        <f t="shared" si="168"/>
        <v>0</v>
      </c>
      <c r="M388" s="228">
        <f t="shared" si="162"/>
        <v>0</v>
      </c>
      <c r="N388" s="228">
        <f t="shared" si="163"/>
        <v>0</v>
      </c>
      <c r="O388" s="228">
        <f t="shared" si="164"/>
        <v>0</v>
      </c>
      <c r="P388" s="230">
        <f t="shared" si="165"/>
        <v>0</v>
      </c>
      <c r="Q388" s="345"/>
      <c r="R388" s="393">
        <f t="shared" si="169"/>
        <v>0</v>
      </c>
      <c r="S388" s="229">
        <f t="shared" si="170"/>
        <v>0</v>
      </c>
      <c r="T388" s="393">
        <f t="shared" si="171"/>
        <v>0</v>
      </c>
      <c r="U388" s="230">
        <f t="shared" si="172"/>
        <v>0</v>
      </c>
      <c r="V388" s="412">
        <f t="shared" si="166"/>
        <v>0</v>
      </c>
      <c r="W388" s="230">
        <f t="shared" si="167"/>
        <v>0</v>
      </c>
    </row>
    <row r="389" spans="1:23" s="13" customFormat="1" ht="12.75">
      <c r="A389" s="377"/>
      <c r="B389" s="146"/>
      <c r="C389" s="147"/>
      <c r="D389" s="147"/>
      <c r="E389" s="147"/>
      <c r="F389" s="239">
        <f t="shared" si="160"/>
        <v>0</v>
      </c>
      <c r="G389" s="146"/>
      <c r="H389" s="147"/>
      <c r="I389" s="147"/>
      <c r="J389" s="147"/>
      <c r="K389" s="239">
        <f t="shared" si="161"/>
        <v>0</v>
      </c>
      <c r="L389" s="393">
        <f t="shared" si="168"/>
        <v>0</v>
      </c>
      <c r="M389" s="228">
        <f t="shared" si="162"/>
        <v>0</v>
      </c>
      <c r="N389" s="228">
        <f t="shared" si="163"/>
        <v>0</v>
      </c>
      <c r="O389" s="228">
        <f t="shared" si="164"/>
        <v>0</v>
      </c>
      <c r="P389" s="230">
        <f t="shared" si="165"/>
        <v>0</v>
      </c>
      <c r="Q389" s="345"/>
      <c r="R389" s="393">
        <f t="shared" si="169"/>
        <v>0</v>
      </c>
      <c r="S389" s="229">
        <f t="shared" si="170"/>
        <v>0</v>
      </c>
      <c r="T389" s="393">
        <f t="shared" si="171"/>
        <v>0</v>
      </c>
      <c r="U389" s="230">
        <f t="shared" si="172"/>
        <v>0</v>
      </c>
      <c r="V389" s="412">
        <f t="shared" si="166"/>
        <v>0</v>
      </c>
      <c r="W389" s="230">
        <f t="shared" si="167"/>
        <v>0</v>
      </c>
    </row>
    <row r="390" spans="1:23" s="13" customFormat="1" ht="12.75">
      <c r="A390" s="377"/>
      <c r="B390" s="146"/>
      <c r="C390" s="147"/>
      <c r="D390" s="147"/>
      <c r="E390" s="147"/>
      <c r="F390" s="239">
        <f t="shared" si="160"/>
        <v>0</v>
      </c>
      <c r="G390" s="146"/>
      <c r="H390" s="147"/>
      <c r="I390" s="147"/>
      <c r="J390" s="147"/>
      <c r="K390" s="239">
        <f t="shared" si="161"/>
        <v>0</v>
      </c>
      <c r="L390" s="393">
        <f t="shared" si="168"/>
        <v>0</v>
      </c>
      <c r="M390" s="228">
        <f t="shared" si="162"/>
        <v>0</v>
      </c>
      <c r="N390" s="228">
        <f t="shared" si="163"/>
        <v>0</v>
      </c>
      <c r="O390" s="228">
        <f t="shared" si="164"/>
        <v>0</v>
      </c>
      <c r="P390" s="230">
        <f t="shared" si="165"/>
        <v>0</v>
      </c>
      <c r="Q390" s="345"/>
      <c r="R390" s="393">
        <f t="shared" si="169"/>
        <v>0</v>
      </c>
      <c r="S390" s="229">
        <f t="shared" si="170"/>
        <v>0</v>
      </c>
      <c r="T390" s="393">
        <f t="shared" si="171"/>
        <v>0</v>
      </c>
      <c r="U390" s="230">
        <f t="shared" si="172"/>
        <v>0</v>
      </c>
      <c r="V390" s="412">
        <f t="shared" si="166"/>
        <v>0</v>
      </c>
      <c r="W390" s="230">
        <f t="shared" si="167"/>
        <v>0</v>
      </c>
    </row>
    <row r="391" spans="1:23" s="13" customFormat="1" ht="12.75">
      <c r="A391" s="377"/>
      <c r="B391" s="146"/>
      <c r="C391" s="147"/>
      <c r="D391" s="147"/>
      <c r="E391" s="147"/>
      <c r="F391" s="239">
        <f t="shared" si="160"/>
        <v>0</v>
      </c>
      <c r="G391" s="146"/>
      <c r="H391" s="147"/>
      <c r="I391" s="147"/>
      <c r="J391" s="147"/>
      <c r="K391" s="239">
        <f t="shared" si="161"/>
        <v>0</v>
      </c>
      <c r="L391" s="393">
        <f t="shared" si="168"/>
        <v>0</v>
      </c>
      <c r="M391" s="228">
        <f t="shared" si="162"/>
        <v>0</v>
      </c>
      <c r="N391" s="228">
        <f t="shared" si="163"/>
        <v>0</v>
      </c>
      <c r="O391" s="228">
        <f t="shared" si="164"/>
        <v>0</v>
      </c>
      <c r="P391" s="230">
        <f t="shared" si="165"/>
        <v>0</v>
      </c>
      <c r="Q391" s="345"/>
      <c r="R391" s="393">
        <f t="shared" si="169"/>
        <v>0</v>
      </c>
      <c r="S391" s="229">
        <f t="shared" si="170"/>
        <v>0</v>
      </c>
      <c r="T391" s="393">
        <f t="shared" si="171"/>
        <v>0</v>
      </c>
      <c r="U391" s="230">
        <f t="shared" si="172"/>
        <v>0</v>
      </c>
      <c r="V391" s="412">
        <f t="shared" si="166"/>
        <v>0</v>
      </c>
      <c r="W391" s="230">
        <f t="shared" si="167"/>
        <v>0</v>
      </c>
    </row>
    <row r="392" spans="1:23" s="13" customFormat="1" ht="12.75">
      <c r="A392" s="377"/>
      <c r="B392" s="146"/>
      <c r="C392" s="147"/>
      <c r="D392" s="147"/>
      <c r="E392" s="147"/>
      <c r="F392" s="239">
        <f t="shared" si="160"/>
        <v>0</v>
      </c>
      <c r="G392" s="146"/>
      <c r="H392" s="147"/>
      <c r="I392" s="147"/>
      <c r="J392" s="147"/>
      <c r="K392" s="239">
        <f t="shared" si="161"/>
        <v>0</v>
      </c>
      <c r="L392" s="393">
        <f t="shared" si="168"/>
        <v>0</v>
      </c>
      <c r="M392" s="228">
        <f t="shared" si="162"/>
        <v>0</v>
      </c>
      <c r="N392" s="228">
        <f t="shared" si="163"/>
        <v>0</v>
      </c>
      <c r="O392" s="228">
        <f t="shared" si="164"/>
        <v>0</v>
      </c>
      <c r="P392" s="230">
        <f t="shared" si="165"/>
        <v>0</v>
      </c>
      <c r="Q392" s="345"/>
      <c r="R392" s="393">
        <f t="shared" si="169"/>
        <v>0</v>
      </c>
      <c r="S392" s="229">
        <f t="shared" si="170"/>
        <v>0</v>
      </c>
      <c r="T392" s="393">
        <f t="shared" si="171"/>
        <v>0</v>
      </c>
      <c r="U392" s="230">
        <f t="shared" si="172"/>
        <v>0</v>
      </c>
      <c r="V392" s="412">
        <f t="shared" si="166"/>
        <v>0</v>
      </c>
      <c r="W392" s="230">
        <f t="shared" si="167"/>
        <v>0</v>
      </c>
    </row>
    <row r="393" spans="1:23" s="13" customFormat="1" ht="12.75">
      <c r="A393" s="377"/>
      <c r="B393" s="146"/>
      <c r="C393" s="147"/>
      <c r="D393" s="147"/>
      <c r="E393" s="147"/>
      <c r="F393" s="239">
        <f t="shared" si="160"/>
        <v>0</v>
      </c>
      <c r="G393" s="146"/>
      <c r="H393" s="147"/>
      <c r="I393" s="147"/>
      <c r="J393" s="147"/>
      <c r="K393" s="239">
        <f t="shared" si="161"/>
        <v>0</v>
      </c>
      <c r="L393" s="393">
        <f t="shared" si="168"/>
        <v>0</v>
      </c>
      <c r="M393" s="228">
        <f t="shared" si="162"/>
        <v>0</v>
      </c>
      <c r="N393" s="228">
        <f t="shared" si="163"/>
        <v>0</v>
      </c>
      <c r="O393" s="228">
        <f t="shared" si="164"/>
        <v>0</v>
      </c>
      <c r="P393" s="230">
        <f t="shared" si="165"/>
        <v>0</v>
      </c>
      <c r="Q393" s="345"/>
      <c r="R393" s="393">
        <f t="shared" si="169"/>
        <v>0</v>
      </c>
      <c r="S393" s="229">
        <f t="shared" si="170"/>
        <v>0</v>
      </c>
      <c r="T393" s="393">
        <f t="shared" si="171"/>
        <v>0</v>
      </c>
      <c r="U393" s="230">
        <f t="shared" si="172"/>
        <v>0</v>
      </c>
      <c r="V393" s="412">
        <f t="shared" si="166"/>
        <v>0</v>
      </c>
      <c r="W393" s="230">
        <f t="shared" si="167"/>
        <v>0</v>
      </c>
    </row>
    <row r="394" spans="1:23" s="13" customFormat="1" ht="12.75">
      <c r="A394" s="377"/>
      <c r="B394" s="146"/>
      <c r="C394" s="147"/>
      <c r="D394" s="147"/>
      <c r="E394" s="147"/>
      <c r="F394" s="239">
        <f t="shared" si="160"/>
        <v>0</v>
      </c>
      <c r="G394" s="146"/>
      <c r="H394" s="147"/>
      <c r="I394" s="147"/>
      <c r="J394" s="147"/>
      <c r="K394" s="239">
        <f t="shared" si="161"/>
        <v>0</v>
      </c>
      <c r="L394" s="393">
        <f t="shared" si="168"/>
        <v>0</v>
      </c>
      <c r="M394" s="228">
        <f t="shared" si="162"/>
        <v>0</v>
      </c>
      <c r="N394" s="228">
        <f t="shared" si="163"/>
        <v>0</v>
      </c>
      <c r="O394" s="228">
        <f t="shared" si="164"/>
        <v>0</v>
      </c>
      <c r="P394" s="230">
        <f t="shared" si="165"/>
        <v>0</v>
      </c>
      <c r="Q394" s="345"/>
      <c r="R394" s="393">
        <f t="shared" si="169"/>
        <v>0</v>
      </c>
      <c r="S394" s="229">
        <f t="shared" si="170"/>
        <v>0</v>
      </c>
      <c r="T394" s="393">
        <f t="shared" si="171"/>
        <v>0</v>
      </c>
      <c r="U394" s="230">
        <f t="shared" si="172"/>
        <v>0</v>
      </c>
      <c r="V394" s="412">
        <f t="shared" si="166"/>
        <v>0</v>
      </c>
      <c r="W394" s="230">
        <f t="shared" si="167"/>
        <v>0</v>
      </c>
    </row>
    <row r="395" spans="1:23" s="13" customFormat="1" ht="12.75">
      <c r="A395" s="377"/>
      <c r="B395" s="146"/>
      <c r="C395" s="147"/>
      <c r="D395" s="147"/>
      <c r="E395" s="147"/>
      <c r="F395" s="239">
        <f t="shared" si="160"/>
        <v>0</v>
      </c>
      <c r="G395" s="146"/>
      <c r="H395" s="147"/>
      <c r="I395" s="147"/>
      <c r="J395" s="147"/>
      <c r="K395" s="239">
        <f t="shared" si="161"/>
        <v>0</v>
      </c>
      <c r="L395" s="393">
        <f t="shared" si="168"/>
        <v>0</v>
      </c>
      <c r="M395" s="228">
        <f t="shared" si="162"/>
        <v>0</v>
      </c>
      <c r="N395" s="228">
        <f t="shared" si="163"/>
        <v>0</v>
      </c>
      <c r="O395" s="228">
        <f t="shared" si="164"/>
        <v>0</v>
      </c>
      <c r="P395" s="230">
        <f t="shared" si="165"/>
        <v>0</v>
      </c>
      <c r="Q395" s="345"/>
      <c r="R395" s="393">
        <f t="shared" si="169"/>
        <v>0</v>
      </c>
      <c r="S395" s="229">
        <f t="shared" si="170"/>
        <v>0</v>
      </c>
      <c r="T395" s="393">
        <f t="shared" si="171"/>
        <v>0</v>
      </c>
      <c r="U395" s="230">
        <f t="shared" si="172"/>
        <v>0</v>
      </c>
      <c r="V395" s="412">
        <f t="shared" si="166"/>
        <v>0</v>
      </c>
      <c r="W395" s="230">
        <f t="shared" si="167"/>
        <v>0</v>
      </c>
    </row>
    <row r="396" spans="1:23" s="13" customFormat="1" ht="12.75">
      <c r="A396" s="377"/>
      <c r="B396" s="146"/>
      <c r="C396" s="147"/>
      <c r="D396" s="147"/>
      <c r="E396" s="147"/>
      <c r="F396" s="239">
        <f t="shared" si="160"/>
        <v>0</v>
      </c>
      <c r="G396" s="146"/>
      <c r="H396" s="147"/>
      <c r="I396" s="147"/>
      <c r="J396" s="147"/>
      <c r="K396" s="239">
        <f t="shared" si="161"/>
        <v>0</v>
      </c>
      <c r="L396" s="393">
        <f t="shared" si="168"/>
        <v>0</v>
      </c>
      <c r="M396" s="228">
        <f t="shared" si="162"/>
        <v>0</v>
      </c>
      <c r="N396" s="228">
        <f t="shared" si="163"/>
        <v>0</v>
      </c>
      <c r="O396" s="228">
        <f t="shared" si="164"/>
        <v>0</v>
      </c>
      <c r="P396" s="230">
        <f t="shared" si="165"/>
        <v>0</v>
      </c>
      <c r="Q396" s="345"/>
      <c r="R396" s="393">
        <f t="shared" si="169"/>
        <v>0</v>
      </c>
      <c r="S396" s="229">
        <f t="shared" si="170"/>
        <v>0</v>
      </c>
      <c r="T396" s="393">
        <f t="shared" si="171"/>
        <v>0</v>
      </c>
      <c r="U396" s="230">
        <f t="shared" si="172"/>
        <v>0</v>
      </c>
      <c r="V396" s="412">
        <f t="shared" si="166"/>
        <v>0</v>
      </c>
      <c r="W396" s="230">
        <f t="shared" si="167"/>
        <v>0</v>
      </c>
    </row>
    <row r="397" spans="1:23" s="13" customFormat="1" ht="12.75">
      <c r="A397" s="377"/>
      <c r="B397" s="146"/>
      <c r="C397" s="147"/>
      <c r="D397" s="147"/>
      <c r="E397" s="147"/>
      <c r="F397" s="239">
        <f t="shared" si="160"/>
        <v>0</v>
      </c>
      <c r="G397" s="146"/>
      <c r="H397" s="147"/>
      <c r="I397" s="147"/>
      <c r="J397" s="147"/>
      <c r="K397" s="239">
        <f t="shared" si="161"/>
        <v>0</v>
      </c>
      <c r="L397" s="393">
        <f t="shared" si="168"/>
        <v>0</v>
      </c>
      <c r="M397" s="228">
        <f t="shared" si="162"/>
        <v>0</v>
      </c>
      <c r="N397" s="228">
        <f t="shared" si="163"/>
        <v>0</v>
      </c>
      <c r="O397" s="228">
        <f t="shared" si="164"/>
        <v>0</v>
      </c>
      <c r="P397" s="230">
        <f t="shared" si="165"/>
        <v>0</v>
      </c>
      <c r="Q397" s="345"/>
      <c r="R397" s="393">
        <f t="shared" si="169"/>
        <v>0</v>
      </c>
      <c r="S397" s="229">
        <f t="shared" si="170"/>
        <v>0</v>
      </c>
      <c r="T397" s="393">
        <f t="shared" si="171"/>
        <v>0</v>
      </c>
      <c r="U397" s="230">
        <f t="shared" si="172"/>
        <v>0</v>
      </c>
      <c r="V397" s="412">
        <f t="shared" si="166"/>
        <v>0</v>
      </c>
      <c r="W397" s="230">
        <f t="shared" si="167"/>
        <v>0</v>
      </c>
    </row>
    <row r="398" spans="1:23" s="13" customFormat="1" ht="12.75">
      <c r="A398" s="377"/>
      <c r="B398" s="146"/>
      <c r="C398" s="147"/>
      <c r="D398" s="147"/>
      <c r="E398" s="147"/>
      <c r="F398" s="239">
        <f t="shared" si="160"/>
        <v>0</v>
      </c>
      <c r="G398" s="146"/>
      <c r="H398" s="147"/>
      <c r="I398" s="147"/>
      <c r="J398" s="147"/>
      <c r="K398" s="239">
        <f t="shared" si="161"/>
        <v>0</v>
      </c>
      <c r="L398" s="393">
        <f t="shared" si="168"/>
        <v>0</v>
      </c>
      <c r="M398" s="228">
        <f t="shared" si="162"/>
        <v>0</v>
      </c>
      <c r="N398" s="228">
        <f t="shared" si="163"/>
        <v>0</v>
      </c>
      <c r="O398" s="228">
        <f t="shared" si="164"/>
        <v>0</v>
      </c>
      <c r="P398" s="230">
        <f t="shared" si="165"/>
        <v>0</v>
      </c>
      <c r="Q398" s="345"/>
      <c r="R398" s="393">
        <f t="shared" si="169"/>
        <v>0</v>
      </c>
      <c r="S398" s="229">
        <f t="shared" si="170"/>
        <v>0</v>
      </c>
      <c r="T398" s="393">
        <f t="shared" si="171"/>
        <v>0</v>
      </c>
      <c r="U398" s="230">
        <f t="shared" si="172"/>
        <v>0</v>
      </c>
      <c r="V398" s="412">
        <f t="shared" si="166"/>
        <v>0</v>
      </c>
      <c r="W398" s="230">
        <f t="shared" si="167"/>
        <v>0</v>
      </c>
    </row>
    <row r="399" spans="1:23" s="13" customFormat="1" ht="12.75">
      <c r="A399" s="377"/>
      <c r="B399" s="146"/>
      <c r="C399" s="147"/>
      <c r="D399" s="147"/>
      <c r="E399" s="147"/>
      <c r="F399" s="239">
        <f t="shared" si="160"/>
        <v>0</v>
      </c>
      <c r="G399" s="146"/>
      <c r="H399" s="147"/>
      <c r="I399" s="147"/>
      <c r="J399" s="147"/>
      <c r="K399" s="239">
        <f t="shared" si="161"/>
        <v>0</v>
      </c>
      <c r="L399" s="393">
        <f t="shared" si="168"/>
        <v>0</v>
      </c>
      <c r="M399" s="228">
        <f t="shared" si="162"/>
        <v>0</v>
      </c>
      <c r="N399" s="228">
        <f t="shared" si="163"/>
        <v>0</v>
      </c>
      <c r="O399" s="228">
        <f t="shared" si="164"/>
        <v>0</v>
      </c>
      <c r="P399" s="230">
        <f t="shared" si="165"/>
        <v>0</v>
      </c>
      <c r="Q399" s="345"/>
      <c r="R399" s="393">
        <f t="shared" si="169"/>
        <v>0</v>
      </c>
      <c r="S399" s="229">
        <f t="shared" si="170"/>
        <v>0</v>
      </c>
      <c r="T399" s="393">
        <f t="shared" si="171"/>
        <v>0</v>
      </c>
      <c r="U399" s="230">
        <f t="shared" si="172"/>
        <v>0</v>
      </c>
      <c r="V399" s="412">
        <f t="shared" si="166"/>
        <v>0</v>
      </c>
      <c r="W399" s="230">
        <f t="shared" si="167"/>
        <v>0</v>
      </c>
    </row>
    <row r="400" spans="1:23" s="13" customFormat="1" ht="12.75">
      <c r="A400" s="377"/>
      <c r="B400" s="146"/>
      <c r="C400" s="147"/>
      <c r="D400" s="147"/>
      <c r="E400" s="147"/>
      <c r="F400" s="239">
        <f t="shared" si="160"/>
        <v>0</v>
      </c>
      <c r="G400" s="146"/>
      <c r="H400" s="147"/>
      <c r="I400" s="147"/>
      <c r="J400" s="147"/>
      <c r="K400" s="239">
        <f t="shared" si="161"/>
        <v>0</v>
      </c>
      <c r="L400" s="393">
        <f t="shared" si="168"/>
        <v>0</v>
      </c>
      <c r="M400" s="228">
        <f t="shared" si="162"/>
        <v>0</v>
      </c>
      <c r="N400" s="228">
        <f t="shared" si="163"/>
        <v>0</v>
      </c>
      <c r="O400" s="228">
        <f t="shared" si="164"/>
        <v>0</v>
      </c>
      <c r="P400" s="230">
        <f t="shared" si="165"/>
        <v>0</v>
      </c>
      <c r="Q400" s="345"/>
      <c r="R400" s="393">
        <f t="shared" si="169"/>
        <v>0</v>
      </c>
      <c r="S400" s="229">
        <f t="shared" si="170"/>
        <v>0</v>
      </c>
      <c r="T400" s="393">
        <f t="shared" si="171"/>
        <v>0</v>
      </c>
      <c r="U400" s="230">
        <f t="shared" si="172"/>
        <v>0</v>
      </c>
      <c r="V400" s="412">
        <f t="shared" si="166"/>
        <v>0</v>
      </c>
      <c r="W400" s="230">
        <f t="shared" si="167"/>
        <v>0</v>
      </c>
    </row>
    <row r="401" spans="1:23" s="13" customFormat="1" ht="12.75">
      <c r="A401" s="377"/>
      <c r="B401" s="146"/>
      <c r="C401" s="147"/>
      <c r="D401" s="147"/>
      <c r="E401" s="147"/>
      <c r="F401" s="239">
        <f t="shared" si="160"/>
        <v>0</v>
      </c>
      <c r="G401" s="146"/>
      <c r="H401" s="147"/>
      <c r="I401" s="147"/>
      <c r="J401" s="147"/>
      <c r="K401" s="239">
        <f t="shared" si="161"/>
        <v>0</v>
      </c>
      <c r="L401" s="393">
        <f t="shared" si="168"/>
        <v>0</v>
      </c>
      <c r="M401" s="228">
        <f t="shared" si="162"/>
        <v>0</v>
      </c>
      <c r="N401" s="228">
        <f t="shared" si="163"/>
        <v>0</v>
      </c>
      <c r="O401" s="228">
        <f t="shared" si="164"/>
        <v>0</v>
      </c>
      <c r="P401" s="230">
        <f t="shared" si="165"/>
        <v>0</v>
      </c>
      <c r="Q401" s="345"/>
      <c r="R401" s="393">
        <f t="shared" si="169"/>
        <v>0</v>
      </c>
      <c r="S401" s="229">
        <f t="shared" si="170"/>
        <v>0</v>
      </c>
      <c r="T401" s="393">
        <f t="shared" si="171"/>
        <v>0</v>
      </c>
      <c r="U401" s="230">
        <f t="shared" si="172"/>
        <v>0</v>
      </c>
      <c r="V401" s="412">
        <f t="shared" si="166"/>
        <v>0</v>
      </c>
      <c r="W401" s="230">
        <f t="shared" si="167"/>
        <v>0</v>
      </c>
    </row>
    <row r="402" spans="1:23" s="13" customFormat="1" ht="12.75">
      <c r="A402" s="377"/>
      <c r="B402" s="146"/>
      <c r="C402" s="147"/>
      <c r="D402" s="147"/>
      <c r="E402" s="147"/>
      <c r="F402" s="239">
        <f t="shared" si="160"/>
        <v>0</v>
      </c>
      <c r="G402" s="146"/>
      <c r="H402" s="147"/>
      <c r="I402" s="147"/>
      <c r="J402" s="147"/>
      <c r="K402" s="239">
        <f t="shared" si="161"/>
        <v>0</v>
      </c>
      <c r="L402" s="393">
        <f t="shared" si="168"/>
        <v>0</v>
      </c>
      <c r="M402" s="228">
        <f t="shared" si="162"/>
        <v>0</v>
      </c>
      <c r="N402" s="228">
        <f t="shared" si="163"/>
        <v>0</v>
      </c>
      <c r="O402" s="228">
        <f t="shared" si="164"/>
        <v>0</v>
      </c>
      <c r="P402" s="230">
        <f t="shared" si="165"/>
        <v>0</v>
      </c>
      <c r="Q402" s="345"/>
      <c r="R402" s="393">
        <f t="shared" si="169"/>
        <v>0</v>
      </c>
      <c r="S402" s="229">
        <f t="shared" si="170"/>
        <v>0</v>
      </c>
      <c r="T402" s="393">
        <f t="shared" si="171"/>
        <v>0</v>
      </c>
      <c r="U402" s="230">
        <f t="shared" si="172"/>
        <v>0</v>
      </c>
      <c r="V402" s="412">
        <f t="shared" si="166"/>
        <v>0</v>
      </c>
      <c r="W402" s="230">
        <f t="shared" si="167"/>
        <v>0</v>
      </c>
    </row>
    <row r="403" spans="1:23" s="13" customFormat="1" ht="12.75">
      <c r="A403" s="377"/>
      <c r="B403" s="146"/>
      <c r="C403" s="147"/>
      <c r="D403" s="147"/>
      <c r="E403" s="147"/>
      <c r="F403" s="239">
        <f t="shared" si="160"/>
        <v>0</v>
      </c>
      <c r="G403" s="146"/>
      <c r="H403" s="147"/>
      <c r="I403" s="147"/>
      <c r="J403" s="147"/>
      <c r="K403" s="239">
        <f t="shared" si="161"/>
        <v>0</v>
      </c>
      <c r="L403" s="393">
        <f t="shared" si="168"/>
        <v>0</v>
      </c>
      <c r="M403" s="228">
        <f t="shared" si="162"/>
        <v>0</v>
      </c>
      <c r="N403" s="228">
        <f t="shared" si="163"/>
        <v>0</v>
      </c>
      <c r="O403" s="228">
        <f t="shared" si="164"/>
        <v>0</v>
      </c>
      <c r="P403" s="230">
        <f t="shared" si="165"/>
        <v>0</v>
      </c>
      <c r="Q403" s="345"/>
      <c r="R403" s="393">
        <f t="shared" si="169"/>
        <v>0</v>
      </c>
      <c r="S403" s="229">
        <f t="shared" si="170"/>
        <v>0</v>
      </c>
      <c r="T403" s="393">
        <f t="shared" si="171"/>
        <v>0</v>
      </c>
      <c r="U403" s="230">
        <f t="shared" si="172"/>
        <v>0</v>
      </c>
      <c r="V403" s="412">
        <f t="shared" si="166"/>
        <v>0</v>
      </c>
      <c r="W403" s="230">
        <f t="shared" si="167"/>
        <v>0</v>
      </c>
    </row>
    <row r="404" spans="1:23" s="13" customFormat="1" ht="12.75">
      <c r="A404" s="377"/>
      <c r="B404" s="146"/>
      <c r="C404" s="147"/>
      <c r="D404" s="147"/>
      <c r="E404" s="147"/>
      <c r="F404" s="239">
        <f t="shared" si="160"/>
        <v>0</v>
      </c>
      <c r="G404" s="146"/>
      <c r="H404" s="147"/>
      <c r="I404" s="147"/>
      <c r="J404" s="147"/>
      <c r="K404" s="239">
        <f t="shared" si="161"/>
        <v>0</v>
      </c>
      <c r="L404" s="393">
        <f t="shared" si="168"/>
        <v>0</v>
      </c>
      <c r="M404" s="228">
        <f t="shared" si="162"/>
        <v>0</v>
      </c>
      <c r="N404" s="228">
        <f t="shared" si="163"/>
        <v>0</v>
      </c>
      <c r="O404" s="228">
        <f t="shared" si="164"/>
        <v>0</v>
      </c>
      <c r="P404" s="230">
        <f t="shared" si="165"/>
        <v>0</v>
      </c>
      <c r="Q404" s="345"/>
      <c r="R404" s="393">
        <f t="shared" si="169"/>
        <v>0</v>
      </c>
      <c r="S404" s="229">
        <f t="shared" si="170"/>
        <v>0</v>
      </c>
      <c r="T404" s="393">
        <f t="shared" si="171"/>
        <v>0</v>
      </c>
      <c r="U404" s="230">
        <f t="shared" si="172"/>
        <v>0</v>
      </c>
      <c r="V404" s="412">
        <f t="shared" si="166"/>
        <v>0</v>
      </c>
      <c r="W404" s="230">
        <f t="shared" si="167"/>
        <v>0</v>
      </c>
    </row>
    <row r="405" spans="1:23" s="13" customFormat="1" ht="12.75">
      <c r="A405" s="377"/>
      <c r="B405" s="146"/>
      <c r="C405" s="147"/>
      <c r="D405" s="147"/>
      <c r="E405" s="147"/>
      <c r="F405" s="239">
        <f t="shared" si="160"/>
        <v>0</v>
      </c>
      <c r="G405" s="146"/>
      <c r="H405" s="147"/>
      <c r="I405" s="147"/>
      <c r="J405" s="147"/>
      <c r="K405" s="239">
        <f t="shared" si="161"/>
        <v>0</v>
      </c>
      <c r="L405" s="393">
        <f t="shared" si="168"/>
        <v>0</v>
      </c>
      <c r="M405" s="228">
        <f t="shared" si="162"/>
        <v>0</v>
      </c>
      <c r="N405" s="228">
        <f t="shared" si="163"/>
        <v>0</v>
      </c>
      <c r="O405" s="228">
        <f t="shared" si="164"/>
        <v>0</v>
      </c>
      <c r="P405" s="230">
        <f t="shared" si="165"/>
        <v>0</v>
      </c>
      <c r="Q405" s="345"/>
      <c r="R405" s="393">
        <f t="shared" si="169"/>
        <v>0</v>
      </c>
      <c r="S405" s="229">
        <f t="shared" si="170"/>
        <v>0</v>
      </c>
      <c r="T405" s="393">
        <f t="shared" si="171"/>
        <v>0</v>
      </c>
      <c r="U405" s="230">
        <f t="shared" si="172"/>
        <v>0</v>
      </c>
      <c r="V405" s="412">
        <f t="shared" si="166"/>
        <v>0</v>
      </c>
      <c r="W405" s="230">
        <f t="shared" si="167"/>
        <v>0</v>
      </c>
    </row>
    <row r="406" spans="1:23" s="13" customFormat="1" ht="12.75">
      <c r="A406" s="377"/>
      <c r="B406" s="146"/>
      <c r="C406" s="147"/>
      <c r="D406" s="147"/>
      <c r="E406" s="147"/>
      <c r="F406" s="239">
        <f t="shared" si="160"/>
        <v>0</v>
      </c>
      <c r="G406" s="146"/>
      <c r="H406" s="147"/>
      <c r="I406" s="147"/>
      <c r="J406" s="147"/>
      <c r="K406" s="239">
        <f t="shared" si="161"/>
        <v>0</v>
      </c>
      <c r="L406" s="393">
        <f t="shared" si="168"/>
        <v>0</v>
      </c>
      <c r="M406" s="228">
        <f t="shared" si="162"/>
        <v>0</v>
      </c>
      <c r="N406" s="228">
        <f t="shared" si="163"/>
        <v>0</v>
      </c>
      <c r="O406" s="228">
        <f t="shared" si="164"/>
        <v>0</v>
      </c>
      <c r="P406" s="230">
        <f t="shared" si="165"/>
        <v>0</v>
      </c>
      <c r="Q406" s="345"/>
      <c r="R406" s="393">
        <f t="shared" si="169"/>
        <v>0</v>
      </c>
      <c r="S406" s="229">
        <f t="shared" si="170"/>
        <v>0</v>
      </c>
      <c r="T406" s="393">
        <f t="shared" si="171"/>
        <v>0</v>
      </c>
      <c r="U406" s="230">
        <f t="shared" si="172"/>
        <v>0</v>
      </c>
      <c r="V406" s="412">
        <f t="shared" si="166"/>
        <v>0</v>
      </c>
      <c r="W406" s="230">
        <f t="shared" si="167"/>
        <v>0</v>
      </c>
    </row>
    <row r="407" spans="1:23" s="13" customFormat="1" ht="12.75">
      <c r="A407" s="377"/>
      <c r="B407" s="146"/>
      <c r="C407" s="147"/>
      <c r="D407" s="147"/>
      <c r="E407" s="147"/>
      <c r="F407" s="239">
        <f t="shared" si="160"/>
        <v>0</v>
      </c>
      <c r="G407" s="146"/>
      <c r="H407" s="147"/>
      <c r="I407" s="147"/>
      <c r="J407" s="147"/>
      <c r="K407" s="239">
        <f t="shared" si="161"/>
        <v>0</v>
      </c>
      <c r="L407" s="393">
        <f t="shared" si="168"/>
        <v>0</v>
      </c>
      <c r="M407" s="228">
        <f t="shared" si="162"/>
        <v>0</v>
      </c>
      <c r="N407" s="228">
        <f t="shared" si="163"/>
        <v>0</v>
      </c>
      <c r="O407" s="228">
        <f t="shared" si="164"/>
        <v>0</v>
      </c>
      <c r="P407" s="230">
        <f t="shared" si="165"/>
        <v>0</v>
      </c>
      <c r="Q407" s="345"/>
      <c r="R407" s="393">
        <f t="shared" si="169"/>
        <v>0</v>
      </c>
      <c r="S407" s="229">
        <f t="shared" si="170"/>
        <v>0</v>
      </c>
      <c r="T407" s="393">
        <f t="shared" si="171"/>
        <v>0</v>
      </c>
      <c r="U407" s="230">
        <f t="shared" si="172"/>
        <v>0</v>
      </c>
      <c r="V407" s="412">
        <f t="shared" si="166"/>
        <v>0</v>
      </c>
      <c r="W407" s="230">
        <f t="shared" si="167"/>
        <v>0</v>
      </c>
    </row>
    <row r="408" spans="1:23" s="13" customFormat="1" ht="12.75">
      <c r="A408" s="377"/>
      <c r="B408" s="146"/>
      <c r="C408" s="147"/>
      <c r="D408" s="147"/>
      <c r="E408" s="147"/>
      <c r="F408" s="239">
        <f t="shared" si="160"/>
        <v>0</v>
      </c>
      <c r="G408" s="146"/>
      <c r="H408" s="147"/>
      <c r="I408" s="147"/>
      <c r="J408" s="147"/>
      <c r="K408" s="239">
        <f t="shared" si="161"/>
        <v>0</v>
      </c>
      <c r="L408" s="393">
        <f t="shared" si="168"/>
        <v>0</v>
      </c>
      <c r="M408" s="228">
        <f t="shared" si="162"/>
        <v>0</v>
      </c>
      <c r="N408" s="228">
        <f t="shared" si="163"/>
        <v>0</v>
      </c>
      <c r="O408" s="228">
        <f t="shared" si="164"/>
        <v>0</v>
      </c>
      <c r="P408" s="230">
        <f t="shared" si="165"/>
        <v>0</v>
      </c>
      <c r="Q408" s="345"/>
      <c r="R408" s="393">
        <f t="shared" si="169"/>
        <v>0</v>
      </c>
      <c r="S408" s="229">
        <f t="shared" si="170"/>
        <v>0</v>
      </c>
      <c r="T408" s="393">
        <f t="shared" si="171"/>
        <v>0</v>
      </c>
      <c r="U408" s="230">
        <f t="shared" si="172"/>
        <v>0</v>
      </c>
      <c r="V408" s="412">
        <f t="shared" si="166"/>
        <v>0</v>
      </c>
      <c r="W408" s="230">
        <f t="shared" si="167"/>
        <v>0</v>
      </c>
    </row>
    <row r="409" spans="1:23" s="13" customFormat="1" ht="12.75">
      <c r="A409" s="377"/>
      <c r="B409" s="146"/>
      <c r="C409" s="147"/>
      <c r="D409" s="147"/>
      <c r="E409" s="147"/>
      <c r="F409" s="239">
        <f t="shared" si="160"/>
        <v>0</v>
      </c>
      <c r="G409" s="146"/>
      <c r="H409" s="147"/>
      <c r="I409" s="147"/>
      <c r="J409" s="147"/>
      <c r="K409" s="239">
        <f t="shared" si="161"/>
        <v>0</v>
      </c>
      <c r="L409" s="393">
        <f t="shared" si="168"/>
        <v>0</v>
      </c>
      <c r="M409" s="228">
        <f t="shared" si="162"/>
        <v>0</v>
      </c>
      <c r="N409" s="228">
        <f t="shared" si="163"/>
        <v>0</v>
      </c>
      <c r="O409" s="228">
        <f t="shared" si="164"/>
        <v>0</v>
      </c>
      <c r="P409" s="230">
        <f t="shared" si="165"/>
        <v>0</v>
      </c>
      <c r="Q409" s="345"/>
      <c r="R409" s="393">
        <f t="shared" si="169"/>
        <v>0</v>
      </c>
      <c r="S409" s="229">
        <f t="shared" si="170"/>
        <v>0</v>
      </c>
      <c r="T409" s="393">
        <f t="shared" si="171"/>
        <v>0</v>
      </c>
      <c r="U409" s="230">
        <f t="shared" si="172"/>
        <v>0</v>
      </c>
      <c r="V409" s="412">
        <f t="shared" si="166"/>
        <v>0</v>
      </c>
      <c r="W409" s="230">
        <f t="shared" si="167"/>
        <v>0</v>
      </c>
    </row>
    <row r="410" spans="1:23" s="13" customFormat="1" ht="12.75">
      <c r="A410" s="377"/>
      <c r="B410" s="146"/>
      <c r="C410" s="147"/>
      <c r="D410" s="147"/>
      <c r="E410" s="147"/>
      <c r="F410" s="239">
        <f t="shared" si="160"/>
        <v>0</v>
      </c>
      <c r="G410" s="146"/>
      <c r="H410" s="147"/>
      <c r="I410" s="147"/>
      <c r="J410" s="147"/>
      <c r="K410" s="239">
        <f t="shared" si="161"/>
        <v>0</v>
      </c>
      <c r="L410" s="393">
        <f t="shared" si="168"/>
        <v>0</v>
      </c>
      <c r="M410" s="228">
        <f t="shared" si="162"/>
        <v>0</v>
      </c>
      <c r="N410" s="228">
        <f t="shared" si="163"/>
        <v>0</v>
      </c>
      <c r="O410" s="228">
        <f t="shared" si="164"/>
        <v>0</v>
      </c>
      <c r="P410" s="230">
        <f t="shared" si="165"/>
        <v>0</v>
      </c>
      <c r="Q410" s="345"/>
      <c r="R410" s="393">
        <f t="shared" si="169"/>
        <v>0</v>
      </c>
      <c r="S410" s="229">
        <f t="shared" si="170"/>
        <v>0</v>
      </c>
      <c r="T410" s="393">
        <f t="shared" si="171"/>
        <v>0</v>
      </c>
      <c r="U410" s="230">
        <f t="shared" si="172"/>
        <v>0</v>
      </c>
      <c r="V410" s="412">
        <f t="shared" si="166"/>
        <v>0</v>
      </c>
      <c r="W410" s="230">
        <f t="shared" si="167"/>
        <v>0</v>
      </c>
    </row>
    <row r="411" spans="1:23" s="13" customFormat="1" ht="12.75">
      <c r="A411" s="377"/>
      <c r="B411" s="146"/>
      <c r="C411" s="147"/>
      <c r="D411" s="147"/>
      <c r="E411" s="147"/>
      <c r="F411" s="239">
        <f t="shared" si="160"/>
        <v>0</v>
      </c>
      <c r="G411" s="146"/>
      <c r="H411" s="147"/>
      <c r="I411" s="147"/>
      <c r="J411" s="147"/>
      <c r="K411" s="239">
        <f t="shared" si="161"/>
        <v>0</v>
      </c>
      <c r="L411" s="393">
        <f t="shared" si="168"/>
        <v>0</v>
      </c>
      <c r="M411" s="228">
        <f t="shared" si="162"/>
        <v>0</v>
      </c>
      <c r="N411" s="228">
        <f t="shared" si="163"/>
        <v>0</v>
      </c>
      <c r="O411" s="228">
        <f t="shared" si="164"/>
        <v>0</v>
      </c>
      <c r="P411" s="230">
        <f t="shared" si="165"/>
        <v>0</v>
      </c>
      <c r="Q411" s="345"/>
      <c r="R411" s="393">
        <f t="shared" si="169"/>
        <v>0</v>
      </c>
      <c r="S411" s="229">
        <f t="shared" si="170"/>
        <v>0</v>
      </c>
      <c r="T411" s="393">
        <f t="shared" si="171"/>
        <v>0</v>
      </c>
      <c r="U411" s="230">
        <f t="shared" si="172"/>
        <v>0</v>
      </c>
      <c r="V411" s="412">
        <f t="shared" si="166"/>
        <v>0</v>
      </c>
      <c r="W411" s="230">
        <f t="shared" si="167"/>
        <v>0</v>
      </c>
    </row>
    <row r="412" spans="1:23" s="13" customFormat="1" ht="12.75">
      <c r="A412" s="377"/>
      <c r="B412" s="146"/>
      <c r="C412" s="147"/>
      <c r="D412" s="147"/>
      <c r="E412" s="147"/>
      <c r="F412" s="239">
        <f t="shared" si="160"/>
        <v>0</v>
      </c>
      <c r="G412" s="146"/>
      <c r="H412" s="147"/>
      <c r="I412" s="147"/>
      <c r="J412" s="147"/>
      <c r="K412" s="239">
        <f t="shared" si="161"/>
        <v>0</v>
      </c>
      <c r="L412" s="393">
        <f t="shared" si="168"/>
        <v>0</v>
      </c>
      <c r="M412" s="228">
        <f t="shared" si="162"/>
        <v>0</v>
      </c>
      <c r="N412" s="228">
        <f t="shared" si="163"/>
        <v>0</v>
      </c>
      <c r="O412" s="228">
        <f t="shared" si="164"/>
        <v>0</v>
      </c>
      <c r="P412" s="230">
        <f t="shared" si="165"/>
        <v>0</v>
      </c>
      <c r="Q412" s="345"/>
      <c r="R412" s="393">
        <f t="shared" si="169"/>
        <v>0</v>
      </c>
      <c r="S412" s="229">
        <f t="shared" si="170"/>
        <v>0</v>
      </c>
      <c r="T412" s="393">
        <f t="shared" si="171"/>
        <v>0</v>
      </c>
      <c r="U412" s="230">
        <f t="shared" si="172"/>
        <v>0</v>
      </c>
      <c r="V412" s="412">
        <f t="shared" si="166"/>
        <v>0</v>
      </c>
      <c r="W412" s="230">
        <f t="shared" si="167"/>
        <v>0</v>
      </c>
    </row>
    <row r="413" spans="1:23" s="13" customFormat="1" ht="12.75">
      <c r="A413" s="377"/>
      <c r="B413" s="146"/>
      <c r="C413" s="147"/>
      <c r="D413" s="147"/>
      <c r="E413" s="147"/>
      <c r="F413" s="239">
        <f t="shared" si="160"/>
        <v>0</v>
      </c>
      <c r="G413" s="146"/>
      <c r="H413" s="147"/>
      <c r="I413" s="147"/>
      <c r="J413" s="147"/>
      <c r="K413" s="239">
        <f t="shared" si="161"/>
        <v>0</v>
      </c>
      <c r="L413" s="393">
        <f t="shared" si="168"/>
        <v>0</v>
      </c>
      <c r="M413" s="228">
        <f t="shared" si="162"/>
        <v>0</v>
      </c>
      <c r="N413" s="228">
        <f t="shared" si="163"/>
        <v>0</v>
      </c>
      <c r="O413" s="228">
        <f t="shared" si="164"/>
        <v>0</v>
      </c>
      <c r="P413" s="230">
        <f t="shared" si="165"/>
        <v>0</v>
      </c>
      <c r="Q413" s="345"/>
      <c r="R413" s="393">
        <f t="shared" si="169"/>
        <v>0</v>
      </c>
      <c r="S413" s="229">
        <f t="shared" si="170"/>
        <v>0</v>
      </c>
      <c r="T413" s="393">
        <f t="shared" si="171"/>
        <v>0</v>
      </c>
      <c r="U413" s="230">
        <f t="shared" si="172"/>
        <v>0</v>
      </c>
      <c r="V413" s="412">
        <f t="shared" si="166"/>
        <v>0</v>
      </c>
      <c r="W413" s="230">
        <f t="shared" si="167"/>
        <v>0</v>
      </c>
    </row>
    <row r="414" spans="1:23" s="13" customFormat="1" ht="12.75">
      <c r="A414" s="377"/>
      <c r="B414" s="146"/>
      <c r="C414" s="147"/>
      <c r="D414" s="147"/>
      <c r="E414" s="147"/>
      <c r="F414" s="239">
        <f t="shared" si="160"/>
        <v>0</v>
      </c>
      <c r="G414" s="146"/>
      <c r="H414" s="147"/>
      <c r="I414" s="147"/>
      <c r="J414" s="147"/>
      <c r="K414" s="239">
        <f t="shared" si="161"/>
        <v>0</v>
      </c>
      <c r="L414" s="393">
        <f t="shared" si="168"/>
        <v>0</v>
      </c>
      <c r="M414" s="228">
        <f t="shared" si="162"/>
        <v>0</v>
      </c>
      <c r="N414" s="228">
        <f t="shared" si="163"/>
        <v>0</v>
      </c>
      <c r="O414" s="228">
        <f t="shared" si="164"/>
        <v>0</v>
      </c>
      <c r="P414" s="230">
        <f t="shared" si="165"/>
        <v>0</v>
      </c>
      <c r="Q414" s="345"/>
      <c r="R414" s="393">
        <f t="shared" si="169"/>
        <v>0</v>
      </c>
      <c r="S414" s="229">
        <f t="shared" si="170"/>
        <v>0</v>
      </c>
      <c r="T414" s="393">
        <f t="shared" si="171"/>
        <v>0</v>
      </c>
      <c r="U414" s="230">
        <f t="shared" si="172"/>
        <v>0</v>
      </c>
      <c r="V414" s="412">
        <f t="shared" si="166"/>
        <v>0</v>
      </c>
      <c r="W414" s="230">
        <f t="shared" si="167"/>
        <v>0</v>
      </c>
    </row>
    <row r="415" spans="1:23" s="13" customFormat="1" ht="12.75">
      <c r="A415" s="377"/>
      <c r="B415" s="146"/>
      <c r="C415" s="147"/>
      <c r="D415" s="147"/>
      <c r="E415" s="147"/>
      <c r="F415" s="239">
        <f t="shared" si="160"/>
        <v>0</v>
      </c>
      <c r="G415" s="146"/>
      <c r="H415" s="147"/>
      <c r="I415" s="147"/>
      <c r="J415" s="147"/>
      <c r="K415" s="239">
        <f t="shared" si="161"/>
        <v>0</v>
      </c>
      <c r="L415" s="393">
        <f t="shared" si="168"/>
        <v>0</v>
      </c>
      <c r="M415" s="228">
        <f t="shared" si="162"/>
        <v>0</v>
      </c>
      <c r="N415" s="228">
        <f t="shared" si="163"/>
        <v>0</v>
      </c>
      <c r="O415" s="228">
        <f t="shared" si="164"/>
        <v>0</v>
      </c>
      <c r="P415" s="230">
        <f t="shared" si="165"/>
        <v>0</v>
      </c>
      <c r="Q415" s="345"/>
      <c r="R415" s="393">
        <f t="shared" si="169"/>
        <v>0</v>
      </c>
      <c r="S415" s="229">
        <f t="shared" si="170"/>
        <v>0</v>
      </c>
      <c r="T415" s="393">
        <f t="shared" si="171"/>
        <v>0</v>
      </c>
      <c r="U415" s="230">
        <f t="shared" si="172"/>
        <v>0</v>
      </c>
      <c r="V415" s="412">
        <f t="shared" si="166"/>
        <v>0</v>
      </c>
      <c r="W415" s="230">
        <f t="shared" si="167"/>
        <v>0</v>
      </c>
    </row>
    <row r="416" spans="1:23" s="13" customFormat="1" ht="12.75">
      <c r="A416" s="820"/>
      <c r="B416" s="821"/>
      <c r="C416" s="822"/>
      <c r="D416" s="822"/>
      <c r="E416" s="822"/>
      <c r="F416" s="239">
        <f t="shared" si="160"/>
        <v>0</v>
      </c>
      <c r="G416" s="821"/>
      <c r="H416" s="822"/>
      <c r="I416" s="822"/>
      <c r="J416" s="822"/>
      <c r="K416" s="239">
        <f t="shared" si="161"/>
        <v>0</v>
      </c>
      <c r="L416" s="413">
        <f t="shared" ref="L416:L431" si="173">+B416-G416</f>
        <v>0</v>
      </c>
      <c r="M416" s="823">
        <f t="shared" ref="M416:M431" si="174">+C416-H416</f>
        <v>0</v>
      </c>
      <c r="N416" s="823">
        <f t="shared" ref="N416:N431" si="175">+D416-I416</f>
        <v>0</v>
      </c>
      <c r="O416" s="823">
        <f t="shared" ref="O416:O431" si="176">+E416-J416</f>
        <v>0</v>
      </c>
      <c r="P416" s="415">
        <f t="shared" ref="P416:P431" si="177">+F416-K416</f>
        <v>0</v>
      </c>
      <c r="Q416" s="345"/>
      <c r="R416" s="393">
        <f t="shared" ref="R416:R431" si="178">+B416*(E416/12)</f>
        <v>0</v>
      </c>
      <c r="S416" s="229">
        <f t="shared" ref="S416:S431" si="179">+C416*(E416/12)</f>
        <v>0</v>
      </c>
      <c r="T416" s="393">
        <f t="shared" ref="T416:T431" si="180">+G416*(J416/12)</f>
        <v>0</v>
      </c>
      <c r="U416" s="230">
        <f t="shared" ref="U416:U431" si="181">+H416*(J416/12)</f>
        <v>0</v>
      </c>
      <c r="V416" s="412">
        <f t="shared" ref="V416:V431" si="182">+R416-T416</f>
        <v>0</v>
      </c>
      <c r="W416" s="230">
        <f t="shared" ref="W416:W431" si="183">+S416-U416</f>
        <v>0</v>
      </c>
    </row>
    <row r="417" spans="1:23" s="13" customFormat="1" ht="12.75">
      <c r="A417" s="820"/>
      <c r="B417" s="821"/>
      <c r="C417" s="822"/>
      <c r="D417" s="822"/>
      <c r="E417" s="822"/>
      <c r="F417" s="239">
        <f t="shared" si="160"/>
        <v>0</v>
      </c>
      <c r="G417" s="821"/>
      <c r="H417" s="822"/>
      <c r="I417" s="822"/>
      <c r="J417" s="822"/>
      <c r="K417" s="239">
        <f t="shared" si="161"/>
        <v>0</v>
      </c>
      <c r="L417" s="413">
        <f t="shared" si="173"/>
        <v>0</v>
      </c>
      <c r="M417" s="823">
        <f t="shared" si="174"/>
        <v>0</v>
      </c>
      <c r="N417" s="823">
        <f t="shared" si="175"/>
        <v>0</v>
      </c>
      <c r="O417" s="823">
        <f t="shared" si="176"/>
        <v>0</v>
      </c>
      <c r="P417" s="415">
        <f t="shared" si="177"/>
        <v>0</v>
      </c>
      <c r="Q417" s="345"/>
      <c r="R417" s="393">
        <f t="shared" si="178"/>
        <v>0</v>
      </c>
      <c r="S417" s="229">
        <f t="shared" si="179"/>
        <v>0</v>
      </c>
      <c r="T417" s="393">
        <f t="shared" si="180"/>
        <v>0</v>
      </c>
      <c r="U417" s="230">
        <f t="shared" si="181"/>
        <v>0</v>
      </c>
      <c r="V417" s="412">
        <f t="shared" si="182"/>
        <v>0</v>
      </c>
      <c r="W417" s="230">
        <f t="shared" si="183"/>
        <v>0</v>
      </c>
    </row>
    <row r="418" spans="1:23" s="13" customFormat="1" ht="12.75">
      <c r="A418" s="820"/>
      <c r="B418" s="821"/>
      <c r="C418" s="822"/>
      <c r="D418" s="822"/>
      <c r="E418" s="822"/>
      <c r="F418" s="239">
        <f t="shared" si="160"/>
        <v>0</v>
      </c>
      <c r="G418" s="821"/>
      <c r="H418" s="822"/>
      <c r="I418" s="822"/>
      <c r="J418" s="822"/>
      <c r="K418" s="239">
        <f t="shared" si="161"/>
        <v>0</v>
      </c>
      <c r="L418" s="413">
        <f t="shared" si="173"/>
        <v>0</v>
      </c>
      <c r="M418" s="823">
        <f t="shared" si="174"/>
        <v>0</v>
      </c>
      <c r="N418" s="823">
        <f t="shared" si="175"/>
        <v>0</v>
      </c>
      <c r="O418" s="823">
        <f t="shared" si="176"/>
        <v>0</v>
      </c>
      <c r="P418" s="415">
        <f t="shared" si="177"/>
        <v>0</v>
      </c>
      <c r="Q418" s="345"/>
      <c r="R418" s="393">
        <f t="shared" si="178"/>
        <v>0</v>
      </c>
      <c r="S418" s="229">
        <f t="shared" si="179"/>
        <v>0</v>
      </c>
      <c r="T418" s="393">
        <f t="shared" si="180"/>
        <v>0</v>
      </c>
      <c r="U418" s="230">
        <f t="shared" si="181"/>
        <v>0</v>
      </c>
      <c r="V418" s="412">
        <f t="shared" si="182"/>
        <v>0</v>
      </c>
      <c r="W418" s="230">
        <f t="shared" si="183"/>
        <v>0</v>
      </c>
    </row>
    <row r="419" spans="1:23" s="13" customFormat="1" ht="12.75">
      <c r="A419" s="820"/>
      <c r="B419" s="821"/>
      <c r="C419" s="822"/>
      <c r="D419" s="822"/>
      <c r="E419" s="822"/>
      <c r="F419" s="239">
        <f t="shared" si="160"/>
        <v>0</v>
      </c>
      <c r="G419" s="821"/>
      <c r="H419" s="822"/>
      <c r="I419" s="822"/>
      <c r="J419" s="822"/>
      <c r="K419" s="239">
        <f t="shared" si="161"/>
        <v>0</v>
      </c>
      <c r="L419" s="413">
        <f t="shared" si="173"/>
        <v>0</v>
      </c>
      <c r="M419" s="823">
        <f t="shared" si="174"/>
        <v>0</v>
      </c>
      <c r="N419" s="823">
        <f t="shared" si="175"/>
        <v>0</v>
      </c>
      <c r="O419" s="823">
        <f t="shared" si="176"/>
        <v>0</v>
      </c>
      <c r="P419" s="415">
        <f t="shared" si="177"/>
        <v>0</v>
      </c>
      <c r="Q419" s="345"/>
      <c r="R419" s="393">
        <f t="shared" si="178"/>
        <v>0</v>
      </c>
      <c r="S419" s="229">
        <f t="shared" si="179"/>
        <v>0</v>
      </c>
      <c r="T419" s="393">
        <f t="shared" si="180"/>
        <v>0</v>
      </c>
      <c r="U419" s="230">
        <f t="shared" si="181"/>
        <v>0</v>
      </c>
      <c r="V419" s="412">
        <f t="shared" si="182"/>
        <v>0</v>
      </c>
      <c r="W419" s="230">
        <f t="shared" si="183"/>
        <v>0</v>
      </c>
    </row>
    <row r="420" spans="1:23" s="13" customFormat="1" ht="12.75">
      <c r="A420" s="820"/>
      <c r="B420" s="821"/>
      <c r="C420" s="822"/>
      <c r="D420" s="822"/>
      <c r="E420" s="822"/>
      <c r="F420" s="239">
        <f t="shared" si="160"/>
        <v>0</v>
      </c>
      <c r="G420" s="821"/>
      <c r="H420" s="822"/>
      <c r="I420" s="822"/>
      <c r="J420" s="822"/>
      <c r="K420" s="239">
        <f t="shared" si="161"/>
        <v>0</v>
      </c>
      <c r="L420" s="413">
        <f t="shared" si="173"/>
        <v>0</v>
      </c>
      <c r="M420" s="823">
        <f t="shared" si="174"/>
        <v>0</v>
      </c>
      <c r="N420" s="823">
        <f t="shared" si="175"/>
        <v>0</v>
      </c>
      <c r="O420" s="823">
        <f t="shared" si="176"/>
        <v>0</v>
      </c>
      <c r="P420" s="415">
        <f t="shared" si="177"/>
        <v>0</v>
      </c>
      <c r="Q420" s="345"/>
      <c r="R420" s="393">
        <f t="shared" si="178"/>
        <v>0</v>
      </c>
      <c r="S420" s="229">
        <f t="shared" si="179"/>
        <v>0</v>
      </c>
      <c r="T420" s="393">
        <f t="shared" si="180"/>
        <v>0</v>
      </c>
      <c r="U420" s="230">
        <f t="shared" si="181"/>
        <v>0</v>
      </c>
      <c r="V420" s="412">
        <f t="shared" si="182"/>
        <v>0</v>
      </c>
      <c r="W420" s="230">
        <f t="shared" si="183"/>
        <v>0</v>
      </c>
    </row>
    <row r="421" spans="1:23" s="13" customFormat="1" ht="12.75">
      <c r="A421" s="820"/>
      <c r="B421" s="821"/>
      <c r="C421" s="822"/>
      <c r="D421" s="822"/>
      <c r="E421" s="822"/>
      <c r="F421" s="239">
        <f t="shared" si="160"/>
        <v>0</v>
      </c>
      <c r="G421" s="821"/>
      <c r="H421" s="822"/>
      <c r="I421" s="822"/>
      <c r="J421" s="822"/>
      <c r="K421" s="239">
        <f t="shared" si="161"/>
        <v>0</v>
      </c>
      <c r="L421" s="413">
        <f t="shared" si="173"/>
        <v>0</v>
      </c>
      <c r="M421" s="823">
        <f t="shared" si="174"/>
        <v>0</v>
      </c>
      <c r="N421" s="823">
        <f t="shared" si="175"/>
        <v>0</v>
      </c>
      <c r="O421" s="823">
        <f t="shared" si="176"/>
        <v>0</v>
      </c>
      <c r="P421" s="415">
        <f t="shared" si="177"/>
        <v>0</v>
      </c>
      <c r="Q421" s="345"/>
      <c r="R421" s="393">
        <f t="shared" si="178"/>
        <v>0</v>
      </c>
      <c r="S421" s="229">
        <f t="shared" si="179"/>
        <v>0</v>
      </c>
      <c r="T421" s="393">
        <f t="shared" si="180"/>
        <v>0</v>
      </c>
      <c r="U421" s="230">
        <f t="shared" si="181"/>
        <v>0</v>
      </c>
      <c r="V421" s="412">
        <f t="shared" si="182"/>
        <v>0</v>
      </c>
      <c r="W421" s="230">
        <f t="shared" si="183"/>
        <v>0</v>
      </c>
    </row>
    <row r="422" spans="1:23" s="13" customFormat="1" ht="12.75">
      <c r="A422" s="820"/>
      <c r="B422" s="821"/>
      <c r="C422" s="822"/>
      <c r="D422" s="822"/>
      <c r="E422" s="822"/>
      <c r="F422" s="239">
        <f t="shared" si="160"/>
        <v>0</v>
      </c>
      <c r="G422" s="821"/>
      <c r="H422" s="822"/>
      <c r="I422" s="822"/>
      <c r="J422" s="822"/>
      <c r="K422" s="239">
        <f t="shared" si="161"/>
        <v>0</v>
      </c>
      <c r="L422" s="413">
        <f t="shared" si="173"/>
        <v>0</v>
      </c>
      <c r="M422" s="823">
        <f t="shared" si="174"/>
        <v>0</v>
      </c>
      <c r="N422" s="823">
        <f t="shared" si="175"/>
        <v>0</v>
      </c>
      <c r="O422" s="823">
        <f t="shared" si="176"/>
        <v>0</v>
      </c>
      <c r="P422" s="415">
        <f t="shared" si="177"/>
        <v>0</v>
      </c>
      <c r="Q422" s="345"/>
      <c r="R422" s="393">
        <f t="shared" si="178"/>
        <v>0</v>
      </c>
      <c r="S422" s="229">
        <f t="shared" si="179"/>
        <v>0</v>
      </c>
      <c r="T422" s="393">
        <f t="shared" si="180"/>
        <v>0</v>
      </c>
      <c r="U422" s="230">
        <f t="shared" si="181"/>
        <v>0</v>
      </c>
      <c r="V422" s="412">
        <f t="shared" si="182"/>
        <v>0</v>
      </c>
      <c r="W422" s="230">
        <f t="shared" si="183"/>
        <v>0</v>
      </c>
    </row>
    <row r="423" spans="1:23" s="13" customFormat="1" ht="12.75">
      <c r="A423" s="820"/>
      <c r="B423" s="821"/>
      <c r="C423" s="822"/>
      <c r="D423" s="822"/>
      <c r="E423" s="822"/>
      <c r="F423" s="239">
        <f t="shared" si="160"/>
        <v>0</v>
      </c>
      <c r="G423" s="821"/>
      <c r="H423" s="822"/>
      <c r="I423" s="822"/>
      <c r="J423" s="822"/>
      <c r="K423" s="239">
        <f t="shared" si="161"/>
        <v>0</v>
      </c>
      <c r="L423" s="413">
        <f t="shared" si="173"/>
        <v>0</v>
      </c>
      <c r="M423" s="823">
        <f t="shared" si="174"/>
        <v>0</v>
      </c>
      <c r="N423" s="823">
        <f t="shared" si="175"/>
        <v>0</v>
      </c>
      <c r="O423" s="823">
        <f t="shared" si="176"/>
        <v>0</v>
      </c>
      <c r="P423" s="415">
        <f t="shared" si="177"/>
        <v>0</v>
      </c>
      <c r="Q423" s="345"/>
      <c r="R423" s="393">
        <f t="shared" si="178"/>
        <v>0</v>
      </c>
      <c r="S423" s="229">
        <f t="shared" si="179"/>
        <v>0</v>
      </c>
      <c r="T423" s="393">
        <f t="shared" si="180"/>
        <v>0</v>
      </c>
      <c r="U423" s="230">
        <f t="shared" si="181"/>
        <v>0</v>
      </c>
      <c r="V423" s="412">
        <f t="shared" si="182"/>
        <v>0</v>
      </c>
      <c r="W423" s="230">
        <f t="shared" si="183"/>
        <v>0</v>
      </c>
    </row>
    <row r="424" spans="1:23" s="13" customFormat="1" ht="12.75">
      <c r="A424" s="820"/>
      <c r="B424" s="821"/>
      <c r="C424" s="822"/>
      <c r="D424" s="822"/>
      <c r="E424" s="822"/>
      <c r="F424" s="239">
        <f t="shared" si="160"/>
        <v>0</v>
      </c>
      <c r="G424" s="821"/>
      <c r="H424" s="822"/>
      <c r="I424" s="822"/>
      <c r="J424" s="822"/>
      <c r="K424" s="239">
        <f t="shared" si="161"/>
        <v>0</v>
      </c>
      <c r="L424" s="413">
        <f t="shared" si="173"/>
        <v>0</v>
      </c>
      <c r="M424" s="823">
        <f t="shared" si="174"/>
        <v>0</v>
      </c>
      <c r="N424" s="823">
        <f t="shared" si="175"/>
        <v>0</v>
      </c>
      <c r="O424" s="823">
        <f t="shared" si="176"/>
        <v>0</v>
      </c>
      <c r="P424" s="415">
        <f t="shared" si="177"/>
        <v>0</v>
      </c>
      <c r="Q424" s="345"/>
      <c r="R424" s="393">
        <f t="shared" si="178"/>
        <v>0</v>
      </c>
      <c r="S424" s="229">
        <f t="shared" si="179"/>
        <v>0</v>
      </c>
      <c r="T424" s="393">
        <f t="shared" si="180"/>
        <v>0</v>
      </c>
      <c r="U424" s="230">
        <f t="shared" si="181"/>
        <v>0</v>
      </c>
      <c r="V424" s="412">
        <f t="shared" si="182"/>
        <v>0</v>
      </c>
      <c r="W424" s="230">
        <f t="shared" si="183"/>
        <v>0</v>
      </c>
    </row>
    <row r="425" spans="1:23" s="13" customFormat="1" ht="12.75">
      <c r="A425" s="820"/>
      <c r="B425" s="821"/>
      <c r="C425" s="822"/>
      <c r="D425" s="822"/>
      <c r="E425" s="822"/>
      <c r="F425" s="239">
        <f t="shared" si="160"/>
        <v>0</v>
      </c>
      <c r="G425" s="821"/>
      <c r="H425" s="822"/>
      <c r="I425" s="822"/>
      <c r="J425" s="822"/>
      <c r="K425" s="239">
        <f t="shared" si="161"/>
        <v>0</v>
      </c>
      <c r="L425" s="413">
        <f t="shared" si="173"/>
        <v>0</v>
      </c>
      <c r="M425" s="823">
        <f t="shared" si="174"/>
        <v>0</v>
      </c>
      <c r="N425" s="823">
        <f t="shared" si="175"/>
        <v>0</v>
      </c>
      <c r="O425" s="823">
        <f t="shared" si="176"/>
        <v>0</v>
      </c>
      <c r="P425" s="415">
        <f t="shared" si="177"/>
        <v>0</v>
      </c>
      <c r="Q425" s="345"/>
      <c r="R425" s="393">
        <f t="shared" si="178"/>
        <v>0</v>
      </c>
      <c r="S425" s="229">
        <f t="shared" si="179"/>
        <v>0</v>
      </c>
      <c r="T425" s="393">
        <f t="shared" si="180"/>
        <v>0</v>
      </c>
      <c r="U425" s="230">
        <f t="shared" si="181"/>
        <v>0</v>
      </c>
      <c r="V425" s="412">
        <f t="shared" si="182"/>
        <v>0</v>
      </c>
      <c r="W425" s="230">
        <f t="shared" si="183"/>
        <v>0</v>
      </c>
    </row>
    <row r="426" spans="1:23" s="13" customFormat="1" ht="12.75">
      <c r="A426" s="820"/>
      <c r="B426" s="821"/>
      <c r="C426" s="822"/>
      <c r="D426" s="822"/>
      <c r="E426" s="822"/>
      <c r="F426" s="239">
        <f t="shared" si="160"/>
        <v>0</v>
      </c>
      <c r="G426" s="821"/>
      <c r="H426" s="822"/>
      <c r="I426" s="822"/>
      <c r="J426" s="822"/>
      <c r="K426" s="239">
        <f t="shared" si="161"/>
        <v>0</v>
      </c>
      <c r="L426" s="413">
        <f t="shared" si="173"/>
        <v>0</v>
      </c>
      <c r="M426" s="823">
        <f t="shared" si="174"/>
        <v>0</v>
      </c>
      <c r="N426" s="823">
        <f t="shared" si="175"/>
        <v>0</v>
      </c>
      <c r="O426" s="823">
        <f t="shared" si="176"/>
        <v>0</v>
      </c>
      <c r="P426" s="415">
        <f t="shared" si="177"/>
        <v>0</v>
      </c>
      <c r="Q426" s="345"/>
      <c r="R426" s="393">
        <f t="shared" si="178"/>
        <v>0</v>
      </c>
      <c r="S426" s="229">
        <f t="shared" si="179"/>
        <v>0</v>
      </c>
      <c r="T426" s="393">
        <f t="shared" si="180"/>
        <v>0</v>
      </c>
      <c r="U426" s="230">
        <f t="shared" si="181"/>
        <v>0</v>
      </c>
      <c r="V426" s="412">
        <f t="shared" si="182"/>
        <v>0</v>
      </c>
      <c r="W426" s="230">
        <f t="shared" si="183"/>
        <v>0</v>
      </c>
    </row>
    <row r="427" spans="1:23" s="13" customFormat="1" ht="12.75">
      <c r="A427" s="820"/>
      <c r="B427" s="821"/>
      <c r="C427" s="822"/>
      <c r="D427" s="822"/>
      <c r="E427" s="822"/>
      <c r="F427" s="239">
        <f t="shared" si="160"/>
        <v>0</v>
      </c>
      <c r="G427" s="821"/>
      <c r="H427" s="822"/>
      <c r="I427" s="822"/>
      <c r="J427" s="822"/>
      <c r="K427" s="239">
        <f t="shared" si="161"/>
        <v>0</v>
      </c>
      <c r="L427" s="413">
        <f t="shared" si="173"/>
        <v>0</v>
      </c>
      <c r="M427" s="823">
        <f t="shared" si="174"/>
        <v>0</v>
      </c>
      <c r="N427" s="823">
        <f t="shared" si="175"/>
        <v>0</v>
      </c>
      <c r="O427" s="823">
        <f t="shared" si="176"/>
        <v>0</v>
      </c>
      <c r="P427" s="415">
        <f t="shared" si="177"/>
        <v>0</v>
      </c>
      <c r="Q427" s="345"/>
      <c r="R427" s="393">
        <f t="shared" si="178"/>
        <v>0</v>
      </c>
      <c r="S427" s="229">
        <f t="shared" si="179"/>
        <v>0</v>
      </c>
      <c r="T427" s="393">
        <f t="shared" si="180"/>
        <v>0</v>
      </c>
      <c r="U427" s="230">
        <f t="shared" si="181"/>
        <v>0</v>
      </c>
      <c r="V427" s="412">
        <f t="shared" si="182"/>
        <v>0</v>
      </c>
      <c r="W427" s="230">
        <f t="shared" si="183"/>
        <v>0</v>
      </c>
    </row>
    <row r="428" spans="1:23" s="13" customFormat="1" ht="12.75">
      <c r="A428" s="820"/>
      <c r="B428" s="821"/>
      <c r="C428" s="822"/>
      <c r="D428" s="822"/>
      <c r="E428" s="822"/>
      <c r="F428" s="239">
        <f t="shared" si="160"/>
        <v>0</v>
      </c>
      <c r="G428" s="821"/>
      <c r="H428" s="822"/>
      <c r="I428" s="822"/>
      <c r="J428" s="822"/>
      <c r="K428" s="239">
        <f t="shared" si="161"/>
        <v>0</v>
      </c>
      <c r="L428" s="413">
        <f t="shared" si="173"/>
        <v>0</v>
      </c>
      <c r="M428" s="823">
        <f t="shared" si="174"/>
        <v>0</v>
      </c>
      <c r="N428" s="823">
        <f t="shared" si="175"/>
        <v>0</v>
      </c>
      <c r="O428" s="823">
        <f t="shared" si="176"/>
        <v>0</v>
      </c>
      <c r="P428" s="415">
        <f t="shared" si="177"/>
        <v>0</v>
      </c>
      <c r="Q428" s="345"/>
      <c r="R428" s="393">
        <f t="shared" si="178"/>
        <v>0</v>
      </c>
      <c r="S428" s="229">
        <f t="shared" si="179"/>
        <v>0</v>
      </c>
      <c r="T428" s="393">
        <f t="shared" si="180"/>
        <v>0</v>
      </c>
      <c r="U428" s="230">
        <f t="shared" si="181"/>
        <v>0</v>
      </c>
      <c r="V428" s="412">
        <f t="shared" si="182"/>
        <v>0</v>
      </c>
      <c r="W428" s="230">
        <f t="shared" si="183"/>
        <v>0</v>
      </c>
    </row>
    <row r="429" spans="1:23" s="13" customFormat="1" ht="12.75">
      <c r="A429" s="820"/>
      <c r="B429" s="821"/>
      <c r="C429" s="822"/>
      <c r="D429" s="822"/>
      <c r="E429" s="822"/>
      <c r="F429" s="239">
        <f t="shared" si="160"/>
        <v>0</v>
      </c>
      <c r="G429" s="821"/>
      <c r="H429" s="822"/>
      <c r="I429" s="822"/>
      <c r="J429" s="822"/>
      <c r="K429" s="239">
        <f t="shared" si="161"/>
        <v>0</v>
      </c>
      <c r="L429" s="413">
        <f t="shared" si="173"/>
        <v>0</v>
      </c>
      <c r="M429" s="823">
        <f t="shared" si="174"/>
        <v>0</v>
      </c>
      <c r="N429" s="823">
        <f t="shared" si="175"/>
        <v>0</v>
      </c>
      <c r="O429" s="823">
        <f t="shared" si="176"/>
        <v>0</v>
      </c>
      <c r="P429" s="415">
        <f t="shared" si="177"/>
        <v>0</v>
      </c>
      <c r="Q429" s="345"/>
      <c r="R429" s="393">
        <f t="shared" si="178"/>
        <v>0</v>
      </c>
      <c r="S429" s="229">
        <f t="shared" si="179"/>
        <v>0</v>
      </c>
      <c r="T429" s="393">
        <f t="shared" si="180"/>
        <v>0</v>
      </c>
      <c r="U429" s="230">
        <f t="shared" si="181"/>
        <v>0</v>
      </c>
      <c r="V429" s="412">
        <f t="shared" si="182"/>
        <v>0</v>
      </c>
      <c r="W429" s="230">
        <f t="shared" si="183"/>
        <v>0</v>
      </c>
    </row>
    <row r="430" spans="1:23" s="13" customFormat="1" ht="12.75">
      <c r="A430" s="820"/>
      <c r="B430" s="821"/>
      <c r="C430" s="822"/>
      <c r="D430" s="822"/>
      <c r="E430" s="822"/>
      <c r="F430" s="239">
        <f t="shared" si="160"/>
        <v>0</v>
      </c>
      <c r="G430" s="821"/>
      <c r="H430" s="822"/>
      <c r="I430" s="822"/>
      <c r="J430" s="822"/>
      <c r="K430" s="239">
        <f t="shared" si="161"/>
        <v>0</v>
      </c>
      <c r="L430" s="413">
        <f t="shared" si="173"/>
        <v>0</v>
      </c>
      <c r="M430" s="823">
        <f t="shared" si="174"/>
        <v>0</v>
      </c>
      <c r="N430" s="823">
        <f t="shared" si="175"/>
        <v>0</v>
      </c>
      <c r="O430" s="823">
        <f t="shared" si="176"/>
        <v>0</v>
      </c>
      <c r="P430" s="415">
        <f t="shared" si="177"/>
        <v>0</v>
      </c>
      <c r="Q430" s="345"/>
      <c r="R430" s="393">
        <f t="shared" si="178"/>
        <v>0</v>
      </c>
      <c r="S430" s="229">
        <f t="shared" si="179"/>
        <v>0</v>
      </c>
      <c r="T430" s="393">
        <f t="shared" si="180"/>
        <v>0</v>
      </c>
      <c r="U430" s="230">
        <f t="shared" si="181"/>
        <v>0</v>
      </c>
      <c r="V430" s="412">
        <f t="shared" si="182"/>
        <v>0</v>
      </c>
      <c r="W430" s="230">
        <f t="shared" si="183"/>
        <v>0</v>
      </c>
    </row>
    <row r="431" spans="1:23" s="13" customFormat="1" ht="12.75">
      <c r="A431" s="820"/>
      <c r="B431" s="821"/>
      <c r="C431" s="822"/>
      <c r="D431" s="822"/>
      <c r="E431" s="822"/>
      <c r="F431" s="239">
        <f t="shared" si="160"/>
        <v>0</v>
      </c>
      <c r="G431" s="821"/>
      <c r="H431" s="822"/>
      <c r="I431" s="822"/>
      <c r="J431" s="822"/>
      <c r="K431" s="239">
        <f t="shared" si="161"/>
        <v>0</v>
      </c>
      <c r="L431" s="413">
        <f t="shared" si="173"/>
        <v>0</v>
      </c>
      <c r="M431" s="823">
        <f t="shared" si="174"/>
        <v>0</v>
      </c>
      <c r="N431" s="823">
        <f t="shared" si="175"/>
        <v>0</v>
      </c>
      <c r="O431" s="823">
        <f t="shared" si="176"/>
        <v>0</v>
      </c>
      <c r="P431" s="415">
        <f t="shared" si="177"/>
        <v>0</v>
      </c>
      <c r="Q431" s="345"/>
      <c r="R431" s="393">
        <f t="shared" si="178"/>
        <v>0</v>
      </c>
      <c r="S431" s="229">
        <f t="shared" si="179"/>
        <v>0</v>
      </c>
      <c r="T431" s="393">
        <f t="shared" si="180"/>
        <v>0</v>
      </c>
      <c r="U431" s="230">
        <f t="shared" si="181"/>
        <v>0</v>
      </c>
      <c r="V431" s="412">
        <f t="shared" si="182"/>
        <v>0</v>
      </c>
      <c r="W431" s="230">
        <f t="shared" si="183"/>
        <v>0</v>
      </c>
    </row>
    <row r="432" spans="1:23" s="13" customFormat="1" thickBot="1">
      <c r="A432" s="820"/>
      <c r="B432" s="821"/>
      <c r="C432" s="822"/>
      <c r="D432" s="822"/>
      <c r="E432" s="822"/>
      <c r="F432" s="239">
        <f t="shared" si="160"/>
        <v>0</v>
      </c>
      <c r="G432" s="803"/>
      <c r="H432" s="804"/>
      <c r="I432" s="804"/>
      <c r="J432" s="804"/>
      <c r="K432" s="875">
        <f t="shared" si="161"/>
        <v>0</v>
      </c>
      <c r="L432" s="413">
        <f t="shared" ref="L432:L462" si="184">+B432-G432</f>
        <v>0</v>
      </c>
      <c r="M432" s="823">
        <f t="shared" ref="M432:M462" si="185">+C432-H432</f>
        <v>0</v>
      </c>
      <c r="N432" s="823">
        <f t="shared" ref="N432:N462" si="186">+D432-I432</f>
        <v>0</v>
      </c>
      <c r="O432" s="823">
        <f t="shared" ref="O432:O462" si="187">+E432-J432</f>
        <v>0</v>
      </c>
      <c r="P432" s="415">
        <f t="shared" ref="P432:P462" si="188">+F432-K432</f>
        <v>0</v>
      </c>
      <c r="Q432" s="345"/>
      <c r="R432" s="393">
        <f t="shared" ref="R432:R462" si="189">+B432*(E432/12)</f>
        <v>0</v>
      </c>
      <c r="S432" s="229">
        <f t="shared" ref="S432:S462" si="190">+C432*(E432/12)</f>
        <v>0</v>
      </c>
      <c r="T432" s="393">
        <f t="shared" ref="T432:T462" si="191">+G432*(J432/12)</f>
        <v>0</v>
      </c>
      <c r="U432" s="230">
        <f t="shared" ref="U432:U462" si="192">+H432*(J432/12)</f>
        <v>0</v>
      </c>
      <c r="V432" s="412">
        <f t="shared" ref="V432:V462" si="193">+R432-T432</f>
        <v>0</v>
      </c>
      <c r="W432" s="230">
        <f t="shared" ref="W432:W462" si="194">+S432-U432</f>
        <v>0</v>
      </c>
    </row>
    <row r="433" spans="1:23" s="13" customFormat="1" hidden="1" thickBot="1">
      <c r="A433" s="820"/>
      <c r="B433" s="821"/>
      <c r="C433" s="822"/>
      <c r="D433" s="822"/>
      <c r="E433" s="822"/>
      <c r="F433" s="239">
        <f t="shared" ref="F433:F446" si="195">IF(D433*(B433+C433)=0,D433,ROUND(+D433*(B433+C433)*E433/12,0))</f>
        <v>0</v>
      </c>
      <c r="G433" s="824"/>
      <c r="H433" s="825"/>
      <c r="I433" s="825"/>
      <c r="J433" s="825"/>
      <c r="K433" s="239">
        <f t="shared" ref="K433:K446" si="196">IF(I433*(G433+H433)=0,I433,ROUND(+I433*(G433+H433)*J433/12,0))</f>
        <v>0</v>
      </c>
      <c r="L433" s="413">
        <f t="shared" si="184"/>
        <v>0</v>
      </c>
      <c r="M433" s="823">
        <f t="shared" si="185"/>
        <v>0</v>
      </c>
      <c r="N433" s="823">
        <f t="shared" si="186"/>
        <v>0</v>
      </c>
      <c r="O433" s="823">
        <f t="shared" si="187"/>
        <v>0</v>
      </c>
      <c r="P433" s="415">
        <f t="shared" si="188"/>
        <v>0</v>
      </c>
      <c r="Q433" s="345"/>
      <c r="R433" s="393">
        <f t="shared" si="189"/>
        <v>0</v>
      </c>
      <c r="S433" s="229">
        <f t="shared" si="190"/>
        <v>0</v>
      </c>
      <c r="T433" s="393">
        <f t="shared" si="191"/>
        <v>0</v>
      </c>
      <c r="U433" s="230">
        <f t="shared" si="192"/>
        <v>0</v>
      </c>
      <c r="V433" s="412">
        <f t="shared" si="193"/>
        <v>0</v>
      </c>
      <c r="W433" s="230">
        <f t="shared" si="194"/>
        <v>0</v>
      </c>
    </row>
    <row r="434" spans="1:23" s="13" customFormat="1" ht="12.75" hidden="1">
      <c r="A434" s="820"/>
      <c r="B434" s="821"/>
      <c r="C434" s="822"/>
      <c r="D434" s="822"/>
      <c r="E434" s="822"/>
      <c r="F434" s="239">
        <f t="shared" si="195"/>
        <v>0</v>
      </c>
      <c r="G434" s="821"/>
      <c r="H434" s="822"/>
      <c r="I434" s="822"/>
      <c r="J434" s="822"/>
      <c r="K434" s="230">
        <f t="shared" si="196"/>
        <v>0</v>
      </c>
      <c r="L434" s="413">
        <f t="shared" si="184"/>
        <v>0</v>
      </c>
      <c r="M434" s="823">
        <f t="shared" si="185"/>
        <v>0</v>
      </c>
      <c r="N434" s="823">
        <f t="shared" si="186"/>
        <v>0</v>
      </c>
      <c r="O434" s="823">
        <f t="shared" si="187"/>
        <v>0</v>
      </c>
      <c r="P434" s="415">
        <f t="shared" si="188"/>
        <v>0</v>
      </c>
      <c r="Q434" s="345"/>
      <c r="R434" s="393">
        <f t="shared" si="189"/>
        <v>0</v>
      </c>
      <c r="S434" s="229">
        <f t="shared" si="190"/>
        <v>0</v>
      </c>
      <c r="T434" s="393">
        <f t="shared" si="191"/>
        <v>0</v>
      </c>
      <c r="U434" s="230">
        <f t="shared" si="192"/>
        <v>0</v>
      </c>
      <c r="V434" s="412">
        <f t="shared" si="193"/>
        <v>0</v>
      </c>
      <c r="W434" s="230">
        <f t="shared" si="194"/>
        <v>0</v>
      </c>
    </row>
    <row r="435" spans="1:23" s="13" customFormat="1" ht="12.75" hidden="1">
      <c r="A435" s="820"/>
      <c r="B435" s="821"/>
      <c r="C435" s="822"/>
      <c r="D435" s="822"/>
      <c r="E435" s="822"/>
      <c r="F435" s="239">
        <f t="shared" si="195"/>
        <v>0</v>
      </c>
      <c r="G435" s="821"/>
      <c r="H435" s="822"/>
      <c r="I435" s="822"/>
      <c r="J435" s="822"/>
      <c r="K435" s="230">
        <f t="shared" si="196"/>
        <v>0</v>
      </c>
      <c r="L435" s="413">
        <f t="shared" si="184"/>
        <v>0</v>
      </c>
      <c r="M435" s="823">
        <f t="shared" si="185"/>
        <v>0</v>
      </c>
      <c r="N435" s="823">
        <f t="shared" si="186"/>
        <v>0</v>
      </c>
      <c r="O435" s="823">
        <f t="shared" si="187"/>
        <v>0</v>
      </c>
      <c r="P435" s="415">
        <f t="shared" si="188"/>
        <v>0</v>
      </c>
      <c r="Q435" s="345"/>
      <c r="R435" s="393">
        <f t="shared" si="189"/>
        <v>0</v>
      </c>
      <c r="S435" s="229">
        <f t="shared" si="190"/>
        <v>0</v>
      </c>
      <c r="T435" s="393">
        <f t="shared" si="191"/>
        <v>0</v>
      </c>
      <c r="U435" s="230">
        <f t="shared" si="192"/>
        <v>0</v>
      </c>
      <c r="V435" s="412">
        <f t="shared" si="193"/>
        <v>0</v>
      </c>
      <c r="W435" s="230">
        <f t="shared" si="194"/>
        <v>0</v>
      </c>
    </row>
    <row r="436" spans="1:23" s="13" customFormat="1" ht="12.75" hidden="1">
      <c r="A436" s="820"/>
      <c r="B436" s="821"/>
      <c r="C436" s="822"/>
      <c r="D436" s="822"/>
      <c r="E436" s="822"/>
      <c r="F436" s="239">
        <f t="shared" si="195"/>
        <v>0</v>
      </c>
      <c r="G436" s="821"/>
      <c r="H436" s="822"/>
      <c r="I436" s="822"/>
      <c r="J436" s="822"/>
      <c r="K436" s="230">
        <f t="shared" si="196"/>
        <v>0</v>
      </c>
      <c r="L436" s="413">
        <f t="shared" si="184"/>
        <v>0</v>
      </c>
      <c r="M436" s="823">
        <f t="shared" si="185"/>
        <v>0</v>
      </c>
      <c r="N436" s="823">
        <f t="shared" si="186"/>
        <v>0</v>
      </c>
      <c r="O436" s="823">
        <f t="shared" si="187"/>
        <v>0</v>
      </c>
      <c r="P436" s="415">
        <f t="shared" si="188"/>
        <v>0</v>
      </c>
      <c r="Q436" s="345"/>
      <c r="R436" s="393">
        <f t="shared" si="189"/>
        <v>0</v>
      </c>
      <c r="S436" s="229">
        <f t="shared" si="190"/>
        <v>0</v>
      </c>
      <c r="T436" s="393">
        <f t="shared" si="191"/>
        <v>0</v>
      </c>
      <c r="U436" s="230">
        <f t="shared" si="192"/>
        <v>0</v>
      </c>
      <c r="V436" s="412">
        <f t="shared" si="193"/>
        <v>0</v>
      </c>
      <c r="W436" s="230">
        <f t="shared" si="194"/>
        <v>0</v>
      </c>
    </row>
    <row r="437" spans="1:23" s="13" customFormat="1" ht="12.75" hidden="1">
      <c r="A437" s="820"/>
      <c r="B437" s="821"/>
      <c r="C437" s="822"/>
      <c r="D437" s="822"/>
      <c r="E437" s="822"/>
      <c r="F437" s="239">
        <f t="shared" si="195"/>
        <v>0</v>
      </c>
      <c r="G437" s="821"/>
      <c r="H437" s="822"/>
      <c r="I437" s="822"/>
      <c r="J437" s="822"/>
      <c r="K437" s="230">
        <f t="shared" si="196"/>
        <v>0</v>
      </c>
      <c r="L437" s="413">
        <f t="shared" si="184"/>
        <v>0</v>
      </c>
      <c r="M437" s="823">
        <f t="shared" si="185"/>
        <v>0</v>
      </c>
      <c r="N437" s="823">
        <f t="shared" si="186"/>
        <v>0</v>
      </c>
      <c r="O437" s="823">
        <f t="shared" si="187"/>
        <v>0</v>
      </c>
      <c r="P437" s="415">
        <f t="shared" si="188"/>
        <v>0</v>
      </c>
      <c r="Q437" s="345"/>
      <c r="R437" s="393">
        <f t="shared" si="189"/>
        <v>0</v>
      </c>
      <c r="S437" s="229">
        <f t="shared" si="190"/>
        <v>0</v>
      </c>
      <c r="T437" s="393">
        <f t="shared" si="191"/>
        <v>0</v>
      </c>
      <c r="U437" s="230">
        <f t="shared" si="192"/>
        <v>0</v>
      </c>
      <c r="V437" s="412">
        <f t="shared" si="193"/>
        <v>0</v>
      </c>
      <c r="W437" s="230">
        <f t="shared" si="194"/>
        <v>0</v>
      </c>
    </row>
    <row r="438" spans="1:23" s="13" customFormat="1" ht="12.75" hidden="1">
      <c r="A438" s="820"/>
      <c r="B438" s="821"/>
      <c r="C438" s="822"/>
      <c r="D438" s="822"/>
      <c r="E438" s="822"/>
      <c r="F438" s="239">
        <f t="shared" si="195"/>
        <v>0</v>
      </c>
      <c r="G438" s="821"/>
      <c r="H438" s="822"/>
      <c r="I438" s="822"/>
      <c r="J438" s="822"/>
      <c r="K438" s="230">
        <f t="shared" si="196"/>
        <v>0</v>
      </c>
      <c r="L438" s="413">
        <f t="shared" si="184"/>
        <v>0</v>
      </c>
      <c r="M438" s="823">
        <f t="shared" si="185"/>
        <v>0</v>
      </c>
      <c r="N438" s="823">
        <f t="shared" si="186"/>
        <v>0</v>
      </c>
      <c r="O438" s="823">
        <f t="shared" si="187"/>
        <v>0</v>
      </c>
      <c r="P438" s="415">
        <f t="shared" si="188"/>
        <v>0</v>
      </c>
      <c r="Q438" s="345"/>
      <c r="R438" s="393">
        <f t="shared" si="189"/>
        <v>0</v>
      </c>
      <c r="S438" s="229">
        <f t="shared" si="190"/>
        <v>0</v>
      </c>
      <c r="T438" s="393">
        <f t="shared" si="191"/>
        <v>0</v>
      </c>
      <c r="U438" s="230">
        <f t="shared" si="192"/>
        <v>0</v>
      </c>
      <c r="V438" s="412">
        <f t="shared" si="193"/>
        <v>0</v>
      </c>
      <c r="W438" s="230">
        <f t="shared" si="194"/>
        <v>0</v>
      </c>
    </row>
    <row r="439" spans="1:23" s="13" customFormat="1" ht="12.75" hidden="1">
      <c r="A439" s="820"/>
      <c r="B439" s="821"/>
      <c r="C439" s="822"/>
      <c r="D439" s="822"/>
      <c r="E439" s="822"/>
      <c r="F439" s="239">
        <f t="shared" si="195"/>
        <v>0</v>
      </c>
      <c r="G439" s="821"/>
      <c r="H439" s="822"/>
      <c r="I439" s="822"/>
      <c r="J439" s="822"/>
      <c r="K439" s="230">
        <f t="shared" si="196"/>
        <v>0</v>
      </c>
      <c r="L439" s="413">
        <f t="shared" si="184"/>
        <v>0</v>
      </c>
      <c r="M439" s="823">
        <f t="shared" si="185"/>
        <v>0</v>
      </c>
      <c r="N439" s="823">
        <f t="shared" si="186"/>
        <v>0</v>
      </c>
      <c r="O439" s="823">
        <f t="shared" si="187"/>
        <v>0</v>
      </c>
      <c r="P439" s="415">
        <f t="shared" si="188"/>
        <v>0</v>
      </c>
      <c r="Q439" s="345"/>
      <c r="R439" s="393">
        <f t="shared" si="189"/>
        <v>0</v>
      </c>
      <c r="S439" s="229">
        <f t="shared" si="190"/>
        <v>0</v>
      </c>
      <c r="T439" s="393">
        <f t="shared" si="191"/>
        <v>0</v>
      </c>
      <c r="U439" s="230">
        <f t="shared" si="192"/>
        <v>0</v>
      </c>
      <c r="V439" s="412">
        <f t="shared" si="193"/>
        <v>0</v>
      </c>
      <c r="W439" s="230">
        <f t="shared" si="194"/>
        <v>0</v>
      </c>
    </row>
    <row r="440" spans="1:23" s="13" customFormat="1" ht="12.75" hidden="1">
      <c r="A440" s="820"/>
      <c r="B440" s="821"/>
      <c r="C440" s="822"/>
      <c r="D440" s="822"/>
      <c r="E440" s="822"/>
      <c r="F440" s="239">
        <f t="shared" si="195"/>
        <v>0</v>
      </c>
      <c r="G440" s="821"/>
      <c r="H440" s="822"/>
      <c r="I440" s="822"/>
      <c r="J440" s="822"/>
      <c r="K440" s="230">
        <f t="shared" si="196"/>
        <v>0</v>
      </c>
      <c r="L440" s="413">
        <f t="shared" si="184"/>
        <v>0</v>
      </c>
      <c r="M440" s="823">
        <f t="shared" si="185"/>
        <v>0</v>
      </c>
      <c r="N440" s="823">
        <f t="shared" si="186"/>
        <v>0</v>
      </c>
      <c r="O440" s="823">
        <f t="shared" si="187"/>
        <v>0</v>
      </c>
      <c r="P440" s="415">
        <f t="shared" si="188"/>
        <v>0</v>
      </c>
      <c r="Q440" s="345"/>
      <c r="R440" s="393">
        <f t="shared" si="189"/>
        <v>0</v>
      </c>
      <c r="S440" s="229">
        <f t="shared" si="190"/>
        <v>0</v>
      </c>
      <c r="T440" s="393">
        <f t="shared" si="191"/>
        <v>0</v>
      </c>
      <c r="U440" s="230">
        <f t="shared" si="192"/>
        <v>0</v>
      </c>
      <c r="V440" s="412">
        <f t="shared" si="193"/>
        <v>0</v>
      </c>
      <c r="W440" s="230">
        <f t="shared" si="194"/>
        <v>0</v>
      </c>
    </row>
    <row r="441" spans="1:23" s="13" customFormat="1" ht="12.75" hidden="1">
      <c r="A441" s="820"/>
      <c r="B441" s="821"/>
      <c r="C441" s="822"/>
      <c r="D441" s="822"/>
      <c r="E441" s="822"/>
      <c r="F441" s="239">
        <f t="shared" si="195"/>
        <v>0</v>
      </c>
      <c r="G441" s="821"/>
      <c r="H441" s="822"/>
      <c r="I441" s="822"/>
      <c r="J441" s="822"/>
      <c r="K441" s="230">
        <f t="shared" si="196"/>
        <v>0</v>
      </c>
      <c r="L441" s="413">
        <f t="shared" si="184"/>
        <v>0</v>
      </c>
      <c r="M441" s="823">
        <f t="shared" si="185"/>
        <v>0</v>
      </c>
      <c r="N441" s="823">
        <f t="shared" si="186"/>
        <v>0</v>
      </c>
      <c r="O441" s="823">
        <f t="shared" si="187"/>
        <v>0</v>
      </c>
      <c r="P441" s="415">
        <f t="shared" si="188"/>
        <v>0</v>
      </c>
      <c r="Q441" s="345"/>
      <c r="R441" s="393">
        <f t="shared" si="189"/>
        <v>0</v>
      </c>
      <c r="S441" s="229">
        <f t="shared" si="190"/>
        <v>0</v>
      </c>
      <c r="T441" s="393">
        <f t="shared" si="191"/>
        <v>0</v>
      </c>
      <c r="U441" s="230">
        <f t="shared" si="192"/>
        <v>0</v>
      </c>
      <c r="V441" s="412">
        <f t="shared" si="193"/>
        <v>0</v>
      </c>
      <c r="W441" s="230">
        <f t="shared" si="194"/>
        <v>0</v>
      </c>
    </row>
    <row r="442" spans="1:23" s="13" customFormat="1" ht="12.75" hidden="1">
      <c r="A442" s="820"/>
      <c r="B442" s="821"/>
      <c r="C442" s="822"/>
      <c r="D442" s="822"/>
      <c r="E442" s="822"/>
      <c r="F442" s="239">
        <f t="shared" si="195"/>
        <v>0</v>
      </c>
      <c r="G442" s="821"/>
      <c r="H442" s="822"/>
      <c r="I442" s="822"/>
      <c r="J442" s="822"/>
      <c r="K442" s="230">
        <f t="shared" si="196"/>
        <v>0</v>
      </c>
      <c r="L442" s="413">
        <f t="shared" si="184"/>
        <v>0</v>
      </c>
      <c r="M442" s="823">
        <f t="shared" si="185"/>
        <v>0</v>
      </c>
      <c r="N442" s="823">
        <f t="shared" si="186"/>
        <v>0</v>
      </c>
      <c r="O442" s="823">
        <f t="shared" si="187"/>
        <v>0</v>
      </c>
      <c r="P442" s="415">
        <f t="shared" si="188"/>
        <v>0</v>
      </c>
      <c r="Q442" s="345"/>
      <c r="R442" s="393">
        <f t="shared" si="189"/>
        <v>0</v>
      </c>
      <c r="S442" s="229">
        <f t="shared" si="190"/>
        <v>0</v>
      </c>
      <c r="T442" s="393">
        <f t="shared" si="191"/>
        <v>0</v>
      </c>
      <c r="U442" s="230">
        <f t="shared" si="192"/>
        <v>0</v>
      </c>
      <c r="V442" s="412">
        <f t="shared" si="193"/>
        <v>0</v>
      </c>
      <c r="W442" s="230">
        <f t="shared" si="194"/>
        <v>0</v>
      </c>
    </row>
    <row r="443" spans="1:23" s="13" customFormat="1" ht="12.75" hidden="1">
      <c r="A443" s="820"/>
      <c r="B443" s="821"/>
      <c r="C443" s="822"/>
      <c r="D443" s="822"/>
      <c r="E443" s="822"/>
      <c r="F443" s="239">
        <f t="shared" si="195"/>
        <v>0</v>
      </c>
      <c r="G443" s="821"/>
      <c r="H443" s="822"/>
      <c r="I443" s="822"/>
      <c r="J443" s="822"/>
      <c r="K443" s="230">
        <f t="shared" si="196"/>
        <v>0</v>
      </c>
      <c r="L443" s="413">
        <f t="shared" si="184"/>
        <v>0</v>
      </c>
      <c r="M443" s="823">
        <f t="shared" si="185"/>
        <v>0</v>
      </c>
      <c r="N443" s="823">
        <f t="shared" si="186"/>
        <v>0</v>
      </c>
      <c r="O443" s="823">
        <f t="shared" si="187"/>
        <v>0</v>
      </c>
      <c r="P443" s="415">
        <f t="shared" si="188"/>
        <v>0</v>
      </c>
      <c r="Q443" s="345"/>
      <c r="R443" s="393">
        <f t="shared" si="189"/>
        <v>0</v>
      </c>
      <c r="S443" s="229">
        <f t="shared" si="190"/>
        <v>0</v>
      </c>
      <c r="T443" s="393">
        <f t="shared" si="191"/>
        <v>0</v>
      </c>
      <c r="U443" s="230">
        <f t="shared" si="192"/>
        <v>0</v>
      </c>
      <c r="V443" s="412">
        <f t="shared" si="193"/>
        <v>0</v>
      </c>
      <c r="W443" s="230">
        <f t="shared" si="194"/>
        <v>0</v>
      </c>
    </row>
    <row r="444" spans="1:23" s="13" customFormat="1" ht="12.75" hidden="1">
      <c r="A444" s="820"/>
      <c r="B444" s="821"/>
      <c r="C444" s="822"/>
      <c r="D444" s="822"/>
      <c r="E444" s="822"/>
      <c r="F444" s="239">
        <f t="shared" si="195"/>
        <v>0</v>
      </c>
      <c r="G444" s="821"/>
      <c r="H444" s="822"/>
      <c r="I444" s="822"/>
      <c r="J444" s="822"/>
      <c r="K444" s="230">
        <f t="shared" si="196"/>
        <v>0</v>
      </c>
      <c r="L444" s="413">
        <f t="shared" si="184"/>
        <v>0</v>
      </c>
      <c r="M444" s="823">
        <f t="shared" si="185"/>
        <v>0</v>
      </c>
      <c r="N444" s="823">
        <f t="shared" si="186"/>
        <v>0</v>
      </c>
      <c r="O444" s="823">
        <f t="shared" si="187"/>
        <v>0</v>
      </c>
      <c r="P444" s="415">
        <f t="shared" si="188"/>
        <v>0</v>
      </c>
      <c r="Q444" s="345"/>
      <c r="R444" s="393">
        <f t="shared" si="189"/>
        <v>0</v>
      </c>
      <c r="S444" s="229">
        <f t="shared" si="190"/>
        <v>0</v>
      </c>
      <c r="T444" s="393">
        <f t="shared" si="191"/>
        <v>0</v>
      </c>
      <c r="U444" s="230">
        <f t="shared" si="192"/>
        <v>0</v>
      </c>
      <c r="V444" s="412">
        <f t="shared" si="193"/>
        <v>0</v>
      </c>
      <c r="W444" s="230">
        <f t="shared" si="194"/>
        <v>0</v>
      </c>
    </row>
    <row r="445" spans="1:23" s="13" customFormat="1" ht="12.75" hidden="1">
      <c r="A445" s="820"/>
      <c r="B445" s="821"/>
      <c r="C445" s="822"/>
      <c r="D445" s="822"/>
      <c r="E445" s="822"/>
      <c r="F445" s="239">
        <f t="shared" si="195"/>
        <v>0</v>
      </c>
      <c r="G445" s="821"/>
      <c r="H445" s="822"/>
      <c r="I445" s="822"/>
      <c r="J445" s="822"/>
      <c r="K445" s="230">
        <f t="shared" si="196"/>
        <v>0</v>
      </c>
      <c r="L445" s="413">
        <f t="shared" si="184"/>
        <v>0</v>
      </c>
      <c r="M445" s="823">
        <f t="shared" si="185"/>
        <v>0</v>
      </c>
      <c r="N445" s="823">
        <f t="shared" si="186"/>
        <v>0</v>
      </c>
      <c r="O445" s="823">
        <f t="shared" si="187"/>
        <v>0</v>
      </c>
      <c r="P445" s="415">
        <f t="shared" si="188"/>
        <v>0</v>
      </c>
      <c r="Q445" s="345"/>
      <c r="R445" s="393">
        <f t="shared" si="189"/>
        <v>0</v>
      </c>
      <c r="S445" s="229">
        <f t="shared" si="190"/>
        <v>0</v>
      </c>
      <c r="T445" s="393">
        <f t="shared" si="191"/>
        <v>0</v>
      </c>
      <c r="U445" s="230">
        <f t="shared" si="192"/>
        <v>0</v>
      </c>
      <c r="V445" s="412">
        <f t="shared" si="193"/>
        <v>0</v>
      </c>
      <c r="W445" s="230">
        <f t="shared" si="194"/>
        <v>0</v>
      </c>
    </row>
    <row r="446" spans="1:23" s="13" customFormat="1" ht="12.75" hidden="1">
      <c r="A446" s="820"/>
      <c r="B446" s="821"/>
      <c r="C446" s="822"/>
      <c r="D446" s="822"/>
      <c r="E446" s="822"/>
      <c r="F446" s="239">
        <f t="shared" si="195"/>
        <v>0</v>
      </c>
      <c r="G446" s="821"/>
      <c r="H446" s="822"/>
      <c r="I446" s="822"/>
      <c r="J446" s="822"/>
      <c r="K446" s="230">
        <f t="shared" si="196"/>
        <v>0</v>
      </c>
      <c r="L446" s="413">
        <f t="shared" si="184"/>
        <v>0</v>
      </c>
      <c r="M446" s="823">
        <f t="shared" si="185"/>
        <v>0</v>
      </c>
      <c r="N446" s="823">
        <f t="shared" si="186"/>
        <v>0</v>
      </c>
      <c r="O446" s="823">
        <f t="shared" si="187"/>
        <v>0</v>
      </c>
      <c r="P446" s="415">
        <f t="shared" si="188"/>
        <v>0</v>
      </c>
      <c r="Q446" s="345"/>
      <c r="R446" s="393">
        <f t="shared" si="189"/>
        <v>0</v>
      </c>
      <c r="S446" s="229">
        <f t="shared" si="190"/>
        <v>0</v>
      </c>
      <c r="T446" s="393">
        <f t="shared" si="191"/>
        <v>0</v>
      </c>
      <c r="U446" s="230">
        <f t="shared" si="192"/>
        <v>0</v>
      </c>
      <c r="V446" s="412">
        <f t="shared" si="193"/>
        <v>0</v>
      </c>
      <c r="W446" s="230">
        <f t="shared" si="194"/>
        <v>0</v>
      </c>
    </row>
    <row r="447" spans="1:23" s="13" customFormat="1" ht="12.75" hidden="1">
      <c r="A447" s="820"/>
      <c r="B447" s="821"/>
      <c r="C447" s="822"/>
      <c r="D447" s="822"/>
      <c r="E447" s="822"/>
      <c r="F447" s="239">
        <f t="shared" ref="F447:F462" si="197">IF(D447*(B447+C447)=0,D447,ROUND(+D447*(B447+C447)*E447/12,0))</f>
        <v>0</v>
      </c>
      <c r="G447" s="821"/>
      <c r="H447" s="822"/>
      <c r="I447" s="822"/>
      <c r="J447" s="822"/>
      <c r="K447" s="230">
        <f t="shared" ref="K447:K462" si="198">IF(I447*(G447+H447)=0,I447,ROUND(+I447*(G447+H447)*J447/12,0))</f>
        <v>0</v>
      </c>
      <c r="L447" s="413">
        <f t="shared" si="184"/>
        <v>0</v>
      </c>
      <c r="M447" s="823">
        <f t="shared" si="185"/>
        <v>0</v>
      </c>
      <c r="N447" s="823">
        <f t="shared" si="186"/>
        <v>0</v>
      </c>
      <c r="O447" s="823">
        <f t="shared" si="187"/>
        <v>0</v>
      </c>
      <c r="P447" s="415">
        <f t="shared" si="188"/>
        <v>0</v>
      </c>
      <c r="Q447" s="345"/>
      <c r="R447" s="393">
        <f t="shared" si="189"/>
        <v>0</v>
      </c>
      <c r="S447" s="229">
        <f t="shared" si="190"/>
        <v>0</v>
      </c>
      <c r="T447" s="393">
        <f t="shared" si="191"/>
        <v>0</v>
      </c>
      <c r="U447" s="230">
        <f t="shared" si="192"/>
        <v>0</v>
      </c>
      <c r="V447" s="412">
        <f t="shared" si="193"/>
        <v>0</v>
      </c>
      <c r="W447" s="230">
        <f t="shared" si="194"/>
        <v>0</v>
      </c>
    </row>
    <row r="448" spans="1:23" s="13" customFormat="1" ht="12.75" hidden="1">
      <c r="A448" s="820"/>
      <c r="B448" s="821"/>
      <c r="C448" s="822"/>
      <c r="D448" s="822"/>
      <c r="E448" s="822"/>
      <c r="F448" s="239">
        <f t="shared" si="197"/>
        <v>0</v>
      </c>
      <c r="G448" s="821"/>
      <c r="H448" s="822"/>
      <c r="I448" s="822"/>
      <c r="J448" s="822"/>
      <c r="K448" s="230">
        <f t="shared" si="198"/>
        <v>0</v>
      </c>
      <c r="L448" s="413">
        <f t="shared" si="184"/>
        <v>0</v>
      </c>
      <c r="M448" s="823">
        <f t="shared" si="185"/>
        <v>0</v>
      </c>
      <c r="N448" s="823">
        <f t="shared" si="186"/>
        <v>0</v>
      </c>
      <c r="O448" s="823">
        <f t="shared" si="187"/>
        <v>0</v>
      </c>
      <c r="P448" s="415">
        <f t="shared" si="188"/>
        <v>0</v>
      </c>
      <c r="Q448" s="345"/>
      <c r="R448" s="393">
        <f t="shared" si="189"/>
        <v>0</v>
      </c>
      <c r="S448" s="229">
        <f t="shared" si="190"/>
        <v>0</v>
      </c>
      <c r="T448" s="393">
        <f t="shared" si="191"/>
        <v>0</v>
      </c>
      <c r="U448" s="230">
        <f t="shared" si="192"/>
        <v>0</v>
      </c>
      <c r="V448" s="412">
        <f t="shared" si="193"/>
        <v>0</v>
      </c>
      <c r="W448" s="230">
        <f t="shared" si="194"/>
        <v>0</v>
      </c>
    </row>
    <row r="449" spans="1:23" s="13" customFormat="1" ht="12.75" hidden="1">
      <c r="A449" s="820"/>
      <c r="B449" s="821"/>
      <c r="C449" s="822"/>
      <c r="D449" s="822"/>
      <c r="E449" s="822"/>
      <c r="F449" s="239">
        <f t="shared" si="197"/>
        <v>0</v>
      </c>
      <c r="G449" s="821"/>
      <c r="H449" s="822"/>
      <c r="I449" s="822"/>
      <c r="J449" s="822"/>
      <c r="K449" s="230">
        <f t="shared" si="198"/>
        <v>0</v>
      </c>
      <c r="L449" s="413">
        <f t="shared" si="184"/>
        <v>0</v>
      </c>
      <c r="M449" s="823">
        <f t="shared" si="185"/>
        <v>0</v>
      </c>
      <c r="N449" s="823">
        <f t="shared" si="186"/>
        <v>0</v>
      </c>
      <c r="O449" s="823">
        <f t="shared" si="187"/>
        <v>0</v>
      </c>
      <c r="P449" s="415">
        <f t="shared" si="188"/>
        <v>0</v>
      </c>
      <c r="Q449" s="345"/>
      <c r="R449" s="393">
        <f t="shared" si="189"/>
        <v>0</v>
      </c>
      <c r="S449" s="229">
        <f t="shared" si="190"/>
        <v>0</v>
      </c>
      <c r="T449" s="393">
        <f t="shared" si="191"/>
        <v>0</v>
      </c>
      <c r="U449" s="230">
        <f t="shared" si="192"/>
        <v>0</v>
      </c>
      <c r="V449" s="412">
        <f t="shared" si="193"/>
        <v>0</v>
      </c>
      <c r="W449" s="230">
        <f t="shared" si="194"/>
        <v>0</v>
      </c>
    </row>
    <row r="450" spans="1:23" s="13" customFormat="1" ht="12.75" hidden="1">
      <c r="A450" s="820"/>
      <c r="B450" s="821"/>
      <c r="C450" s="822"/>
      <c r="D450" s="822"/>
      <c r="E450" s="822"/>
      <c r="F450" s="239">
        <f t="shared" si="197"/>
        <v>0</v>
      </c>
      <c r="G450" s="821"/>
      <c r="H450" s="822"/>
      <c r="I450" s="822"/>
      <c r="J450" s="822"/>
      <c r="K450" s="230">
        <f t="shared" si="198"/>
        <v>0</v>
      </c>
      <c r="L450" s="413">
        <f t="shared" si="184"/>
        <v>0</v>
      </c>
      <c r="M450" s="823">
        <f t="shared" si="185"/>
        <v>0</v>
      </c>
      <c r="N450" s="823">
        <f t="shared" si="186"/>
        <v>0</v>
      </c>
      <c r="O450" s="823">
        <f t="shared" si="187"/>
        <v>0</v>
      </c>
      <c r="P450" s="415">
        <f t="shared" si="188"/>
        <v>0</v>
      </c>
      <c r="Q450" s="345"/>
      <c r="R450" s="393">
        <f t="shared" si="189"/>
        <v>0</v>
      </c>
      <c r="S450" s="229">
        <f t="shared" si="190"/>
        <v>0</v>
      </c>
      <c r="T450" s="393">
        <f t="shared" si="191"/>
        <v>0</v>
      </c>
      <c r="U450" s="230">
        <f t="shared" si="192"/>
        <v>0</v>
      </c>
      <c r="V450" s="412">
        <f t="shared" si="193"/>
        <v>0</v>
      </c>
      <c r="W450" s="230">
        <f t="shared" si="194"/>
        <v>0</v>
      </c>
    </row>
    <row r="451" spans="1:23" s="13" customFormat="1" ht="12.75" hidden="1">
      <c r="A451" s="820"/>
      <c r="B451" s="821"/>
      <c r="C451" s="822"/>
      <c r="D451" s="822"/>
      <c r="E451" s="822"/>
      <c r="F451" s="239">
        <f t="shared" si="197"/>
        <v>0</v>
      </c>
      <c r="G451" s="821"/>
      <c r="H451" s="822"/>
      <c r="I451" s="822"/>
      <c r="J451" s="822"/>
      <c r="K451" s="230">
        <f t="shared" si="198"/>
        <v>0</v>
      </c>
      <c r="L451" s="413">
        <f t="shared" si="184"/>
        <v>0</v>
      </c>
      <c r="M451" s="823">
        <f t="shared" si="185"/>
        <v>0</v>
      </c>
      <c r="N451" s="823">
        <f t="shared" si="186"/>
        <v>0</v>
      </c>
      <c r="O451" s="823">
        <f t="shared" si="187"/>
        <v>0</v>
      </c>
      <c r="P451" s="415">
        <f t="shared" si="188"/>
        <v>0</v>
      </c>
      <c r="Q451" s="345"/>
      <c r="R451" s="393">
        <f t="shared" si="189"/>
        <v>0</v>
      </c>
      <c r="S451" s="229">
        <f t="shared" si="190"/>
        <v>0</v>
      </c>
      <c r="T451" s="393">
        <f t="shared" si="191"/>
        <v>0</v>
      </c>
      <c r="U451" s="230">
        <f t="shared" si="192"/>
        <v>0</v>
      </c>
      <c r="V451" s="412">
        <f t="shared" si="193"/>
        <v>0</v>
      </c>
      <c r="W451" s="230">
        <f t="shared" si="194"/>
        <v>0</v>
      </c>
    </row>
    <row r="452" spans="1:23" s="13" customFormat="1" ht="12.75" hidden="1">
      <c r="A452" s="820"/>
      <c r="B452" s="821"/>
      <c r="C452" s="822"/>
      <c r="D452" s="822"/>
      <c r="E452" s="822"/>
      <c r="F452" s="239">
        <f t="shared" si="197"/>
        <v>0</v>
      </c>
      <c r="G452" s="821"/>
      <c r="H452" s="822"/>
      <c r="I452" s="822"/>
      <c r="J452" s="822"/>
      <c r="K452" s="230">
        <f t="shared" si="198"/>
        <v>0</v>
      </c>
      <c r="L452" s="413">
        <f t="shared" si="184"/>
        <v>0</v>
      </c>
      <c r="M452" s="823">
        <f t="shared" si="185"/>
        <v>0</v>
      </c>
      <c r="N452" s="823">
        <f t="shared" si="186"/>
        <v>0</v>
      </c>
      <c r="O452" s="823">
        <f t="shared" si="187"/>
        <v>0</v>
      </c>
      <c r="P452" s="415">
        <f t="shared" si="188"/>
        <v>0</v>
      </c>
      <c r="Q452" s="345"/>
      <c r="R452" s="393">
        <f t="shared" si="189"/>
        <v>0</v>
      </c>
      <c r="S452" s="229">
        <f t="shared" si="190"/>
        <v>0</v>
      </c>
      <c r="T452" s="393">
        <f t="shared" si="191"/>
        <v>0</v>
      </c>
      <c r="U452" s="230">
        <f t="shared" si="192"/>
        <v>0</v>
      </c>
      <c r="V452" s="412">
        <f t="shared" si="193"/>
        <v>0</v>
      </c>
      <c r="W452" s="230">
        <f t="shared" si="194"/>
        <v>0</v>
      </c>
    </row>
    <row r="453" spans="1:23" s="13" customFormat="1" ht="12.75" hidden="1">
      <c r="A453" s="820"/>
      <c r="B453" s="821"/>
      <c r="C453" s="822"/>
      <c r="D453" s="822"/>
      <c r="E453" s="822"/>
      <c r="F453" s="239">
        <f t="shared" si="197"/>
        <v>0</v>
      </c>
      <c r="G453" s="821"/>
      <c r="H453" s="822"/>
      <c r="I453" s="822"/>
      <c r="J453" s="822"/>
      <c r="K453" s="230">
        <f t="shared" si="198"/>
        <v>0</v>
      </c>
      <c r="L453" s="413">
        <f t="shared" si="184"/>
        <v>0</v>
      </c>
      <c r="M453" s="823">
        <f t="shared" si="185"/>
        <v>0</v>
      </c>
      <c r="N453" s="823">
        <f t="shared" si="186"/>
        <v>0</v>
      </c>
      <c r="O453" s="823">
        <f t="shared" si="187"/>
        <v>0</v>
      </c>
      <c r="P453" s="415">
        <f t="shared" si="188"/>
        <v>0</v>
      </c>
      <c r="Q453" s="345"/>
      <c r="R453" s="393">
        <f t="shared" si="189"/>
        <v>0</v>
      </c>
      <c r="S453" s="229">
        <f t="shared" si="190"/>
        <v>0</v>
      </c>
      <c r="T453" s="393">
        <f t="shared" si="191"/>
        <v>0</v>
      </c>
      <c r="U453" s="230">
        <f t="shared" si="192"/>
        <v>0</v>
      </c>
      <c r="V453" s="412">
        <f t="shared" si="193"/>
        <v>0</v>
      </c>
      <c r="W453" s="230">
        <f t="shared" si="194"/>
        <v>0</v>
      </c>
    </row>
    <row r="454" spans="1:23" s="13" customFormat="1" ht="12.75" hidden="1">
      <c r="A454" s="820"/>
      <c r="B454" s="821"/>
      <c r="C454" s="822"/>
      <c r="D454" s="822"/>
      <c r="E454" s="822"/>
      <c r="F454" s="239">
        <f t="shared" si="197"/>
        <v>0</v>
      </c>
      <c r="G454" s="821"/>
      <c r="H454" s="822"/>
      <c r="I454" s="822"/>
      <c r="J454" s="822"/>
      <c r="K454" s="230">
        <f t="shared" si="198"/>
        <v>0</v>
      </c>
      <c r="L454" s="413">
        <f t="shared" si="184"/>
        <v>0</v>
      </c>
      <c r="M454" s="823">
        <f t="shared" si="185"/>
        <v>0</v>
      </c>
      <c r="N454" s="823">
        <f t="shared" si="186"/>
        <v>0</v>
      </c>
      <c r="O454" s="823">
        <f t="shared" si="187"/>
        <v>0</v>
      </c>
      <c r="P454" s="415">
        <f t="shared" si="188"/>
        <v>0</v>
      </c>
      <c r="Q454" s="345"/>
      <c r="R454" s="393">
        <f t="shared" si="189"/>
        <v>0</v>
      </c>
      <c r="S454" s="229">
        <f t="shared" si="190"/>
        <v>0</v>
      </c>
      <c r="T454" s="393">
        <f t="shared" si="191"/>
        <v>0</v>
      </c>
      <c r="U454" s="230">
        <f t="shared" si="192"/>
        <v>0</v>
      </c>
      <c r="V454" s="412">
        <f t="shared" si="193"/>
        <v>0</v>
      </c>
      <c r="W454" s="230">
        <f t="shared" si="194"/>
        <v>0</v>
      </c>
    </row>
    <row r="455" spans="1:23" s="13" customFormat="1" ht="12.75" hidden="1">
      <c r="A455" s="820"/>
      <c r="B455" s="821"/>
      <c r="C455" s="822"/>
      <c r="D455" s="822"/>
      <c r="E455" s="822"/>
      <c r="F455" s="239">
        <f t="shared" si="197"/>
        <v>0</v>
      </c>
      <c r="G455" s="821"/>
      <c r="H455" s="822"/>
      <c r="I455" s="822"/>
      <c r="J455" s="822"/>
      <c r="K455" s="230">
        <f t="shared" si="198"/>
        <v>0</v>
      </c>
      <c r="L455" s="413">
        <f t="shared" si="184"/>
        <v>0</v>
      </c>
      <c r="M455" s="823">
        <f t="shared" si="185"/>
        <v>0</v>
      </c>
      <c r="N455" s="823">
        <f t="shared" si="186"/>
        <v>0</v>
      </c>
      <c r="O455" s="823">
        <f t="shared" si="187"/>
        <v>0</v>
      </c>
      <c r="P455" s="415">
        <f t="shared" si="188"/>
        <v>0</v>
      </c>
      <c r="Q455" s="345"/>
      <c r="R455" s="393">
        <f t="shared" si="189"/>
        <v>0</v>
      </c>
      <c r="S455" s="229">
        <f t="shared" si="190"/>
        <v>0</v>
      </c>
      <c r="T455" s="393">
        <f t="shared" si="191"/>
        <v>0</v>
      </c>
      <c r="U455" s="230">
        <f t="shared" si="192"/>
        <v>0</v>
      </c>
      <c r="V455" s="412">
        <f t="shared" si="193"/>
        <v>0</v>
      </c>
      <c r="W455" s="230">
        <f t="shared" si="194"/>
        <v>0</v>
      </c>
    </row>
    <row r="456" spans="1:23" s="13" customFormat="1" ht="12.75" hidden="1">
      <c r="A456" s="820"/>
      <c r="B456" s="821"/>
      <c r="C456" s="822"/>
      <c r="D456" s="822"/>
      <c r="E456" s="822"/>
      <c r="F456" s="239">
        <f t="shared" si="197"/>
        <v>0</v>
      </c>
      <c r="G456" s="821"/>
      <c r="H456" s="822"/>
      <c r="I456" s="822"/>
      <c r="J456" s="822"/>
      <c r="K456" s="230">
        <f t="shared" si="198"/>
        <v>0</v>
      </c>
      <c r="L456" s="413">
        <f t="shared" si="184"/>
        <v>0</v>
      </c>
      <c r="M456" s="823">
        <f t="shared" si="185"/>
        <v>0</v>
      </c>
      <c r="N456" s="823">
        <f t="shared" si="186"/>
        <v>0</v>
      </c>
      <c r="O456" s="823">
        <f t="shared" si="187"/>
        <v>0</v>
      </c>
      <c r="P456" s="415">
        <f t="shared" si="188"/>
        <v>0</v>
      </c>
      <c r="Q456" s="345"/>
      <c r="R456" s="393">
        <f t="shared" si="189"/>
        <v>0</v>
      </c>
      <c r="S456" s="229">
        <f t="shared" si="190"/>
        <v>0</v>
      </c>
      <c r="T456" s="393">
        <f t="shared" si="191"/>
        <v>0</v>
      </c>
      <c r="U456" s="230">
        <f t="shared" si="192"/>
        <v>0</v>
      </c>
      <c r="V456" s="412">
        <f t="shared" si="193"/>
        <v>0</v>
      </c>
      <c r="W456" s="230">
        <f t="shared" si="194"/>
        <v>0</v>
      </c>
    </row>
    <row r="457" spans="1:23" s="13" customFormat="1" ht="12.75" hidden="1">
      <c r="A457" s="820"/>
      <c r="B457" s="821"/>
      <c r="C457" s="822"/>
      <c r="D457" s="822"/>
      <c r="E457" s="822"/>
      <c r="F457" s="239">
        <f t="shared" si="197"/>
        <v>0</v>
      </c>
      <c r="G457" s="821"/>
      <c r="H457" s="822"/>
      <c r="I457" s="822"/>
      <c r="J457" s="822"/>
      <c r="K457" s="230">
        <f t="shared" si="198"/>
        <v>0</v>
      </c>
      <c r="L457" s="413">
        <f t="shared" si="184"/>
        <v>0</v>
      </c>
      <c r="M457" s="823">
        <f t="shared" si="185"/>
        <v>0</v>
      </c>
      <c r="N457" s="823">
        <f t="shared" si="186"/>
        <v>0</v>
      </c>
      <c r="O457" s="823">
        <f t="shared" si="187"/>
        <v>0</v>
      </c>
      <c r="P457" s="415">
        <f t="shared" si="188"/>
        <v>0</v>
      </c>
      <c r="Q457" s="345"/>
      <c r="R457" s="393">
        <f t="shared" si="189"/>
        <v>0</v>
      </c>
      <c r="S457" s="229">
        <f t="shared" si="190"/>
        <v>0</v>
      </c>
      <c r="T457" s="393">
        <f t="shared" si="191"/>
        <v>0</v>
      </c>
      <c r="U457" s="230">
        <f t="shared" si="192"/>
        <v>0</v>
      </c>
      <c r="V457" s="412">
        <f t="shared" si="193"/>
        <v>0</v>
      </c>
      <c r="W457" s="230">
        <f t="shared" si="194"/>
        <v>0</v>
      </c>
    </row>
    <row r="458" spans="1:23" s="13" customFormat="1" ht="12.75" hidden="1">
      <c r="A458" s="820"/>
      <c r="B458" s="821"/>
      <c r="C458" s="822"/>
      <c r="D458" s="822"/>
      <c r="E458" s="822"/>
      <c r="F458" s="239">
        <f t="shared" si="197"/>
        <v>0</v>
      </c>
      <c r="G458" s="821"/>
      <c r="H458" s="822"/>
      <c r="I458" s="822"/>
      <c r="J458" s="822"/>
      <c r="K458" s="230">
        <f t="shared" si="198"/>
        <v>0</v>
      </c>
      <c r="L458" s="413">
        <f t="shared" si="184"/>
        <v>0</v>
      </c>
      <c r="M458" s="823">
        <f t="shared" si="185"/>
        <v>0</v>
      </c>
      <c r="N458" s="823">
        <f t="shared" si="186"/>
        <v>0</v>
      </c>
      <c r="O458" s="823">
        <f t="shared" si="187"/>
        <v>0</v>
      </c>
      <c r="P458" s="415">
        <f t="shared" si="188"/>
        <v>0</v>
      </c>
      <c r="Q458" s="345"/>
      <c r="R458" s="393">
        <f t="shared" si="189"/>
        <v>0</v>
      </c>
      <c r="S458" s="229">
        <f t="shared" si="190"/>
        <v>0</v>
      </c>
      <c r="T458" s="393">
        <f t="shared" si="191"/>
        <v>0</v>
      </c>
      <c r="U458" s="230">
        <f t="shared" si="192"/>
        <v>0</v>
      </c>
      <c r="V458" s="412">
        <f t="shared" si="193"/>
        <v>0</v>
      </c>
      <c r="W458" s="230">
        <f t="shared" si="194"/>
        <v>0</v>
      </c>
    </row>
    <row r="459" spans="1:23" s="13" customFormat="1" ht="12.75" hidden="1">
      <c r="A459" s="820"/>
      <c r="B459" s="821"/>
      <c r="C459" s="822"/>
      <c r="D459" s="822"/>
      <c r="E459" s="822"/>
      <c r="F459" s="239">
        <f t="shared" si="197"/>
        <v>0</v>
      </c>
      <c r="G459" s="821"/>
      <c r="H459" s="822"/>
      <c r="I459" s="822"/>
      <c r="J459" s="822"/>
      <c r="K459" s="230">
        <f t="shared" si="198"/>
        <v>0</v>
      </c>
      <c r="L459" s="413">
        <f t="shared" si="184"/>
        <v>0</v>
      </c>
      <c r="M459" s="823">
        <f t="shared" si="185"/>
        <v>0</v>
      </c>
      <c r="N459" s="823">
        <f t="shared" si="186"/>
        <v>0</v>
      </c>
      <c r="O459" s="823">
        <f t="shared" si="187"/>
        <v>0</v>
      </c>
      <c r="P459" s="415">
        <f t="shared" si="188"/>
        <v>0</v>
      </c>
      <c r="Q459" s="345"/>
      <c r="R459" s="393">
        <f t="shared" si="189"/>
        <v>0</v>
      </c>
      <c r="S459" s="229">
        <f t="shared" si="190"/>
        <v>0</v>
      </c>
      <c r="T459" s="393">
        <f t="shared" si="191"/>
        <v>0</v>
      </c>
      <c r="U459" s="230">
        <f t="shared" si="192"/>
        <v>0</v>
      </c>
      <c r="V459" s="412">
        <f t="shared" si="193"/>
        <v>0</v>
      </c>
      <c r="W459" s="230">
        <f t="shared" si="194"/>
        <v>0</v>
      </c>
    </row>
    <row r="460" spans="1:23" s="13" customFormat="1" ht="12.75" hidden="1">
      <c r="A460" s="820"/>
      <c r="B460" s="821"/>
      <c r="C460" s="822"/>
      <c r="D460" s="822"/>
      <c r="E460" s="822"/>
      <c r="F460" s="239">
        <f t="shared" si="197"/>
        <v>0</v>
      </c>
      <c r="G460" s="821"/>
      <c r="H460" s="822"/>
      <c r="I460" s="822"/>
      <c r="J460" s="822"/>
      <c r="K460" s="230">
        <f t="shared" si="198"/>
        <v>0</v>
      </c>
      <c r="L460" s="413">
        <f t="shared" si="184"/>
        <v>0</v>
      </c>
      <c r="M460" s="823">
        <f t="shared" si="185"/>
        <v>0</v>
      </c>
      <c r="N460" s="823">
        <f t="shared" si="186"/>
        <v>0</v>
      </c>
      <c r="O460" s="823">
        <f t="shared" si="187"/>
        <v>0</v>
      </c>
      <c r="P460" s="415">
        <f t="shared" si="188"/>
        <v>0</v>
      </c>
      <c r="Q460" s="345"/>
      <c r="R460" s="393">
        <f t="shared" si="189"/>
        <v>0</v>
      </c>
      <c r="S460" s="229">
        <f t="shared" si="190"/>
        <v>0</v>
      </c>
      <c r="T460" s="393">
        <f t="shared" si="191"/>
        <v>0</v>
      </c>
      <c r="U460" s="230">
        <f t="shared" si="192"/>
        <v>0</v>
      </c>
      <c r="V460" s="412">
        <f t="shared" si="193"/>
        <v>0</v>
      </c>
      <c r="W460" s="230">
        <f t="shared" si="194"/>
        <v>0</v>
      </c>
    </row>
    <row r="461" spans="1:23" s="13" customFormat="1" ht="12.75" hidden="1">
      <c r="A461" s="820"/>
      <c r="B461" s="821"/>
      <c r="C461" s="822"/>
      <c r="D461" s="822"/>
      <c r="E461" s="822"/>
      <c r="F461" s="239">
        <f t="shared" si="197"/>
        <v>0</v>
      </c>
      <c r="G461" s="821"/>
      <c r="H461" s="822"/>
      <c r="I461" s="822"/>
      <c r="J461" s="822"/>
      <c r="K461" s="230">
        <f t="shared" si="198"/>
        <v>0</v>
      </c>
      <c r="L461" s="413">
        <f t="shared" si="184"/>
        <v>0</v>
      </c>
      <c r="M461" s="823">
        <f t="shared" si="185"/>
        <v>0</v>
      </c>
      <c r="N461" s="823">
        <f t="shared" si="186"/>
        <v>0</v>
      </c>
      <c r="O461" s="823">
        <f t="shared" si="187"/>
        <v>0</v>
      </c>
      <c r="P461" s="415">
        <f t="shared" si="188"/>
        <v>0</v>
      </c>
      <c r="Q461" s="345"/>
      <c r="R461" s="393">
        <f t="shared" si="189"/>
        <v>0</v>
      </c>
      <c r="S461" s="229">
        <f t="shared" si="190"/>
        <v>0</v>
      </c>
      <c r="T461" s="393">
        <f t="shared" si="191"/>
        <v>0</v>
      </c>
      <c r="U461" s="230">
        <f t="shared" si="192"/>
        <v>0</v>
      </c>
      <c r="V461" s="412">
        <f t="shared" si="193"/>
        <v>0</v>
      </c>
      <c r="W461" s="230">
        <f t="shared" si="194"/>
        <v>0</v>
      </c>
    </row>
    <row r="462" spans="1:23" s="13" customFormat="1" hidden="1" thickBot="1">
      <c r="A462" s="378"/>
      <c r="B462" s="803"/>
      <c r="C462" s="804"/>
      <c r="D462" s="804"/>
      <c r="E462" s="804"/>
      <c r="F462" s="239">
        <f t="shared" si="197"/>
        <v>0</v>
      </c>
      <c r="G462" s="803"/>
      <c r="H462" s="804"/>
      <c r="I462" s="804"/>
      <c r="J462" s="804"/>
      <c r="K462" s="875">
        <f t="shared" si="198"/>
        <v>0</v>
      </c>
      <c r="L462" s="413">
        <f t="shared" si="184"/>
        <v>0</v>
      </c>
      <c r="M462" s="823">
        <f t="shared" si="185"/>
        <v>0</v>
      </c>
      <c r="N462" s="823">
        <f t="shared" si="186"/>
        <v>0</v>
      </c>
      <c r="O462" s="823">
        <f t="shared" si="187"/>
        <v>0</v>
      </c>
      <c r="P462" s="415">
        <f t="shared" si="188"/>
        <v>0</v>
      </c>
      <c r="Q462" s="345"/>
      <c r="R462" s="393">
        <f t="shared" si="189"/>
        <v>0</v>
      </c>
      <c r="S462" s="229">
        <f t="shared" si="190"/>
        <v>0</v>
      </c>
      <c r="T462" s="393">
        <f t="shared" si="191"/>
        <v>0</v>
      </c>
      <c r="U462" s="230">
        <f t="shared" si="192"/>
        <v>0</v>
      </c>
      <c r="V462" s="412">
        <f t="shared" si="193"/>
        <v>0</v>
      </c>
      <c r="W462" s="230">
        <f t="shared" si="194"/>
        <v>0</v>
      </c>
    </row>
    <row r="463" spans="1:23" s="13" customFormat="1" thickTop="1">
      <c r="A463" s="394" t="s">
        <v>54</v>
      </c>
      <c r="B463" s="649"/>
      <c r="C463" s="379"/>
      <c r="D463" s="395"/>
      <c r="E463" s="395"/>
      <c r="F463" s="396">
        <f>SUM(F383:F462)</f>
        <v>0</v>
      </c>
      <c r="G463" s="12"/>
      <c r="H463" s="12"/>
      <c r="I463" s="345"/>
      <c r="J463" s="345"/>
      <c r="K463" s="401">
        <f>SUM(K383:K462)</f>
        <v>0</v>
      </c>
      <c r="L463" s="649"/>
      <c r="M463" s="379"/>
      <c r="N463" s="399"/>
      <c r="O463" s="399"/>
      <c r="P463" s="396">
        <f>SUM(P383:P462)</f>
        <v>0</v>
      </c>
      <c r="Q463" s="345"/>
      <c r="R463" s="393"/>
      <c r="S463" s="229"/>
      <c r="T463" s="393"/>
      <c r="U463" s="230"/>
      <c r="V463" s="412"/>
      <c r="W463" s="230"/>
    </row>
    <row r="464" spans="1:23" s="13" customFormat="1" ht="12.75">
      <c r="A464" s="651" t="s">
        <v>55</v>
      </c>
      <c r="B464" s="380"/>
      <c r="C464" s="12"/>
      <c r="D464" s="12"/>
      <c r="E464" s="12"/>
      <c r="F464" s="381"/>
      <c r="K464" s="382"/>
      <c r="L464" s="380"/>
      <c r="M464" s="12"/>
      <c r="N464" s="345"/>
      <c r="O464" s="345"/>
      <c r="P464" s="771">
        <f>+F464-+K464</f>
        <v>0</v>
      </c>
      <c r="Q464" s="345"/>
      <c r="R464" s="413"/>
      <c r="S464" s="414"/>
      <c r="T464" s="413"/>
      <c r="U464" s="415"/>
      <c r="V464" s="416"/>
      <c r="W464" s="415"/>
    </row>
    <row r="465" spans="1:23" s="780" customFormat="1" thickBot="1">
      <c r="A465" s="400" t="s">
        <v>56</v>
      </c>
      <c r="B465" s="772">
        <f>SUM(B383:B462)</f>
        <v>0</v>
      </c>
      <c r="C465" s="773">
        <f>SUM(C383:C462)</f>
        <v>0</v>
      </c>
      <c r="D465" s="773"/>
      <c r="E465" s="773"/>
      <c r="F465" s="783">
        <f>SUM(F463:F464)</f>
        <v>0</v>
      </c>
      <c r="G465" s="773">
        <f>SUM(G383:G462)</f>
        <v>0</v>
      </c>
      <c r="H465" s="773">
        <f>SUM(H383:H462)</f>
        <v>0</v>
      </c>
      <c r="I465" s="773"/>
      <c r="J465" s="773"/>
      <c r="K465" s="773">
        <f>SUM(K463:K464)</f>
        <v>0</v>
      </c>
      <c r="L465" s="772">
        <f>SUM(L383:L462)</f>
        <v>0</v>
      </c>
      <c r="M465" s="773">
        <f>SUM(M383:M462)</f>
        <v>0</v>
      </c>
      <c r="N465" s="773"/>
      <c r="O465" s="773"/>
      <c r="P465" s="783">
        <f>SUM(P463:P464)</f>
        <v>0</v>
      </c>
      <c r="Q465" s="775"/>
      <c r="R465" s="776">
        <f t="shared" ref="R465:W465" si="199">SUM(R383:R464)</f>
        <v>0</v>
      </c>
      <c r="S465" s="777">
        <f t="shared" si="199"/>
        <v>0</v>
      </c>
      <c r="T465" s="776">
        <f t="shared" si="199"/>
        <v>0</v>
      </c>
      <c r="U465" s="778">
        <f t="shared" si="199"/>
        <v>0</v>
      </c>
      <c r="V465" s="779">
        <f t="shared" si="199"/>
        <v>0</v>
      </c>
      <c r="W465" s="778">
        <f t="shared" si="199"/>
        <v>0</v>
      </c>
    </row>
    <row r="466" spans="1:23" ht="14.25" thickTop="1">
      <c r="A466" s="153" t="s">
        <v>37</v>
      </c>
      <c r="B466" s="159"/>
      <c r="C466" s="159"/>
      <c r="D466" s="159"/>
      <c r="E466" s="159"/>
      <c r="F466" s="159"/>
      <c r="G466" s="384"/>
      <c r="H466" s="384"/>
      <c r="I466" s="384"/>
      <c r="J466" s="384"/>
      <c r="K466" s="164"/>
      <c r="L466"/>
      <c r="M466"/>
      <c r="N466"/>
      <c r="O466"/>
      <c r="P466"/>
      <c r="R466" s="401"/>
      <c r="S466" s="401"/>
      <c r="T466" s="401"/>
      <c r="U466" s="401"/>
      <c r="V466" s="401"/>
      <c r="W466" s="162"/>
    </row>
    <row r="467" spans="1:23">
      <c r="A467" s="154" t="s">
        <v>59</v>
      </c>
      <c r="B467" s="159"/>
      <c r="C467" s="159"/>
      <c r="D467" s="159"/>
      <c r="E467" s="159"/>
      <c r="F467" s="159"/>
      <c r="G467" s="384"/>
      <c r="H467" s="384"/>
      <c r="I467" s="384"/>
      <c r="J467" s="384"/>
      <c r="K467" s="645"/>
      <c r="L467"/>
      <c r="M467"/>
      <c r="N467"/>
      <c r="O467"/>
      <c r="P467"/>
      <c r="R467" s="401"/>
      <c r="S467" s="401"/>
      <c r="T467" s="401"/>
      <c r="U467" s="401"/>
      <c r="V467" s="401"/>
      <c r="W467" s="162"/>
    </row>
    <row r="468" spans="1:23" ht="1.5" customHeight="1">
      <c r="A468" s="154"/>
      <c r="B468" s="62"/>
      <c r="C468" s="646"/>
      <c r="D468" s="646"/>
      <c r="E468" s="646"/>
      <c r="F468" s="647"/>
      <c r="G468" s="384"/>
      <c r="H468" s="162"/>
      <c r="I468" s="162"/>
      <c r="J468" s="164"/>
      <c r="K468" s="164"/>
      <c r="L468"/>
      <c r="M468"/>
      <c r="N468"/>
      <c r="O468"/>
      <c r="P468"/>
      <c r="R468" s="401"/>
      <c r="S468" s="401"/>
      <c r="T468" s="401"/>
      <c r="U468" s="401"/>
      <c r="V468" s="401"/>
      <c r="W468" s="162"/>
    </row>
    <row r="469" spans="1:23" s="185" customFormat="1">
      <c r="A469" s="165" t="s">
        <v>24</v>
      </c>
      <c r="B469" s="748" t="str">
        <f>+B376</f>
        <v>Contractor Name</v>
      </c>
      <c r="C469" s="666"/>
      <c r="D469" s="666"/>
      <c r="E469" s="211"/>
      <c r="F469" s="165" t="s">
        <v>23</v>
      </c>
      <c r="G469" s="417"/>
      <c r="H469" s="984" t="str">
        <f>+H376</f>
        <v>Contract Number</v>
      </c>
      <c r="I469" s="984"/>
      <c r="J469" s="984"/>
      <c r="K469" s="984"/>
      <c r="L469" s="385" t="s">
        <v>324</v>
      </c>
      <c r="M469" s="418"/>
      <c r="N469" s="166"/>
      <c r="O469" s="983">
        <f>+O376</f>
        <v>0</v>
      </c>
      <c r="P469" s="983"/>
      <c r="R469" s="401"/>
      <c r="S469" s="401"/>
      <c r="T469" s="401"/>
      <c r="U469" s="401"/>
      <c r="V469" s="401"/>
      <c r="W469" s="418"/>
    </row>
    <row r="470" spans="1:23" s="185" customFormat="1" ht="14.25" thickBot="1">
      <c r="A470" s="165" t="s">
        <v>25</v>
      </c>
      <c r="B470" s="762" t="s">
        <v>245</v>
      </c>
      <c r="C470" s="762"/>
      <c r="D470" s="762"/>
      <c r="E470" s="663"/>
      <c r="F470" s="165" t="s">
        <v>113</v>
      </c>
      <c r="H470" s="981" t="s">
        <v>118</v>
      </c>
      <c r="I470" s="981"/>
      <c r="J470" s="981"/>
      <c r="K470" s="981"/>
      <c r="L470" s="386" t="s">
        <v>28</v>
      </c>
      <c r="M470" s="369"/>
      <c r="N470" s="369"/>
      <c r="O470" s="985"/>
      <c r="P470" s="985"/>
      <c r="R470" s="401"/>
      <c r="S470" s="401"/>
      <c r="T470" s="401"/>
      <c r="U470" s="401"/>
      <c r="V470" s="401"/>
      <c r="W470" s="418"/>
    </row>
    <row r="471" spans="1:23" s="185" customFormat="1" ht="14.25" thickTop="1">
      <c r="A471" s="165" t="s">
        <v>27</v>
      </c>
      <c r="B471" s="989">
        <f>+B378</f>
        <v>0</v>
      </c>
      <c r="C471" s="989"/>
      <c r="D471" s="989"/>
      <c r="E471" s="663"/>
      <c r="F471" s="165" t="s">
        <v>26</v>
      </c>
      <c r="G471" s="1004"/>
      <c r="H471" s="1004"/>
      <c r="I471" s="1004"/>
      <c r="J471" s="1004"/>
      <c r="K471" s="1004"/>
      <c r="L471" s="387" t="s">
        <v>29</v>
      </c>
      <c r="M471" s="369"/>
      <c r="O471" s="988"/>
      <c r="P471" s="988"/>
      <c r="R471" s="1005" t="s">
        <v>79</v>
      </c>
      <c r="S471" s="1006"/>
      <c r="T471" s="1006"/>
      <c r="U471" s="1006"/>
      <c r="V471" s="1006"/>
      <c r="W471" s="1007"/>
    </row>
    <row r="472" spans="1:23" ht="4.5" customHeight="1">
      <c r="A472" s="60"/>
      <c r="G472" s="372"/>
      <c r="H472" s="3"/>
      <c r="I472" s="3"/>
      <c r="J472" s="184"/>
      <c r="K472" s="184"/>
      <c r="R472" s="402"/>
      <c r="S472" s="403"/>
      <c r="T472" s="404"/>
      <c r="U472" s="405"/>
      <c r="V472" s="403"/>
      <c r="W472" s="406"/>
    </row>
    <row r="473" spans="1:23" ht="2.25" customHeight="1" thickBot="1">
      <c r="G473" s="365"/>
      <c r="H473" s="3"/>
      <c r="I473" s="3"/>
      <c r="J473" s="184"/>
      <c r="K473" s="184"/>
      <c r="R473" s="402"/>
      <c r="S473" s="403"/>
      <c r="T473" s="402"/>
      <c r="U473" s="407"/>
      <c r="V473" s="403"/>
      <c r="W473" s="406"/>
    </row>
    <row r="474" spans="1:23" ht="14.25" thickTop="1">
      <c r="A474" s="373" t="s">
        <v>53</v>
      </c>
      <c r="B474" s="993" t="s">
        <v>76</v>
      </c>
      <c r="C474" s="994"/>
      <c r="D474" s="994"/>
      <c r="E474" s="994"/>
      <c r="F474" s="995"/>
      <c r="G474" s="993" t="s">
        <v>0</v>
      </c>
      <c r="H474" s="994"/>
      <c r="I474" s="994"/>
      <c r="J474" s="994"/>
      <c r="K474" s="995"/>
      <c r="L474" s="996" t="s">
        <v>77</v>
      </c>
      <c r="M474" s="997"/>
      <c r="N474" s="997"/>
      <c r="O474" s="997"/>
      <c r="P474" s="998"/>
      <c r="Q474"/>
      <c r="R474" s="1008" t="s">
        <v>76</v>
      </c>
      <c r="S474" s="1009"/>
      <c r="T474" s="1008" t="s">
        <v>0</v>
      </c>
      <c r="U474" s="1009"/>
      <c r="V474" s="1008" t="s">
        <v>80</v>
      </c>
      <c r="W474" s="1009"/>
    </row>
    <row r="475" spans="1:23" ht="38.25">
      <c r="A475" s="374"/>
      <c r="B475" s="128" t="s">
        <v>72</v>
      </c>
      <c r="C475" s="129" t="s">
        <v>73</v>
      </c>
      <c r="D475" s="129" t="s">
        <v>78</v>
      </c>
      <c r="E475" s="129" t="s">
        <v>74</v>
      </c>
      <c r="F475" s="375" t="s">
        <v>75</v>
      </c>
      <c r="G475" s="128" t="s">
        <v>72</v>
      </c>
      <c r="H475" s="129" t="s">
        <v>73</v>
      </c>
      <c r="I475" s="129" t="s">
        <v>78</v>
      </c>
      <c r="J475" s="129" t="s">
        <v>74</v>
      </c>
      <c r="K475" s="391" t="s">
        <v>75</v>
      </c>
      <c r="L475" s="390" t="s">
        <v>72</v>
      </c>
      <c r="M475" s="148" t="s">
        <v>73</v>
      </c>
      <c r="N475" s="148" t="s">
        <v>78</v>
      </c>
      <c r="O475" s="148" t="s">
        <v>74</v>
      </c>
      <c r="P475" s="391" t="s">
        <v>75</v>
      </c>
      <c r="Q475"/>
      <c r="R475" s="408" t="s">
        <v>81</v>
      </c>
      <c r="S475" s="409" t="s">
        <v>82</v>
      </c>
      <c r="T475" s="408" t="s">
        <v>81</v>
      </c>
      <c r="U475" s="409" t="s">
        <v>82</v>
      </c>
      <c r="V475" s="410" t="s">
        <v>81</v>
      </c>
      <c r="W475" s="409" t="s">
        <v>82</v>
      </c>
    </row>
    <row r="476" spans="1:23" s="13" customFormat="1" ht="12.75">
      <c r="A476" s="376"/>
      <c r="B476" s="144"/>
      <c r="C476" s="145"/>
      <c r="D476" s="145"/>
      <c r="E476" s="145"/>
      <c r="F476" s="239">
        <f t="shared" ref="F476:F525" si="200">IF(D476*(B476+C476)=0,D476*E476/12,D476*(B476+C476)*E476/12)</f>
        <v>0</v>
      </c>
      <c r="G476" s="144"/>
      <c r="H476" s="145"/>
      <c r="I476" s="145"/>
      <c r="J476" s="145"/>
      <c r="K476" s="239">
        <f t="shared" ref="K476:K525" si="201">IF(I476*(G476+H476)=0,I476*J476/12,I476*(G476+H476)*J476/12)</f>
        <v>0</v>
      </c>
      <c r="L476" s="392">
        <f>+B476-G476</f>
        <v>0</v>
      </c>
      <c r="M476" s="237">
        <f t="shared" ref="M476:M508" si="202">+C476-H476</f>
        <v>0</v>
      </c>
      <c r="N476" s="237">
        <f t="shared" ref="N476:N508" si="203">+D476-I476</f>
        <v>0</v>
      </c>
      <c r="O476" s="808">
        <f t="shared" ref="O476:O508" si="204">+E476-J476</f>
        <v>0</v>
      </c>
      <c r="P476" s="239">
        <f t="shared" ref="P476:P508" si="205">+F476-K476</f>
        <v>0</v>
      </c>
      <c r="Q476" s="345"/>
      <c r="R476" s="392">
        <f>+B476*(E476/12)</f>
        <v>0</v>
      </c>
      <c r="S476" s="238">
        <f>+C476*(E476/12)</f>
        <v>0</v>
      </c>
      <c r="T476" s="392">
        <f>+G476*(J476/12)</f>
        <v>0</v>
      </c>
      <c r="U476" s="239">
        <f>+H476*(J476/12)</f>
        <v>0</v>
      </c>
      <c r="V476" s="411">
        <f t="shared" ref="V476:V508" si="206">+R476-T476</f>
        <v>0</v>
      </c>
      <c r="W476" s="239">
        <f t="shared" ref="W476:W508" si="207">+S476-U476</f>
        <v>0</v>
      </c>
    </row>
    <row r="477" spans="1:23" s="13" customFormat="1" ht="12.75">
      <c r="A477" s="377"/>
      <c r="B477" s="146"/>
      <c r="C477" s="147"/>
      <c r="D477" s="147"/>
      <c r="E477" s="147"/>
      <c r="F477" s="239">
        <f t="shared" si="200"/>
        <v>0</v>
      </c>
      <c r="G477" s="146"/>
      <c r="H477" s="147"/>
      <c r="I477" s="147"/>
      <c r="J477" s="147"/>
      <c r="K477" s="239">
        <f t="shared" si="201"/>
        <v>0</v>
      </c>
      <c r="L477" s="393">
        <f t="shared" ref="L477:L508" si="208">+B477-G477</f>
        <v>0</v>
      </c>
      <c r="M477" s="228">
        <f t="shared" si="202"/>
        <v>0</v>
      </c>
      <c r="N477" s="228">
        <f t="shared" si="203"/>
        <v>0</v>
      </c>
      <c r="O477" s="809">
        <f t="shared" si="204"/>
        <v>0</v>
      </c>
      <c r="P477" s="230">
        <f t="shared" si="205"/>
        <v>0</v>
      </c>
      <c r="Q477" s="345"/>
      <c r="R477" s="393">
        <f t="shared" ref="R477:R508" si="209">+B477*(E477/12)</f>
        <v>0</v>
      </c>
      <c r="S477" s="229">
        <f t="shared" ref="S477:S508" si="210">+C477*(E477/12)</f>
        <v>0</v>
      </c>
      <c r="T477" s="393">
        <f t="shared" ref="T477:T508" si="211">+G477*(J477/12)</f>
        <v>0</v>
      </c>
      <c r="U477" s="230">
        <f t="shared" ref="U477:U508" si="212">+H477*(J477/12)</f>
        <v>0</v>
      </c>
      <c r="V477" s="412">
        <f t="shared" si="206"/>
        <v>0</v>
      </c>
      <c r="W477" s="230">
        <f t="shared" si="207"/>
        <v>0</v>
      </c>
    </row>
    <row r="478" spans="1:23" s="13" customFormat="1" ht="12.75">
      <c r="A478" s="377"/>
      <c r="B478" s="146"/>
      <c r="C478" s="147"/>
      <c r="D478" s="147"/>
      <c r="E478" s="147"/>
      <c r="F478" s="239">
        <f t="shared" si="200"/>
        <v>0</v>
      </c>
      <c r="G478" s="146"/>
      <c r="H478" s="147"/>
      <c r="I478" s="147"/>
      <c r="J478" s="147"/>
      <c r="K478" s="239">
        <f t="shared" si="201"/>
        <v>0</v>
      </c>
      <c r="L478" s="393">
        <f t="shared" si="208"/>
        <v>0</v>
      </c>
      <c r="M478" s="228">
        <f t="shared" si="202"/>
        <v>0</v>
      </c>
      <c r="N478" s="228">
        <f t="shared" si="203"/>
        <v>0</v>
      </c>
      <c r="O478" s="809">
        <f t="shared" si="204"/>
        <v>0</v>
      </c>
      <c r="P478" s="230">
        <f t="shared" si="205"/>
        <v>0</v>
      </c>
      <c r="Q478" s="345"/>
      <c r="R478" s="393">
        <f t="shared" si="209"/>
        <v>0</v>
      </c>
      <c r="S478" s="229">
        <f t="shared" si="210"/>
        <v>0</v>
      </c>
      <c r="T478" s="393">
        <f t="shared" si="211"/>
        <v>0</v>
      </c>
      <c r="U478" s="230">
        <f t="shared" si="212"/>
        <v>0</v>
      </c>
      <c r="V478" s="412">
        <f t="shared" si="206"/>
        <v>0</v>
      </c>
      <c r="W478" s="230">
        <f t="shared" si="207"/>
        <v>0</v>
      </c>
    </row>
    <row r="479" spans="1:23" s="13" customFormat="1" ht="12.75">
      <c r="A479" s="377"/>
      <c r="B479" s="146"/>
      <c r="C479" s="147"/>
      <c r="D479" s="147"/>
      <c r="E479" s="147"/>
      <c r="F479" s="239">
        <f t="shared" si="200"/>
        <v>0</v>
      </c>
      <c r="G479" s="146"/>
      <c r="H479" s="147"/>
      <c r="I479" s="147"/>
      <c r="J479" s="147"/>
      <c r="K479" s="239">
        <f t="shared" si="201"/>
        <v>0</v>
      </c>
      <c r="L479" s="393">
        <f t="shared" si="208"/>
        <v>0</v>
      </c>
      <c r="M479" s="228">
        <f t="shared" si="202"/>
        <v>0</v>
      </c>
      <c r="N479" s="228">
        <f t="shared" si="203"/>
        <v>0</v>
      </c>
      <c r="O479" s="809">
        <f t="shared" si="204"/>
        <v>0</v>
      </c>
      <c r="P479" s="230">
        <f t="shared" si="205"/>
        <v>0</v>
      </c>
      <c r="Q479" s="345"/>
      <c r="R479" s="393">
        <f t="shared" si="209"/>
        <v>0</v>
      </c>
      <c r="S479" s="229">
        <f t="shared" si="210"/>
        <v>0</v>
      </c>
      <c r="T479" s="393">
        <f t="shared" si="211"/>
        <v>0</v>
      </c>
      <c r="U479" s="230">
        <f t="shared" si="212"/>
        <v>0</v>
      </c>
      <c r="V479" s="412">
        <f t="shared" si="206"/>
        <v>0</v>
      </c>
      <c r="W479" s="230">
        <f t="shared" si="207"/>
        <v>0</v>
      </c>
    </row>
    <row r="480" spans="1:23" s="13" customFormat="1" ht="12.75">
      <c r="A480" s="377"/>
      <c r="B480" s="146"/>
      <c r="C480" s="147"/>
      <c r="D480" s="147"/>
      <c r="E480" s="147"/>
      <c r="F480" s="239">
        <f t="shared" si="200"/>
        <v>0</v>
      </c>
      <c r="G480" s="146"/>
      <c r="H480" s="147"/>
      <c r="I480" s="147"/>
      <c r="J480" s="147"/>
      <c r="K480" s="239">
        <f t="shared" si="201"/>
        <v>0</v>
      </c>
      <c r="L480" s="393">
        <f t="shared" si="208"/>
        <v>0</v>
      </c>
      <c r="M480" s="228">
        <f t="shared" si="202"/>
        <v>0</v>
      </c>
      <c r="N480" s="228">
        <f t="shared" si="203"/>
        <v>0</v>
      </c>
      <c r="O480" s="809">
        <f t="shared" si="204"/>
        <v>0</v>
      </c>
      <c r="P480" s="230">
        <f t="shared" si="205"/>
        <v>0</v>
      </c>
      <c r="Q480" s="345"/>
      <c r="R480" s="393">
        <f t="shared" si="209"/>
        <v>0</v>
      </c>
      <c r="S480" s="229">
        <f t="shared" si="210"/>
        <v>0</v>
      </c>
      <c r="T480" s="393">
        <f t="shared" si="211"/>
        <v>0</v>
      </c>
      <c r="U480" s="230">
        <f t="shared" si="212"/>
        <v>0</v>
      </c>
      <c r="V480" s="412">
        <f t="shared" si="206"/>
        <v>0</v>
      </c>
      <c r="W480" s="230">
        <f t="shared" si="207"/>
        <v>0</v>
      </c>
    </row>
    <row r="481" spans="1:23" s="13" customFormat="1" ht="12.75">
      <c r="A481" s="377"/>
      <c r="B481" s="146"/>
      <c r="C481" s="147"/>
      <c r="D481" s="147"/>
      <c r="E481" s="147"/>
      <c r="F481" s="239">
        <f t="shared" si="200"/>
        <v>0</v>
      </c>
      <c r="G481" s="146"/>
      <c r="H481" s="147"/>
      <c r="I481" s="147"/>
      <c r="J481" s="147"/>
      <c r="K481" s="239">
        <f t="shared" si="201"/>
        <v>0</v>
      </c>
      <c r="L481" s="393">
        <f t="shared" si="208"/>
        <v>0</v>
      </c>
      <c r="M481" s="228">
        <f t="shared" si="202"/>
        <v>0</v>
      </c>
      <c r="N481" s="228">
        <f t="shared" si="203"/>
        <v>0</v>
      </c>
      <c r="O481" s="809">
        <f t="shared" si="204"/>
        <v>0</v>
      </c>
      <c r="P481" s="230">
        <f t="shared" si="205"/>
        <v>0</v>
      </c>
      <c r="Q481" s="345"/>
      <c r="R481" s="393">
        <f t="shared" si="209"/>
        <v>0</v>
      </c>
      <c r="S481" s="229">
        <f t="shared" si="210"/>
        <v>0</v>
      </c>
      <c r="T481" s="393">
        <f t="shared" si="211"/>
        <v>0</v>
      </c>
      <c r="U481" s="230">
        <f t="shared" si="212"/>
        <v>0</v>
      </c>
      <c r="V481" s="412">
        <f t="shared" si="206"/>
        <v>0</v>
      </c>
      <c r="W481" s="230">
        <f t="shared" si="207"/>
        <v>0</v>
      </c>
    </row>
    <row r="482" spans="1:23" s="13" customFormat="1" ht="12.75">
      <c r="A482" s="377"/>
      <c r="B482" s="146"/>
      <c r="C482" s="147"/>
      <c r="D482" s="147"/>
      <c r="E482" s="147"/>
      <c r="F482" s="239">
        <f t="shared" si="200"/>
        <v>0</v>
      </c>
      <c r="G482" s="146"/>
      <c r="H482" s="147"/>
      <c r="I482" s="147"/>
      <c r="J482" s="147"/>
      <c r="K482" s="239">
        <f t="shared" si="201"/>
        <v>0</v>
      </c>
      <c r="L482" s="393">
        <f t="shared" si="208"/>
        <v>0</v>
      </c>
      <c r="M482" s="228">
        <f t="shared" si="202"/>
        <v>0</v>
      </c>
      <c r="N482" s="228">
        <f t="shared" si="203"/>
        <v>0</v>
      </c>
      <c r="O482" s="809">
        <f t="shared" si="204"/>
        <v>0</v>
      </c>
      <c r="P482" s="230">
        <f t="shared" si="205"/>
        <v>0</v>
      </c>
      <c r="Q482" s="345"/>
      <c r="R482" s="393">
        <f t="shared" si="209"/>
        <v>0</v>
      </c>
      <c r="S482" s="229">
        <f t="shared" si="210"/>
        <v>0</v>
      </c>
      <c r="T482" s="393">
        <f t="shared" si="211"/>
        <v>0</v>
      </c>
      <c r="U482" s="230">
        <f t="shared" si="212"/>
        <v>0</v>
      </c>
      <c r="V482" s="412">
        <f t="shared" si="206"/>
        <v>0</v>
      </c>
      <c r="W482" s="230">
        <f t="shared" si="207"/>
        <v>0</v>
      </c>
    </row>
    <row r="483" spans="1:23" s="13" customFormat="1" ht="12.75">
      <c r="A483" s="377"/>
      <c r="B483" s="146"/>
      <c r="C483" s="147"/>
      <c r="D483" s="147"/>
      <c r="E483" s="147"/>
      <c r="F483" s="239">
        <f t="shared" si="200"/>
        <v>0</v>
      </c>
      <c r="G483" s="146"/>
      <c r="H483" s="147"/>
      <c r="I483" s="147"/>
      <c r="J483" s="147"/>
      <c r="K483" s="239">
        <f t="shared" si="201"/>
        <v>0</v>
      </c>
      <c r="L483" s="393">
        <f t="shared" si="208"/>
        <v>0</v>
      </c>
      <c r="M483" s="228">
        <f t="shared" si="202"/>
        <v>0</v>
      </c>
      <c r="N483" s="228">
        <f t="shared" si="203"/>
        <v>0</v>
      </c>
      <c r="O483" s="809">
        <f t="shared" si="204"/>
        <v>0</v>
      </c>
      <c r="P483" s="230">
        <f t="shared" si="205"/>
        <v>0</v>
      </c>
      <c r="Q483" s="345"/>
      <c r="R483" s="393">
        <f t="shared" si="209"/>
        <v>0</v>
      </c>
      <c r="S483" s="229">
        <f t="shared" si="210"/>
        <v>0</v>
      </c>
      <c r="T483" s="393">
        <f t="shared" si="211"/>
        <v>0</v>
      </c>
      <c r="U483" s="230">
        <f t="shared" si="212"/>
        <v>0</v>
      </c>
      <c r="V483" s="412">
        <f t="shared" si="206"/>
        <v>0</v>
      </c>
      <c r="W483" s="230">
        <f t="shared" si="207"/>
        <v>0</v>
      </c>
    </row>
    <row r="484" spans="1:23" s="13" customFormat="1" ht="12.75">
      <c r="A484" s="377"/>
      <c r="B484" s="146"/>
      <c r="C484" s="147"/>
      <c r="D484" s="147"/>
      <c r="E484" s="147"/>
      <c r="F484" s="239">
        <f t="shared" si="200"/>
        <v>0</v>
      </c>
      <c r="G484" s="146"/>
      <c r="H484" s="147"/>
      <c r="I484" s="147"/>
      <c r="J484" s="147"/>
      <c r="K484" s="239">
        <f t="shared" si="201"/>
        <v>0</v>
      </c>
      <c r="L484" s="393">
        <f t="shared" si="208"/>
        <v>0</v>
      </c>
      <c r="M484" s="228">
        <f t="shared" si="202"/>
        <v>0</v>
      </c>
      <c r="N484" s="228">
        <f t="shared" si="203"/>
        <v>0</v>
      </c>
      <c r="O484" s="809">
        <f t="shared" si="204"/>
        <v>0</v>
      </c>
      <c r="P484" s="230">
        <f t="shared" si="205"/>
        <v>0</v>
      </c>
      <c r="Q484" s="345"/>
      <c r="R484" s="393">
        <f t="shared" si="209"/>
        <v>0</v>
      </c>
      <c r="S484" s="229">
        <f t="shared" si="210"/>
        <v>0</v>
      </c>
      <c r="T484" s="393">
        <f t="shared" si="211"/>
        <v>0</v>
      </c>
      <c r="U484" s="230">
        <f t="shared" si="212"/>
        <v>0</v>
      </c>
      <c r="V484" s="412">
        <f t="shared" si="206"/>
        <v>0</v>
      </c>
      <c r="W484" s="230">
        <f t="shared" si="207"/>
        <v>0</v>
      </c>
    </row>
    <row r="485" spans="1:23" s="13" customFormat="1" ht="12.75">
      <c r="A485" s="377"/>
      <c r="B485" s="146"/>
      <c r="C485" s="147"/>
      <c r="D485" s="147"/>
      <c r="E485" s="147"/>
      <c r="F485" s="239">
        <f t="shared" si="200"/>
        <v>0</v>
      </c>
      <c r="G485" s="146"/>
      <c r="H485" s="147"/>
      <c r="I485" s="147"/>
      <c r="J485" s="147"/>
      <c r="K485" s="239">
        <f t="shared" si="201"/>
        <v>0</v>
      </c>
      <c r="L485" s="393">
        <f t="shared" si="208"/>
        <v>0</v>
      </c>
      <c r="M485" s="228">
        <f t="shared" si="202"/>
        <v>0</v>
      </c>
      <c r="N485" s="228">
        <f t="shared" si="203"/>
        <v>0</v>
      </c>
      <c r="O485" s="809">
        <f t="shared" si="204"/>
        <v>0</v>
      </c>
      <c r="P485" s="230">
        <f t="shared" si="205"/>
        <v>0</v>
      </c>
      <c r="Q485" s="345"/>
      <c r="R485" s="393">
        <f t="shared" si="209"/>
        <v>0</v>
      </c>
      <c r="S485" s="229">
        <f t="shared" si="210"/>
        <v>0</v>
      </c>
      <c r="T485" s="393">
        <f t="shared" si="211"/>
        <v>0</v>
      </c>
      <c r="U485" s="230">
        <f t="shared" si="212"/>
        <v>0</v>
      </c>
      <c r="V485" s="412">
        <f t="shared" si="206"/>
        <v>0</v>
      </c>
      <c r="W485" s="230">
        <f t="shared" si="207"/>
        <v>0</v>
      </c>
    </row>
    <row r="486" spans="1:23" s="13" customFormat="1" ht="12.75">
      <c r="A486" s="377"/>
      <c r="B486" s="146"/>
      <c r="C486" s="147"/>
      <c r="D486" s="147"/>
      <c r="E486" s="147"/>
      <c r="F486" s="239">
        <f t="shared" si="200"/>
        <v>0</v>
      </c>
      <c r="G486" s="146"/>
      <c r="H486" s="147"/>
      <c r="I486" s="147"/>
      <c r="J486" s="147"/>
      <c r="K486" s="239">
        <f t="shared" si="201"/>
        <v>0</v>
      </c>
      <c r="L486" s="393">
        <f t="shared" si="208"/>
        <v>0</v>
      </c>
      <c r="M486" s="228">
        <f t="shared" si="202"/>
        <v>0</v>
      </c>
      <c r="N486" s="228">
        <f t="shared" si="203"/>
        <v>0</v>
      </c>
      <c r="O486" s="809">
        <f t="shared" si="204"/>
        <v>0</v>
      </c>
      <c r="P486" s="230">
        <f t="shared" si="205"/>
        <v>0</v>
      </c>
      <c r="Q486" s="345"/>
      <c r="R486" s="393">
        <f t="shared" si="209"/>
        <v>0</v>
      </c>
      <c r="S486" s="229">
        <f t="shared" si="210"/>
        <v>0</v>
      </c>
      <c r="T486" s="393">
        <f t="shared" si="211"/>
        <v>0</v>
      </c>
      <c r="U486" s="230">
        <f t="shared" si="212"/>
        <v>0</v>
      </c>
      <c r="V486" s="412">
        <f t="shared" si="206"/>
        <v>0</v>
      </c>
      <c r="W486" s="230">
        <f t="shared" si="207"/>
        <v>0</v>
      </c>
    </row>
    <row r="487" spans="1:23" s="13" customFormat="1" ht="12.75">
      <c r="A487" s="377"/>
      <c r="B487" s="146"/>
      <c r="C487" s="147"/>
      <c r="D487" s="147"/>
      <c r="E487" s="147"/>
      <c r="F487" s="239">
        <f t="shared" si="200"/>
        <v>0</v>
      </c>
      <c r="G487" s="146"/>
      <c r="H487" s="147"/>
      <c r="I487" s="147"/>
      <c r="J487" s="147"/>
      <c r="K487" s="239">
        <f t="shared" si="201"/>
        <v>0</v>
      </c>
      <c r="L487" s="393">
        <f t="shared" si="208"/>
        <v>0</v>
      </c>
      <c r="M487" s="228">
        <f t="shared" si="202"/>
        <v>0</v>
      </c>
      <c r="N487" s="228">
        <f t="shared" si="203"/>
        <v>0</v>
      </c>
      <c r="O487" s="809">
        <f t="shared" si="204"/>
        <v>0</v>
      </c>
      <c r="P487" s="230">
        <f t="shared" si="205"/>
        <v>0</v>
      </c>
      <c r="Q487" s="345"/>
      <c r="R487" s="393">
        <f t="shared" si="209"/>
        <v>0</v>
      </c>
      <c r="S487" s="229">
        <f t="shared" si="210"/>
        <v>0</v>
      </c>
      <c r="T487" s="393">
        <f t="shared" si="211"/>
        <v>0</v>
      </c>
      <c r="U487" s="230">
        <f t="shared" si="212"/>
        <v>0</v>
      </c>
      <c r="V487" s="412">
        <f t="shared" si="206"/>
        <v>0</v>
      </c>
      <c r="W487" s="230">
        <f t="shared" si="207"/>
        <v>0</v>
      </c>
    </row>
    <row r="488" spans="1:23" s="13" customFormat="1" ht="12.75">
      <c r="A488" s="377"/>
      <c r="B488" s="146"/>
      <c r="C488" s="147"/>
      <c r="D488" s="147"/>
      <c r="E488" s="147"/>
      <c r="F488" s="239">
        <f t="shared" si="200"/>
        <v>0</v>
      </c>
      <c r="G488" s="146"/>
      <c r="H488" s="147"/>
      <c r="I488" s="147"/>
      <c r="J488" s="147"/>
      <c r="K488" s="239">
        <f t="shared" si="201"/>
        <v>0</v>
      </c>
      <c r="L488" s="393">
        <f t="shared" si="208"/>
        <v>0</v>
      </c>
      <c r="M488" s="228">
        <f t="shared" si="202"/>
        <v>0</v>
      </c>
      <c r="N488" s="228">
        <f t="shared" si="203"/>
        <v>0</v>
      </c>
      <c r="O488" s="809">
        <f t="shared" si="204"/>
        <v>0</v>
      </c>
      <c r="P488" s="230">
        <f t="shared" si="205"/>
        <v>0</v>
      </c>
      <c r="Q488" s="345"/>
      <c r="R488" s="393">
        <f t="shared" si="209"/>
        <v>0</v>
      </c>
      <c r="S488" s="229">
        <f t="shared" si="210"/>
        <v>0</v>
      </c>
      <c r="T488" s="393">
        <f t="shared" si="211"/>
        <v>0</v>
      </c>
      <c r="U488" s="230">
        <f t="shared" si="212"/>
        <v>0</v>
      </c>
      <c r="V488" s="412">
        <f t="shared" si="206"/>
        <v>0</v>
      </c>
      <c r="W488" s="230">
        <f t="shared" si="207"/>
        <v>0</v>
      </c>
    </row>
    <row r="489" spans="1:23" s="13" customFormat="1" ht="12.75">
      <c r="A489" s="377"/>
      <c r="B489" s="146"/>
      <c r="C489" s="147"/>
      <c r="D489" s="147"/>
      <c r="E489" s="147"/>
      <c r="F489" s="239">
        <f t="shared" si="200"/>
        <v>0</v>
      </c>
      <c r="G489" s="146"/>
      <c r="H489" s="147"/>
      <c r="I489" s="147"/>
      <c r="J489" s="147"/>
      <c r="K489" s="239">
        <f t="shared" si="201"/>
        <v>0</v>
      </c>
      <c r="L489" s="393">
        <f t="shared" si="208"/>
        <v>0</v>
      </c>
      <c r="M489" s="228">
        <f t="shared" si="202"/>
        <v>0</v>
      </c>
      <c r="N489" s="228">
        <f t="shared" si="203"/>
        <v>0</v>
      </c>
      <c r="O489" s="809">
        <f t="shared" si="204"/>
        <v>0</v>
      </c>
      <c r="P489" s="230">
        <f t="shared" si="205"/>
        <v>0</v>
      </c>
      <c r="Q489" s="345"/>
      <c r="R489" s="393">
        <f t="shared" si="209"/>
        <v>0</v>
      </c>
      <c r="S489" s="229">
        <f t="shared" si="210"/>
        <v>0</v>
      </c>
      <c r="T489" s="393">
        <f t="shared" si="211"/>
        <v>0</v>
      </c>
      <c r="U489" s="230">
        <f t="shared" si="212"/>
        <v>0</v>
      </c>
      <c r="V489" s="412">
        <f t="shared" si="206"/>
        <v>0</v>
      </c>
      <c r="W489" s="230">
        <f t="shared" si="207"/>
        <v>0</v>
      </c>
    </row>
    <row r="490" spans="1:23" s="13" customFormat="1" ht="12.75">
      <c r="A490" s="377"/>
      <c r="B490" s="146"/>
      <c r="C490" s="147"/>
      <c r="D490" s="147"/>
      <c r="E490" s="147"/>
      <c r="F490" s="239">
        <f t="shared" si="200"/>
        <v>0</v>
      </c>
      <c r="G490" s="146"/>
      <c r="H490" s="147"/>
      <c r="I490" s="147"/>
      <c r="J490" s="147"/>
      <c r="K490" s="239">
        <f t="shared" si="201"/>
        <v>0</v>
      </c>
      <c r="L490" s="393">
        <f t="shared" si="208"/>
        <v>0</v>
      </c>
      <c r="M490" s="228">
        <f t="shared" si="202"/>
        <v>0</v>
      </c>
      <c r="N490" s="228">
        <f t="shared" si="203"/>
        <v>0</v>
      </c>
      <c r="O490" s="809">
        <f t="shared" si="204"/>
        <v>0</v>
      </c>
      <c r="P490" s="230">
        <f t="shared" si="205"/>
        <v>0</v>
      </c>
      <c r="Q490" s="345"/>
      <c r="R490" s="393">
        <f t="shared" si="209"/>
        <v>0</v>
      </c>
      <c r="S490" s="229">
        <f t="shared" si="210"/>
        <v>0</v>
      </c>
      <c r="T490" s="393">
        <f t="shared" si="211"/>
        <v>0</v>
      </c>
      <c r="U490" s="230">
        <f t="shared" si="212"/>
        <v>0</v>
      </c>
      <c r="V490" s="412">
        <f t="shared" si="206"/>
        <v>0</v>
      </c>
      <c r="W490" s="230">
        <f t="shared" si="207"/>
        <v>0</v>
      </c>
    </row>
    <row r="491" spans="1:23" s="13" customFormat="1" ht="12.75">
      <c r="A491" s="377"/>
      <c r="B491" s="146"/>
      <c r="C491" s="147"/>
      <c r="D491" s="147"/>
      <c r="E491" s="147"/>
      <c r="F491" s="239">
        <f t="shared" si="200"/>
        <v>0</v>
      </c>
      <c r="G491" s="146"/>
      <c r="H491" s="147"/>
      <c r="I491" s="147"/>
      <c r="J491" s="147"/>
      <c r="K491" s="239">
        <f t="shared" si="201"/>
        <v>0</v>
      </c>
      <c r="L491" s="393">
        <f t="shared" si="208"/>
        <v>0</v>
      </c>
      <c r="M491" s="228">
        <f t="shared" si="202"/>
        <v>0</v>
      </c>
      <c r="N491" s="228">
        <f t="shared" si="203"/>
        <v>0</v>
      </c>
      <c r="O491" s="809">
        <f t="shared" si="204"/>
        <v>0</v>
      </c>
      <c r="P491" s="230">
        <f t="shared" si="205"/>
        <v>0</v>
      </c>
      <c r="Q491" s="345"/>
      <c r="R491" s="393">
        <f t="shared" si="209"/>
        <v>0</v>
      </c>
      <c r="S491" s="229">
        <f t="shared" si="210"/>
        <v>0</v>
      </c>
      <c r="T491" s="393">
        <f t="shared" si="211"/>
        <v>0</v>
      </c>
      <c r="U491" s="230">
        <f t="shared" si="212"/>
        <v>0</v>
      </c>
      <c r="V491" s="412">
        <f t="shared" si="206"/>
        <v>0</v>
      </c>
      <c r="W491" s="230">
        <f t="shared" si="207"/>
        <v>0</v>
      </c>
    </row>
    <row r="492" spans="1:23" s="13" customFormat="1" ht="12.75">
      <c r="A492" s="377"/>
      <c r="B492" s="146"/>
      <c r="C492" s="147"/>
      <c r="D492" s="147"/>
      <c r="E492" s="147"/>
      <c r="F492" s="239">
        <f t="shared" si="200"/>
        <v>0</v>
      </c>
      <c r="G492" s="146"/>
      <c r="H492" s="147"/>
      <c r="I492" s="147"/>
      <c r="J492" s="147"/>
      <c r="K492" s="239">
        <f t="shared" si="201"/>
        <v>0</v>
      </c>
      <c r="L492" s="393">
        <f t="shared" si="208"/>
        <v>0</v>
      </c>
      <c r="M492" s="228">
        <f t="shared" si="202"/>
        <v>0</v>
      </c>
      <c r="N492" s="228">
        <f t="shared" si="203"/>
        <v>0</v>
      </c>
      <c r="O492" s="809">
        <f t="shared" si="204"/>
        <v>0</v>
      </c>
      <c r="P492" s="230">
        <f t="shared" si="205"/>
        <v>0</v>
      </c>
      <c r="Q492" s="345"/>
      <c r="R492" s="393">
        <f t="shared" si="209"/>
        <v>0</v>
      </c>
      <c r="S492" s="229">
        <f t="shared" si="210"/>
        <v>0</v>
      </c>
      <c r="T492" s="393">
        <f t="shared" si="211"/>
        <v>0</v>
      </c>
      <c r="U492" s="230">
        <f t="shared" si="212"/>
        <v>0</v>
      </c>
      <c r="V492" s="412">
        <f t="shared" si="206"/>
        <v>0</v>
      </c>
      <c r="W492" s="230">
        <f t="shared" si="207"/>
        <v>0</v>
      </c>
    </row>
    <row r="493" spans="1:23" s="13" customFormat="1" ht="12.75">
      <c r="A493" s="377"/>
      <c r="B493" s="146"/>
      <c r="C493" s="147"/>
      <c r="D493" s="147"/>
      <c r="E493" s="147"/>
      <c r="F493" s="239">
        <f t="shared" si="200"/>
        <v>0</v>
      </c>
      <c r="G493" s="146"/>
      <c r="H493" s="147"/>
      <c r="I493" s="147"/>
      <c r="J493" s="147"/>
      <c r="K493" s="239">
        <f t="shared" si="201"/>
        <v>0</v>
      </c>
      <c r="L493" s="393">
        <f t="shared" si="208"/>
        <v>0</v>
      </c>
      <c r="M493" s="228">
        <f t="shared" si="202"/>
        <v>0</v>
      </c>
      <c r="N493" s="228">
        <f t="shared" si="203"/>
        <v>0</v>
      </c>
      <c r="O493" s="809">
        <f t="shared" si="204"/>
        <v>0</v>
      </c>
      <c r="P493" s="230">
        <f t="shared" si="205"/>
        <v>0</v>
      </c>
      <c r="Q493" s="345"/>
      <c r="R493" s="393">
        <f t="shared" si="209"/>
        <v>0</v>
      </c>
      <c r="S493" s="229">
        <f t="shared" si="210"/>
        <v>0</v>
      </c>
      <c r="T493" s="393">
        <f t="shared" si="211"/>
        <v>0</v>
      </c>
      <c r="U493" s="230">
        <f t="shared" si="212"/>
        <v>0</v>
      </c>
      <c r="V493" s="412">
        <f t="shared" si="206"/>
        <v>0</v>
      </c>
      <c r="W493" s="230">
        <f t="shared" si="207"/>
        <v>0</v>
      </c>
    </row>
    <row r="494" spans="1:23" s="13" customFormat="1" ht="12.75">
      <c r="A494" s="377"/>
      <c r="B494" s="146"/>
      <c r="C494" s="147"/>
      <c r="D494" s="147"/>
      <c r="E494" s="147"/>
      <c r="F494" s="239">
        <f t="shared" si="200"/>
        <v>0</v>
      </c>
      <c r="G494" s="146"/>
      <c r="H494" s="147"/>
      <c r="I494" s="147"/>
      <c r="J494" s="147"/>
      <c r="K494" s="239">
        <f t="shared" si="201"/>
        <v>0</v>
      </c>
      <c r="L494" s="393">
        <f t="shared" si="208"/>
        <v>0</v>
      </c>
      <c r="M494" s="228">
        <f t="shared" si="202"/>
        <v>0</v>
      </c>
      <c r="N494" s="228">
        <f t="shared" si="203"/>
        <v>0</v>
      </c>
      <c r="O494" s="809">
        <f t="shared" si="204"/>
        <v>0</v>
      </c>
      <c r="P494" s="230">
        <f t="shared" si="205"/>
        <v>0</v>
      </c>
      <c r="Q494" s="345"/>
      <c r="R494" s="393">
        <f t="shared" si="209"/>
        <v>0</v>
      </c>
      <c r="S494" s="229">
        <f t="shared" si="210"/>
        <v>0</v>
      </c>
      <c r="T494" s="393">
        <f t="shared" si="211"/>
        <v>0</v>
      </c>
      <c r="U494" s="230">
        <f t="shared" si="212"/>
        <v>0</v>
      </c>
      <c r="V494" s="412">
        <f t="shared" si="206"/>
        <v>0</v>
      </c>
      <c r="W494" s="230">
        <f t="shared" si="207"/>
        <v>0</v>
      </c>
    </row>
    <row r="495" spans="1:23" s="13" customFormat="1" ht="12.75">
      <c r="A495" s="377"/>
      <c r="B495" s="146"/>
      <c r="C495" s="147"/>
      <c r="D495" s="147"/>
      <c r="E495" s="147"/>
      <c r="F495" s="239">
        <f t="shared" si="200"/>
        <v>0</v>
      </c>
      <c r="G495" s="146"/>
      <c r="H495" s="147"/>
      <c r="I495" s="147"/>
      <c r="J495" s="147"/>
      <c r="K495" s="239">
        <f t="shared" si="201"/>
        <v>0</v>
      </c>
      <c r="L495" s="393">
        <f t="shared" si="208"/>
        <v>0</v>
      </c>
      <c r="M495" s="228">
        <f t="shared" si="202"/>
        <v>0</v>
      </c>
      <c r="N495" s="228">
        <f t="shared" si="203"/>
        <v>0</v>
      </c>
      <c r="O495" s="809">
        <f t="shared" si="204"/>
        <v>0</v>
      </c>
      <c r="P495" s="230">
        <f t="shared" si="205"/>
        <v>0</v>
      </c>
      <c r="Q495" s="345"/>
      <c r="R495" s="393">
        <f t="shared" si="209"/>
        <v>0</v>
      </c>
      <c r="S495" s="229">
        <f t="shared" si="210"/>
        <v>0</v>
      </c>
      <c r="T495" s="393">
        <f t="shared" si="211"/>
        <v>0</v>
      </c>
      <c r="U495" s="230">
        <f t="shared" si="212"/>
        <v>0</v>
      </c>
      <c r="V495" s="412">
        <f t="shared" si="206"/>
        <v>0</v>
      </c>
      <c r="W495" s="230">
        <f t="shared" si="207"/>
        <v>0</v>
      </c>
    </row>
    <row r="496" spans="1:23" s="13" customFormat="1" ht="12.75">
      <c r="A496" s="377"/>
      <c r="B496" s="146"/>
      <c r="C496" s="147"/>
      <c r="D496" s="147"/>
      <c r="E496" s="147"/>
      <c r="F496" s="239">
        <f t="shared" si="200"/>
        <v>0</v>
      </c>
      <c r="G496" s="146"/>
      <c r="H496" s="147"/>
      <c r="I496" s="147"/>
      <c r="J496" s="147"/>
      <c r="K496" s="239">
        <f t="shared" si="201"/>
        <v>0</v>
      </c>
      <c r="L496" s="393">
        <f t="shared" si="208"/>
        <v>0</v>
      </c>
      <c r="M496" s="228">
        <f t="shared" si="202"/>
        <v>0</v>
      </c>
      <c r="N496" s="228">
        <f t="shared" si="203"/>
        <v>0</v>
      </c>
      <c r="O496" s="809">
        <f t="shared" si="204"/>
        <v>0</v>
      </c>
      <c r="P496" s="230">
        <f t="shared" si="205"/>
        <v>0</v>
      </c>
      <c r="Q496" s="345"/>
      <c r="R496" s="393">
        <f t="shared" si="209"/>
        <v>0</v>
      </c>
      <c r="S496" s="229">
        <f t="shared" si="210"/>
        <v>0</v>
      </c>
      <c r="T496" s="393">
        <f t="shared" si="211"/>
        <v>0</v>
      </c>
      <c r="U496" s="230">
        <f t="shared" si="212"/>
        <v>0</v>
      </c>
      <c r="V496" s="412">
        <f t="shared" si="206"/>
        <v>0</v>
      </c>
      <c r="W496" s="230">
        <f t="shared" si="207"/>
        <v>0</v>
      </c>
    </row>
    <row r="497" spans="1:23" s="13" customFormat="1" ht="12.75">
      <c r="A497" s="377"/>
      <c r="B497" s="146"/>
      <c r="C497" s="147"/>
      <c r="D497" s="147"/>
      <c r="E497" s="147"/>
      <c r="F497" s="239">
        <f t="shared" si="200"/>
        <v>0</v>
      </c>
      <c r="G497" s="146"/>
      <c r="H497" s="147"/>
      <c r="I497" s="147"/>
      <c r="J497" s="147"/>
      <c r="K497" s="239">
        <f t="shared" si="201"/>
        <v>0</v>
      </c>
      <c r="L497" s="393">
        <f t="shared" si="208"/>
        <v>0</v>
      </c>
      <c r="M497" s="228">
        <f t="shared" si="202"/>
        <v>0</v>
      </c>
      <c r="N497" s="228">
        <f t="shared" si="203"/>
        <v>0</v>
      </c>
      <c r="O497" s="809">
        <f t="shared" si="204"/>
        <v>0</v>
      </c>
      <c r="P497" s="230">
        <f t="shared" si="205"/>
        <v>0</v>
      </c>
      <c r="Q497" s="345"/>
      <c r="R497" s="393">
        <f t="shared" si="209"/>
        <v>0</v>
      </c>
      <c r="S497" s="229">
        <f t="shared" si="210"/>
        <v>0</v>
      </c>
      <c r="T497" s="393">
        <f t="shared" si="211"/>
        <v>0</v>
      </c>
      <c r="U497" s="230">
        <f t="shared" si="212"/>
        <v>0</v>
      </c>
      <c r="V497" s="412">
        <f t="shared" si="206"/>
        <v>0</v>
      </c>
      <c r="W497" s="230">
        <f t="shared" si="207"/>
        <v>0</v>
      </c>
    </row>
    <row r="498" spans="1:23" s="13" customFormat="1" ht="12.75">
      <c r="A498" s="377"/>
      <c r="B498" s="146"/>
      <c r="C498" s="147"/>
      <c r="D498" s="147"/>
      <c r="E498" s="147"/>
      <c r="F498" s="239">
        <f t="shared" si="200"/>
        <v>0</v>
      </c>
      <c r="G498" s="146"/>
      <c r="H498" s="147"/>
      <c r="I498" s="147"/>
      <c r="J498" s="147"/>
      <c r="K498" s="239">
        <f t="shared" si="201"/>
        <v>0</v>
      </c>
      <c r="L498" s="393">
        <f t="shared" si="208"/>
        <v>0</v>
      </c>
      <c r="M498" s="228">
        <f t="shared" si="202"/>
        <v>0</v>
      </c>
      <c r="N498" s="228">
        <f t="shared" si="203"/>
        <v>0</v>
      </c>
      <c r="O498" s="809">
        <f t="shared" si="204"/>
        <v>0</v>
      </c>
      <c r="P498" s="230">
        <f t="shared" si="205"/>
        <v>0</v>
      </c>
      <c r="Q498" s="345"/>
      <c r="R498" s="393">
        <f t="shared" si="209"/>
        <v>0</v>
      </c>
      <c r="S498" s="229">
        <f t="shared" si="210"/>
        <v>0</v>
      </c>
      <c r="T498" s="393">
        <f t="shared" si="211"/>
        <v>0</v>
      </c>
      <c r="U498" s="230">
        <f t="shared" si="212"/>
        <v>0</v>
      </c>
      <c r="V498" s="412">
        <f t="shared" si="206"/>
        <v>0</v>
      </c>
      <c r="W498" s="230">
        <f t="shared" si="207"/>
        <v>0</v>
      </c>
    </row>
    <row r="499" spans="1:23" s="13" customFormat="1" ht="12.75">
      <c r="A499" s="377"/>
      <c r="B499" s="146"/>
      <c r="C499" s="147"/>
      <c r="D499" s="147"/>
      <c r="E499" s="147"/>
      <c r="F499" s="239">
        <f t="shared" si="200"/>
        <v>0</v>
      </c>
      <c r="G499" s="146"/>
      <c r="H499" s="147"/>
      <c r="I499" s="147"/>
      <c r="J499" s="147"/>
      <c r="K499" s="239">
        <f t="shared" si="201"/>
        <v>0</v>
      </c>
      <c r="L499" s="393">
        <f t="shared" si="208"/>
        <v>0</v>
      </c>
      <c r="M499" s="228">
        <f t="shared" si="202"/>
        <v>0</v>
      </c>
      <c r="N499" s="228">
        <f t="shared" si="203"/>
        <v>0</v>
      </c>
      <c r="O499" s="809">
        <f t="shared" si="204"/>
        <v>0</v>
      </c>
      <c r="P499" s="230">
        <f t="shared" si="205"/>
        <v>0</v>
      </c>
      <c r="Q499" s="345"/>
      <c r="R499" s="393">
        <f t="shared" si="209"/>
        <v>0</v>
      </c>
      <c r="S499" s="229">
        <f t="shared" si="210"/>
        <v>0</v>
      </c>
      <c r="T499" s="393">
        <f t="shared" si="211"/>
        <v>0</v>
      </c>
      <c r="U499" s="230">
        <f t="shared" si="212"/>
        <v>0</v>
      </c>
      <c r="V499" s="412">
        <f t="shared" si="206"/>
        <v>0</v>
      </c>
      <c r="W499" s="230">
        <f t="shared" si="207"/>
        <v>0</v>
      </c>
    </row>
    <row r="500" spans="1:23" s="13" customFormat="1" ht="12.75">
      <c r="A500" s="377"/>
      <c r="B500" s="146"/>
      <c r="C500" s="147"/>
      <c r="D500" s="147"/>
      <c r="E500" s="147"/>
      <c r="F500" s="239">
        <f t="shared" si="200"/>
        <v>0</v>
      </c>
      <c r="G500" s="146"/>
      <c r="H500" s="147"/>
      <c r="I500" s="147"/>
      <c r="J500" s="147"/>
      <c r="K500" s="239">
        <f t="shared" si="201"/>
        <v>0</v>
      </c>
      <c r="L500" s="393">
        <f t="shared" si="208"/>
        <v>0</v>
      </c>
      <c r="M500" s="228">
        <f t="shared" si="202"/>
        <v>0</v>
      </c>
      <c r="N500" s="228">
        <f t="shared" si="203"/>
        <v>0</v>
      </c>
      <c r="O500" s="809">
        <f t="shared" si="204"/>
        <v>0</v>
      </c>
      <c r="P500" s="230">
        <f t="shared" si="205"/>
        <v>0</v>
      </c>
      <c r="Q500" s="345"/>
      <c r="R500" s="393">
        <f t="shared" si="209"/>
        <v>0</v>
      </c>
      <c r="S500" s="229">
        <f t="shared" si="210"/>
        <v>0</v>
      </c>
      <c r="T500" s="393">
        <f t="shared" si="211"/>
        <v>0</v>
      </c>
      <c r="U500" s="230">
        <f t="shared" si="212"/>
        <v>0</v>
      </c>
      <c r="V500" s="412">
        <f t="shared" si="206"/>
        <v>0</v>
      </c>
      <c r="W500" s="230">
        <f t="shared" si="207"/>
        <v>0</v>
      </c>
    </row>
    <row r="501" spans="1:23" s="13" customFormat="1" ht="12.75">
      <c r="A501" s="377"/>
      <c r="B501" s="146"/>
      <c r="C501" s="147"/>
      <c r="D501" s="147"/>
      <c r="E501" s="147"/>
      <c r="F501" s="239">
        <f t="shared" si="200"/>
        <v>0</v>
      </c>
      <c r="G501" s="146"/>
      <c r="H501" s="147"/>
      <c r="I501" s="147"/>
      <c r="J501" s="147"/>
      <c r="K501" s="239">
        <f t="shared" si="201"/>
        <v>0</v>
      </c>
      <c r="L501" s="393">
        <f t="shared" si="208"/>
        <v>0</v>
      </c>
      <c r="M501" s="228">
        <f t="shared" si="202"/>
        <v>0</v>
      </c>
      <c r="N501" s="228">
        <f t="shared" si="203"/>
        <v>0</v>
      </c>
      <c r="O501" s="809">
        <f t="shared" si="204"/>
        <v>0</v>
      </c>
      <c r="P501" s="230">
        <f t="shared" si="205"/>
        <v>0</v>
      </c>
      <c r="Q501" s="345"/>
      <c r="R501" s="393">
        <f t="shared" si="209"/>
        <v>0</v>
      </c>
      <c r="S501" s="229">
        <f t="shared" si="210"/>
        <v>0</v>
      </c>
      <c r="T501" s="393">
        <f t="shared" si="211"/>
        <v>0</v>
      </c>
      <c r="U501" s="230">
        <f t="shared" si="212"/>
        <v>0</v>
      </c>
      <c r="V501" s="412">
        <f t="shared" si="206"/>
        <v>0</v>
      </c>
      <c r="W501" s="230">
        <f t="shared" si="207"/>
        <v>0</v>
      </c>
    </row>
    <row r="502" spans="1:23" s="13" customFormat="1" ht="12.75">
      <c r="A502" s="377"/>
      <c r="B502" s="146"/>
      <c r="C502" s="147"/>
      <c r="D502" s="147"/>
      <c r="E502" s="147"/>
      <c r="F502" s="239">
        <f t="shared" si="200"/>
        <v>0</v>
      </c>
      <c r="G502" s="146"/>
      <c r="H502" s="147"/>
      <c r="I502" s="147"/>
      <c r="J502" s="147"/>
      <c r="K502" s="239">
        <f t="shared" si="201"/>
        <v>0</v>
      </c>
      <c r="L502" s="393">
        <f t="shared" si="208"/>
        <v>0</v>
      </c>
      <c r="M502" s="228">
        <f t="shared" si="202"/>
        <v>0</v>
      </c>
      <c r="N502" s="228">
        <f t="shared" si="203"/>
        <v>0</v>
      </c>
      <c r="O502" s="809">
        <f t="shared" si="204"/>
        <v>0</v>
      </c>
      <c r="P502" s="230">
        <f t="shared" si="205"/>
        <v>0</v>
      </c>
      <c r="Q502" s="345"/>
      <c r="R502" s="393">
        <f t="shared" si="209"/>
        <v>0</v>
      </c>
      <c r="S502" s="229">
        <f t="shared" si="210"/>
        <v>0</v>
      </c>
      <c r="T502" s="393">
        <f t="shared" si="211"/>
        <v>0</v>
      </c>
      <c r="U502" s="230">
        <f t="shared" si="212"/>
        <v>0</v>
      </c>
      <c r="V502" s="412">
        <f t="shared" si="206"/>
        <v>0</v>
      </c>
      <c r="W502" s="230">
        <f t="shared" si="207"/>
        <v>0</v>
      </c>
    </row>
    <row r="503" spans="1:23" s="13" customFormat="1" ht="12.75">
      <c r="A503" s="377"/>
      <c r="B503" s="146"/>
      <c r="C503" s="147"/>
      <c r="D503" s="147"/>
      <c r="E503" s="147"/>
      <c r="F503" s="239">
        <f t="shared" si="200"/>
        <v>0</v>
      </c>
      <c r="G503" s="146"/>
      <c r="H503" s="147"/>
      <c r="I503" s="147"/>
      <c r="J503" s="147"/>
      <c r="K503" s="239">
        <f t="shared" si="201"/>
        <v>0</v>
      </c>
      <c r="L503" s="393">
        <f t="shared" si="208"/>
        <v>0</v>
      </c>
      <c r="M503" s="228">
        <f t="shared" si="202"/>
        <v>0</v>
      </c>
      <c r="N503" s="228">
        <f t="shared" si="203"/>
        <v>0</v>
      </c>
      <c r="O503" s="809">
        <f t="shared" si="204"/>
        <v>0</v>
      </c>
      <c r="P503" s="230">
        <f t="shared" si="205"/>
        <v>0</v>
      </c>
      <c r="Q503" s="345"/>
      <c r="R503" s="393">
        <f t="shared" si="209"/>
        <v>0</v>
      </c>
      <c r="S503" s="229">
        <f t="shared" si="210"/>
        <v>0</v>
      </c>
      <c r="T503" s="393">
        <f t="shared" si="211"/>
        <v>0</v>
      </c>
      <c r="U503" s="230">
        <f t="shared" si="212"/>
        <v>0</v>
      </c>
      <c r="V503" s="412">
        <f t="shared" si="206"/>
        <v>0</v>
      </c>
      <c r="W503" s="230">
        <f t="shared" si="207"/>
        <v>0</v>
      </c>
    </row>
    <row r="504" spans="1:23" s="13" customFormat="1" ht="12.75">
      <c r="A504" s="377"/>
      <c r="B504" s="146"/>
      <c r="C504" s="147"/>
      <c r="D504" s="147"/>
      <c r="E504" s="147"/>
      <c r="F504" s="239">
        <f t="shared" si="200"/>
        <v>0</v>
      </c>
      <c r="G504" s="146"/>
      <c r="H504" s="147"/>
      <c r="I504" s="147"/>
      <c r="J504" s="147"/>
      <c r="K504" s="239">
        <f t="shared" si="201"/>
        <v>0</v>
      </c>
      <c r="L504" s="393">
        <f t="shared" si="208"/>
        <v>0</v>
      </c>
      <c r="M504" s="228">
        <f t="shared" si="202"/>
        <v>0</v>
      </c>
      <c r="N504" s="228">
        <f t="shared" si="203"/>
        <v>0</v>
      </c>
      <c r="O504" s="809">
        <f t="shared" si="204"/>
        <v>0</v>
      </c>
      <c r="P504" s="230">
        <f t="shared" si="205"/>
        <v>0</v>
      </c>
      <c r="Q504" s="345"/>
      <c r="R504" s="393">
        <f t="shared" si="209"/>
        <v>0</v>
      </c>
      <c r="S504" s="229">
        <f t="shared" si="210"/>
        <v>0</v>
      </c>
      <c r="T504" s="393">
        <f t="shared" si="211"/>
        <v>0</v>
      </c>
      <c r="U504" s="230">
        <f t="shared" si="212"/>
        <v>0</v>
      </c>
      <c r="V504" s="412">
        <f t="shared" si="206"/>
        <v>0</v>
      </c>
      <c r="W504" s="230">
        <f t="shared" si="207"/>
        <v>0</v>
      </c>
    </row>
    <row r="505" spans="1:23" s="13" customFormat="1" ht="12.75">
      <c r="A505" s="377"/>
      <c r="B505" s="146"/>
      <c r="C505" s="147"/>
      <c r="D505" s="147"/>
      <c r="E505" s="147"/>
      <c r="F505" s="239">
        <f t="shared" si="200"/>
        <v>0</v>
      </c>
      <c r="G505" s="146"/>
      <c r="H505" s="147"/>
      <c r="I505" s="147"/>
      <c r="J505" s="147"/>
      <c r="K505" s="239">
        <f t="shared" si="201"/>
        <v>0</v>
      </c>
      <c r="L505" s="393">
        <f t="shared" si="208"/>
        <v>0</v>
      </c>
      <c r="M505" s="228">
        <f t="shared" si="202"/>
        <v>0</v>
      </c>
      <c r="N505" s="228">
        <f t="shared" si="203"/>
        <v>0</v>
      </c>
      <c r="O505" s="809">
        <f t="shared" si="204"/>
        <v>0</v>
      </c>
      <c r="P505" s="230">
        <f t="shared" si="205"/>
        <v>0</v>
      </c>
      <c r="Q505" s="345"/>
      <c r="R505" s="393">
        <f t="shared" si="209"/>
        <v>0</v>
      </c>
      <c r="S505" s="229">
        <f t="shared" si="210"/>
        <v>0</v>
      </c>
      <c r="T505" s="393">
        <f t="shared" si="211"/>
        <v>0</v>
      </c>
      <c r="U505" s="230">
        <f t="shared" si="212"/>
        <v>0</v>
      </c>
      <c r="V505" s="412">
        <f t="shared" si="206"/>
        <v>0</v>
      </c>
      <c r="W505" s="230">
        <f t="shared" si="207"/>
        <v>0</v>
      </c>
    </row>
    <row r="506" spans="1:23" s="13" customFormat="1" ht="12.75">
      <c r="A506" s="377"/>
      <c r="B506" s="146"/>
      <c r="C506" s="147"/>
      <c r="D506" s="147"/>
      <c r="E506" s="147"/>
      <c r="F506" s="239">
        <f t="shared" si="200"/>
        <v>0</v>
      </c>
      <c r="G506" s="146"/>
      <c r="H506" s="147"/>
      <c r="I506" s="147"/>
      <c r="J506" s="147"/>
      <c r="K506" s="239">
        <f t="shared" si="201"/>
        <v>0</v>
      </c>
      <c r="L506" s="393">
        <f t="shared" si="208"/>
        <v>0</v>
      </c>
      <c r="M506" s="228">
        <f t="shared" si="202"/>
        <v>0</v>
      </c>
      <c r="N506" s="228">
        <f t="shared" si="203"/>
        <v>0</v>
      </c>
      <c r="O506" s="809">
        <f t="shared" si="204"/>
        <v>0</v>
      </c>
      <c r="P506" s="230">
        <f t="shared" si="205"/>
        <v>0</v>
      </c>
      <c r="Q506" s="345"/>
      <c r="R506" s="393">
        <f t="shared" si="209"/>
        <v>0</v>
      </c>
      <c r="S506" s="229">
        <f t="shared" si="210"/>
        <v>0</v>
      </c>
      <c r="T506" s="393">
        <f t="shared" si="211"/>
        <v>0</v>
      </c>
      <c r="U506" s="230">
        <f t="shared" si="212"/>
        <v>0</v>
      </c>
      <c r="V506" s="412">
        <f t="shared" si="206"/>
        <v>0</v>
      </c>
      <c r="W506" s="230">
        <f t="shared" si="207"/>
        <v>0</v>
      </c>
    </row>
    <row r="507" spans="1:23" s="13" customFormat="1" ht="12.75">
      <c r="A507" s="377"/>
      <c r="B507" s="146"/>
      <c r="C507" s="147"/>
      <c r="D507" s="147"/>
      <c r="E507" s="147"/>
      <c r="F507" s="239">
        <f t="shared" si="200"/>
        <v>0</v>
      </c>
      <c r="G507" s="146"/>
      <c r="H507" s="147"/>
      <c r="I507" s="147"/>
      <c r="J507" s="147"/>
      <c r="K507" s="239">
        <f t="shared" si="201"/>
        <v>0</v>
      </c>
      <c r="L507" s="393">
        <f t="shared" si="208"/>
        <v>0</v>
      </c>
      <c r="M507" s="228">
        <f t="shared" si="202"/>
        <v>0</v>
      </c>
      <c r="N507" s="228">
        <f t="shared" si="203"/>
        <v>0</v>
      </c>
      <c r="O507" s="809">
        <f t="shared" si="204"/>
        <v>0</v>
      </c>
      <c r="P507" s="230">
        <f t="shared" si="205"/>
        <v>0</v>
      </c>
      <c r="Q507" s="345"/>
      <c r="R507" s="393">
        <f t="shared" si="209"/>
        <v>0</v>
      </c>
      <c r="S507" s="229">
        <f t="shared" si="210"/>
        <v>0</v>
      </c>
      <c r="T507" s="393">
        <f t="shared" si="211"/>
        <v>0</v>
      </c>
      <c r="U507" s="230">
        <f t="shared" si="212"/>
        <v>0</v>
      </c>
      <c r="V507" s="412">
        <f t="shared" si="206"/>
        <v>0</v>
      </c>
      <c r="W507" s="230">
        <f t="shared" si="207"/>
        <v>0</v>
      </c>
    </row>
    <row r="508" spans="1:23" s="13" customFormat="1" ht="12.75">
      <c r="A508" s="377"/>
      <c r="B508" s="146"/>
      <c r="C508" s="147"/>
      <c r="D508" s="147"/>
      <c r="E508" s="147"/>
      <c r="F508" s="239">
        <f t="shared" si="200"/>
        <v>0</v>
      </c>
      <c r="G508" s="146"/>
      <c r="H508" s="147"/>
      <c r="I508" s="147"/>
      <c r="J508" s="147"/>
      <c r="K508" s="239">
        <f t="shared" si="201"/>
        <v>0</v>
      </c>
      <c r="L508" s="393">
        <f t="shared" si="208"/>
        <v>0</v>
      </c>
      <c r="M508" s="228">
        <f t="shared" si="202"/>
        <v>0</v>
      </c>
      <c r="N508" s="228">
        <f t="shared" si="203"/>
        <v>0</v>
      </c>
      <c r="O508" s="809">
        <f t="shared" si="204"/>
        <v>0</v>
      </c>
      <c r="P508" s="230">
        <f t="shared" si="205"/>
        <v>0</v>
      </c>
      <c r="Q508" s="345"/>
      <c r="R508" s="393">
        <f t="shared" si="209"/>
        <v>0</v>
      </c>
      <c r="S508" s="229">
        <f t="shared" si="210"/>
        <v>0</v>
      </c>
      <c r="T508" s="393">
        <f t="shared" si="211"/>
        <v>0</v>
      </c>
      <c r="U508" s="230">
        <f t="shared" si="212"/>
        <v>0</v>
      </c>
      <c r="V508" s="412">
        <f t="shared" si="206"/>
        <v>0</v>
      </c>
      <c r="W508" s="230">
        <f t="shared" si="207"/>
        <v>0</v>
      </c>
    </row>
    <row r="509" spans="1:23" s="13" customFormat="1" ht="12.75">
      <c r="A509" s="820"/>
      <c r="B509" s="821"/>
      <c r="C509" s="822"/>
      <c r="D509" s="822"/>
      <c r="E509" s="822"/>
      <c r="F509" s="239">
        <f t="shared" si="200"/>
        <v>0</v>
      </c>
      <c r="G509" s="821"/>
      <c r="H509" s="822"/>
      <c r="I509" s="822"/>
      <c r="J509" s="822"/>
      <c r="K509" s="239">
        <f t="shared" si="201"/>
        <v>0</v>
      </c>
      <c r="L509" s="413">
        <f t="shared" ref="L509:L524" si="213">+B509-G509</f>
        <v>0</v>
      </c>
      <c r="M509" s="823">
        <f t="shared" ref="M509:M524" si="214">+C509-H509</f>
        <v>0</v>
      </c>
      <c r="N509" s="823">
        <f t="shared" ref="N509:N524" si="215">+D509-I509</f>
        <v>0</v>
      </c>
      <c r="O509" s="828">
        <f t="shared" ref="O509:O524" si="216">+E509-J509</f>
        <v>0</v>
      </c>
      <c r="P509" s="415">
        <f t="shared" ref="P509:P524" si="217">+F509-K509</f>
        <v>0</v>
      </c>
      <c r="Q509" s="345"/>
      <c r="R509" s="393">
        <f t="shared" ref="R509:R524" si="218">+B509*(E509/12)</f>
        <v>0</v>
      </c>
      <c r="S509" s="229">
        <f t="shared" ref="S509:S524" si="219">+C509*(E509/12)</f>
        <v>0</v>
      </c>
      <c r="T509" s="393">
        <f t="shared" ref="T509:T524" si="220">+G509*(J509/12)</f>
        <v>0</v>
      </c>
      <c r="U509" s="230">
        <f t="shared" ref="U509:U524" si="221">+H509*(J509/12)</f>
        <v>0</v>
      </c>
      <c r="V509" s="412">
        <f t="shared" ref="V509:V524" si="222">+R509-T509</f>
        <v>0</v>
      </c>
      <c r="W509" s="230">
        <f t="shared" ref="W509:W524" si="223">+S509-U509</f>
        <v>0</v>
      </c>
    </row>
    <row r="510" spans="1:23" s="13" customFormat="1" ht="12.75">
      <c r="A510" s="820"/>
      <c r="B510" s="821"/>
      <c r="C510" s="822"/>
      <c r="D510" s="822"/>
      <c r="E510" s="822"/>
      <c r="F510" s="239">
        <f t="shared" si="200"/>
        <v>0</v>
      </c>
      <c r="G510" s="821"/>
      <c r="H510" s="822"/>
      <c r="I510" s="822"/>
      <c r="J510" s="822"/>
      <c r="K510" s="239">
        <f t="shared" si="201"/>
        <v>0</v>
      </c>
      <c r="L510" s="413">
        <f t="shared" si="213"/>
        <v>0</v>
      </c>
      <c r="M510" s="823">
        <f t="shared" si="214"/>
        <v>0</v>
      </c>
      <c r="N510" s="823">
        <f t="shared" si="215"/>
        <v>0</v>
      </c>
      <c r="O510" s="828">
        <f t="shared" si="216"/>
        <v>0</v>
      </c>
      <c r="P510" s="415">
        <f t="shared" si="217"/>
        <v>0</v>
      </c>
      <c r="Q510" s="345"/>
      <c r="R510" s="393">
        <f t="shared" si="218"/>
        <v>0</v>
      </c>
      <c r="S510" s="229">
        <f t="shared" si="219"/>
        <v>0</v>
      </c>
      <c r="T510" s="393">
        <f t="shared" si="220"/>
        <v>0</v>
      </c>
      <c r="U510" s="230">
        <f t="shared" si="221"/>
        <v>0</v>
      </c>
      <c r="V510" s="412">
        <f t="shared" si="222"/>
        <v>0</v>
      </c>
      <c r="W510" s="230">
        <f t="shared" si="223"/>
        <v>0</v>
      </c>
    </row>
    <row r="511" spans="1:23" s="13" customFormat="1" ht="12.75">
      <c r="A511" s="820"/>
      <c r="B511" s="821"/>
      <c r="C511" s="822"/>
      <c r="D511" s="822"/>
      <c r="E511" s="822"/>
      <c r="F511" s="239">
        <f t="shared" si="200"/>
        <v>0</v>
      </c>
      <c r="G511" s="821"/>
      <c r="H511" s="822"/>
      <c r="I511" s="822"/>
      <c r="J511" s="822"/>
      <c r="K511" s="239">
        <f t="shared" si="201"/>
        <v>0</v>
      </c>
      <c r="L511" s="413">
        <f t="shared" si="213"/>
        <v>0</v>
      </c>
      <c r="M511" s="823">
        <f t="shared" si="214"/>
        <v>0</v>
      </c>
      <c r="N511" s="823">
        <f t="shared" si="215"/>
        <v>0</v>
      </c>
      <c r="O511" s="828">
        <f t="shared" si="216"/>
        <v>0</v>
      </c>
      <c r="P511" s="415">
        <f t="shared" si="217"/>
        <v>0</v>
      </c>
      <c r="Q511" s="345"/>
      <c r="R511" s="393">
        <f t="shared" si="218"/>
        <v>0</v>
      </c>
      <c r="S511" s="229">
        <f t="shared" si="219"/>
        <v>0</v>
      </c>
      <c r="T511" s="393">
        <f t="shared" si="220"/>
        <v>0</v>
      </c>
      <c r="U511" s="230">
        <f t="shared" si="221"/>
        <v>0</v>
      </c>
      <c r="V511" s="412">
        <f t="shared" si="222"/>
        <v>0</v>
      </c>
      <c r="W511" s="230">
        <f t="shared" si="223"/>
        <v>0</v>
      </c>
    </row>
    <row r="512" spans="1:23" s="13" customFormat="1" ht="12.75">
      <c r="A512" s="820"/>
      <c r="B512" s="821"/>
      <c r="C512" s="822"/>
      <c r="D512" s="822"/>
      <c r="E512" s="822"/>
      <c r="F512" s="239">
        <f t="shared" si="200"/>
        <v>0</v>
      </c>
      <c r="G512" s="821"/>
      <c r="H512" s="822"/>
      <c r="I512" s="822"/>
      <c r="J512" s="822"/>
      <c r="K512" s="239">
        <f t="shared" si="201"/>
        <v>0</v>
      </c>
      <c r="L512" s="413">
        <f t="shared" si="213"/>
        <v>0</v>
      </c>
      <c r="M512" s="823">
        <f t="shared" si="214"/>
        <v>0</v>
      </c>
      <c r="N512" s="823">
        <f t="shared" si="215"/>
        <v>0</v>
      </c>
      <c r="O512" s="828">
        <f t="shared" si="216"/>
        <v>0</v>
      </c>
      <c r="P512" s="415">
        <f t="shared" si="217"/>
        <v>0</v>
      </c>
      <c r="Q512" s="345"/>
      <c r="R512" s="393">
        <f t="shared" si="218"/>
        <v>0</v>
      </c>
      <c r="S512" s="229">
        <f t="shared" si="219"/>
        <v>0</v>
      </c>
      <c r="T512" s="393">
        <f t="shared" si="220"/>
        <v>0</v>
      </c>
      <c r="U512" s="230">
        <f t="shared" si="221"/>
        <v>0</v>
      </c>
      <c r="V512" s="412">
        <f t="shared" si="222"/>
        <v>0</v>
      </c>
      <c r="W512" s="230">
        <f t="shared" si="223"/>
        <v>0</v>
      </c>
    </row>
    <row r="513" spans="1:23" s="13" customFormat="1" ht="12.75">
      <c r="A513" s="820"/>
      <c r="B513" s="821"/>
      <c r="C513" s="822"/>
      <c r="D513" s="822"/>
      <c r="E513" s="822"/>
      <c r="F513" s="239">
        <f t="shared" si="200"/>
        <v>0</v>
      </c>
      <c r="G513" s="821"/>
      <c r="H513" s="822"/>
      <c r="I513" s="822"/>
      <c r="J513" s="822"/>
      <c r="K513" s="239">
        <f t="shared" si="201"/>
        <v>0</v>
      </c>
      <c r="L513" s="413">
        <f t="shared" si="213"/>
        <v>0</v>
      </c>
      <c r="M513" s="823">
        <f t="shared" si="214"/>
        <v>0</v>
      </c>
      <c r="N513" s="823">
        <f t="shared" si="215"/>
        <v>0</v>
      </c>
      <c r="O513" s="828">
        <f t="shared" si="216"/>
        <v>0</v>
      </c>
      <c r="P513" s="415">
        <f t="shared" si="217"/>
        <v>0</v>
      </c>
      <c r="Q513" s="345"/>
      <c r="R513" s="393">
        <f t="shared" si="218"/>
        <v>0</v>
      </c>
      <c r="S513" s="229">
        <f t="shared" si="219"/>
        <v>0</v>
      </c>
      <c r="T513" s="393">
        <f t="shared" si="220"/>
        <v>0</v>
      </c>
      <c r="U513" s="230">
        <f t="shared" si="221"/>
        <v>0</v>
      </c>
      <c r="V513" s="412">
        <f t="shared" si="222"/>
        <v>0</v>
      </c>
      <c r="W513" s="230">
        <f t="shared" si="223"/>
        <v>0</v>
      </c>
    </row>
    <row r="514" spans="1:23" s="13" customFormat="1" ht="12.75">
      <c r="A514" s="820"/>
      <c r="B514" s="821"/>
      <c r="C514" s="822"/>
      <c r="D514" s="822"/>
      <c r="E514" s="822"/>
      <c r="F514" s="239">
        <f t="shared" si="200"/>
        <v>0</v>
      </c>
      <c r="G514" s="821"/>
      <c r="H514" s="822"/>
      <c r="I514" s="822"/>
      <c r="J514" s="822"/>
      <c r="K514" s="239">
        <f t="shared" si="201"/>
        <v>0</v>
      </c>
      <c r="L514" s="413">
        <f t="shared" si="213"/>
        <v>0</v>
      </c>
      <c r="M514" s="823">
        <f t="shared" si="214"/>
        <v>0</v>
      </c>
      <c r="N514" s="823">
        <f t="shared" si="215"/>
        <v>0</v>
      </c>
      <c r="O514" s="828">
        <f t="shared" si="216"/>
        <v>0</v>
      </c>
      <c r="P514" s="415">
        <f t="shared" si="217"/>
        <v>0</v>
      </c>
      <c r="Q514" s="345"/>
      <c r="R514" s="393">
        <f t="shared" si="218"/>
        <v>0</v>
      </c>
      <c r="S514" s="229">
        <f t="shared" si="219"/>
        <v>0</v>
      </c>
      <c r="T514" s="393">
        <f t="shared" si="220"/>
        <v>0</v>
      </c>
      <c r="U514" s="230">
        <f t="shared" si="221"/>
        <v>0</v>
      </c>
      <c r="V514" s="412">
        <f t="shared" si="222"/>
        <v>0</v>
      </c>
      <c r="W514" s="230">
        <f t="shared" si="223"/>
        <v>0</v>
      </c>
    </row>
    <row r="515" spans="1:23" s="13" customFormat="1" ht="12.75">
      <c r="A515" s="820"/>
      <c r="B515" s="821"/>
      <c r="C515" s="822"/>
      <c r="D515" s="822"/>
      <c r="E515" s="822"/>
      <c r="F515" s="239">
        <f t="shared" si="200"/>
        <v>0</v>
      </c>
      <c r="G515" s="821"/>
      <c r="H515" s="822"/>
      <c r="I515" s="822"/>
      <c r="J515" s="822"/>
      <c r="K515" s="239">
        <f t="shared" si="201"/>
        <v>0</v>
      </c>
      <c r="L515" s="413">
        <f t="shared" si="213"/>
        <v>0</v>
      </c>
      <c r="M515" s="823">
        <f t="shared" si="214"/>
        <v>0</v>
      </c>
      <c r="N515" s="823">
        <f t="shared" si="215"/>
        <v>0</v>
      </c>
      <c r="O515" s="828">
        <f t="shared" si="216"/>
        <v>0</v>
      </c>
      <c r="P515" s="415">
        <f t="shared" si="217"/>
        <v>0</v>
      </c>
      <c r="Q515" s="345"/>
      <c r="R515" s="393">
        <f t="shared" si="218"/>
        <v>0</v>
      </c>
      <c r="S515" s="229">
        <f t="shared" si="219"/>
        <v>0</v>
      </c>
      <c r="T515" s="393">
        <f t="shared" si="220"/>
        <v>0</v>
      </c>
      <c r="U515" s="230">
        <f t="shared" si="221"/>
        <v>0</v>
      </c>
      <c r="V515" s="412">
        <f t="shared" si="222"/>
        <v>0</v>
      </c>
      <c r="W515" s="230">
        <f t="shared" si="223"/>
        <v>0</v>
      </c>
    </row>
    <row r="516" spans="1:23" s="13" customFormat="1" ht="12.75">
      <c r="A516" s="820"/>
      <c r="B516" s="821"/>
      <c r="C516" s="822"/>
      <c r="D516" s="822"/>
      <c r="E516" s="822"/>
      <c r="F516" s="239">
        <f t="shared" si="200"/>
        <v>0</v>
      </c>
      <c r="G516" s="821"/>
      <c r="H516" s="822"/>
      <c r="I516" s="822"/>
      <c r="J516" s="822"/>
      <c r="K516" s="239">
        <f t="shared" si="201"/>
        <v>0</v>
      </c>
      <c r="L516" s="413">
        <f t="shared" si="213"/>
        <v>0</v>
      </c>
      <c r="M516" s="823">
        <f t="shared" si="214"/>
        <v>0</v>
      </c>
      <c r="N516" s="823">
        <f t="shared" si="215"/>
        <v>0</v>
      </c>
      <c r="O516" s="828">
        <f t="shared" si="216"/>
        <v>0</v>
      </c>
      <c r="P516" s="415">
        <f t="shared" si="217"/>
        <v>0</v>
      </c>
      <c r="Q516" s="345"/>
      <c r="R516" s="393">
        <f t="shared" si="218"/>
        <v>0</v>
      </c>
      <c r="S516" s="229">
        <f t="shared" si="219"/>
        <v>0</v>
      </c>
      <c r="T516" s="393">
        <f t="shared" si="220"/>
        <v>0</v>
      </c>
      <c r="U516" s="230">
        <f t="shared" si="221"/>
        <v>0</v>
      </c>
      <c r="V516" s="412">
        <f t="shared" si="222"/>
        <v>0</v>
      </c>
      <c r="W516" s="230">
        <f t="shared" si="223"/>
        <v>0</v>
      </c>
    </row>
    <row r="517" spans="1:23" s="13" customFormat="1" ht="12.75">
      <c r="A517" s="820"/>
      <c r="B517" s="821"/>
      <c r="C517" s="822"/>
      <c r="D517" s="822"/>
      <c r="E517" s="822"/>
      <c r="F517" s="239">
        <f t="shared" si="200"/>
        <v>0</v>
      </c>
      <c r="G517" s="821"/>
      <c r="H517" s="822"/>
      <c r="I517" s="822"/>
      <c r="J517" s="822"/>
      <c r="K517" s="239">
        <f t="shared" si="201"/>
        <v>0</v>
      </c>
      <c r="L517" s="413">
        <f t="shared" si="213"/>
        <v>0</v>
      </c>
      <c r="M517" s="823">
        <f t="shared" si="214"/>
        <v>0</v>
      </c>
      <c r="N517" s="823">
        <f t="shared" si="215"/>
        <v>0</v>
      </c>
      <c r="O517" s="828">
        <f t="shared" si="216"/>
        <v>0</v>
      </c>
      <c r="P517" s="415">
        <f t="shared" si="217"/>
        <v>0</v>
      </c>
      <c r="Q517" s="345"/>
      <c r="R517" s="393">
        <f t="shared" si="218"/>
        <v>0</v>
      </c>
      <c r="S517" s="229">
        <f t="shared" si="219"/>
        <v>0</v>
      </c>
      <c r="T517" s="393">
        <f t="shared" si="220"/>
        <v>0</v>
      </c>
      <c r="U517" s="230">
        <f t="shared" si="221"/>
        <v>0</v>
      </c>
      <c r="V517" s="412">
        <f t="shared" si="222"/>
        <v>0</v>
      </c>
      <c r="W517" s="230">
        <f t="shared" si="223"/>
        <v>0</v>
      </c>
    </row>
    <row r="518" spans="1:23" s="13" customFormat="1" ht="12.75">
      <c r="A518" s="820"/>
      <c r="B518" s="821"/>
      <c r="C518" s="822"/>
      <c r="D518" s="822"/>
      <c r="E518" s="822"/>
      <c r="F518" s="239">
        <f t="shared" si="200"/>
        <v>0</v>
      </c>
      <c r="G518" s="821"/>
      <c r="H518" s="822"/>
      <c r="I518" s="822"/>
      <c r="J518" s="822"/>
      <c r="K518" s="239">
        <f t="shared" si="201"/>
        <v>0</v>
      </c>
      <c r="L518" s="413">
        <f t="shared" si="213"/>
        <v>0</v>
      </c>
      <c r="M518" s="823">
        <f t="shared" si="214"/>
        <v>0</v>
      </c>
      <c r="N518" s="823">
        <f t="shared" si="215"/>
        <v>0</v>
      </c>
      <c r="O518" s="828">
        <f t="shared" si="216"/>
        <v>0</v>
      </c>
      <c r="P518" s="415">
        <f t="shared" si="217"/>
        <v>0</v>
      </c>
      <c r="Q518" s="345"/>
      <c r="R518" s="393">
        <f t="shared" si="218"/>
        <v>0</v>
      </c>
      <c r="S518" s="229">
        <f t="shared" si="219"/>
        <v>0</v>
      </c>
      <c r="T518" s="393">
        <f t="shared" si="220"/>
        <v>0</v>
      </c>
      <c r="U518" s="230">
        <f t="shared" si="221"/>
        <v>0</v>
      </c>
      <c r="V518" s="412">
        <f t="shared" si="222"/>
        <v>0</v>
      </c>
      <c r="W518" s="230">
        <f t="shared" si="223"/>
        <v>0</v>
      </c>
    </row>
    <row r="519" spans="1:23" s="13" customFormat="1" ht="12.75">
      <c r="A519" s="820"/>
      <c r="B519" s="821"/>
      <c r="C519" s="822"/>
      <c r="D519" s="822"/>
      <c r="E519" s="822"/>
      <c r="F519" s="239">
        <f t="shared" si="200"/>
        <v>0</v>
      </c>
      <c r="G519" s="821"/>
      <c r="H519" s="822"/>
      <c r="I519" s="822"/>
      <c r="J519" s="822"/>
      <c r="K519" s="239">
        <f t="shared" si="201"/>
        <v>0</v>
      </c>
      <c r="L519" s="413">
        <f t="shared" si="213"/>
        <v>0</v>
      </c>
      <c r="M519" s="823">
        <f t="shared" si="214"/>
        <v>0</v>
      </c>
      <c r="N519" s="823">
        <f t="shared" si="215"/>
        <v>0</v>
      </c>
      <c r="O519" s="828">
        <f t="shared" si="216"/>
        <v>0</v>
      </c>
      <c r="P519" s="415">
        <f t="shared" si="217"/>
        <v>0</v>
      </c>
      <c r="Q519" s="345"/>
      <c r="R519" s="393">
        <f t="shared" si="218"/>
        <v>0</v>
      </c>
      <c r="S519" s="229">
        <f t="shared" si="219"/>
        <v>0</v>
      </c>
      <c r="T519" s="393">
        <f t="shared" si="220"/>
        <v>0</v>
      </c>
      <c r="U519" s="230">
        <f t="shared" si="221"/>
        <v>0</v>
      </c>
      <c r="V519" s="412">
        <f t="shared" si="222"/>
        <v>0</v>
      </c>
      <c r="W519" s="230">
        <f t="shared" si="223"/>
        <v>0</v>
      </c>
    </row>
    <row r="520" spans="1:23" s="13" customFormat="1" ht="12.75">
      <c r="A520" s="820"/>
      <c r="B520" s="821"/>
      <c r="C520" s="822"/>
      <c r="D520" s="822"/>
      <c r="E520" s="822"/>
      <c r="F520" s="239">
        <f t="shared" si="200"/>
        <v>0</v>
      </c>
      <c r="G520" s="821"/>
      <c r="H520" s="822"/>
      <c r="I520" s="822"/>
      <c r="J520" s="822"/>
      <c r="K520" s="239">
        <f t="shared" si="201"/>
        <v>0</v>
      </c>
      <c r="L520" s="413">
        <f t="shared" si="213"/>
        <v>0</v>
      </c>
      <c r="M520" s="823">
        <f t="shared" si="214"/>
        <v>0</v>
      </c>
      <c r="N520" s="823">
        <f t="shared" si="215"/>
        <v>0</v>
      </c>
      <c r="O520" s="828">
        <f t="shared" si="216"/>
        <v>0</v>
      </c>
      <c r="P520" s="415">
        <f t="shared" si="217"/>
        <v>0</v>
      </c>
      <c r="Q520" s="345"/>
      <c r="R520" s="393">
        <f t="shared" si="218"/>
        <v>0</v>
      </c>
      <c r="S520" s="229">
        <f t="shared" si="219"/>
        <v>0</v>
      </c>
      <c r="T520" s="393">
        <f t="shared" si="220"/>
        <v>0</v>
      </c>
      <c r="U520" s="230">
        <f t="shared" si="221"/>
        <v>0</v>
      </c>
      <c r="V520" s="412">
        <f t="shared" si="222"/>
        <v>0</v>
      </c>
      <c r="W520" s="230">
        <f t="shared" si="223"/>
        <v>0</v>
      </c>
    </row>
    <row r="521" spans="1:23" s="13" customFormat="1" ht="12.75">
      <c r="A521" s="820"/>
      <c r="B521" s="821"/>
      <c r="C521" s="822"/>
      <c r="D521" s="822"/>
      <c r="E521" s="822"/>
      <c r="F521" s="239">
        <f t="shared" si="200"/>
        <v>0</v>
      </c>
      <c r="G521" s="821"/>
      <c r="H521" s="822"/>
      <c r="I521" s="822"/>
      <c r="J521" s="822"/>
      <c r="K521" s="239">
        <f t="shared" si="201"/>
        <v>0</v>
      </c>
      <c r="L521" s="413">
        <f t="shared" si="213"/>
        <v>0</v>
      </c>
      <c r="M521" s="823">
        <f t="shared" si="214"/>
        <v>0</v>
      </c>
      <c r="N521" s="823">
        <f t="shared" si="215"/>
        <v>0</v>
      </c>
      <c r="O521" s="828">
        <f t="shared" si="216"/>
        <v>0</v>
      </c>
      <c r="P521" s="415">
        <f t="shared" si="217"/>
        <v>0</v>
      </c>
      <c r="Q521" s="345"/>
      <c r="R521" s="393">
        <f t="shared" si="218"/>
        <v>0</v>
      </c>
      <c r="S521" s="229">
        <f t="shared" si="219"/>
        <v>0</v>
      </c>
      <c r="T521" s="393">
        <f t="shared" si="220"/>
        <v>0</v>
      </c>
      <c r="U521" s="230">
        <f t="shared" si="221"/>
        <v>0</v>
      </c>
      <c r="V521" s="412">
        <f t="shared" si="222"/>
        <v>0</v>
      </c>
      <c r="W521" s="230">
        <f t="shared" si="223"/>
        <v>0</v>
      </c>
    </row>
    <row r="522" spans="1:23" s="13" customFormat="1" ht="12.75">
      <c r="A522" s="820"/>
      <c r="B522" s="821"/>
      <c r="C522" s="822"/>
      <c r="D522" s="822"/>
      <c r="E522" s="822"/>
      <c r="F522" s="239">
        <f t="shared" si="200"/>
        <v>0</v>
      </c>
      <c r="G522" s="821"/>
      <c r="H522" s="822"/>
      <c r="I522" s="822"/>
      <c r="J522" s="822"/>
      <c r="K522" s="239">
        <f t="shared" si="201"/>
        <v>0</v>
      </c>
      <c r="L522" s="413">
        <f t="shared" si="213"/>
        <v>0</v>
      </c>
      <c r="M522" s="823">
        <f t="shared" si="214"/>
        <v>0</v>
      </c>
      <c r="N522" s="823">
        <f t="shared" si="215"/>
        <v>0</v>
      </c>
      <c r="O522" s="828">
        <f t="shared" si="216"/>
        <v>0</v>
      </c>
      <c r="P522" s="415">
        <f t="shared" si="217"/>
        <v>0</v>
      </c>
      <c r="Q522" s="345"/>
      <c r="R522" s="393">
        <f t="shared" si="218"/>
        <v>0</v>
      </c>
      <c r="S522" s="229">
        <f t="shared" si="219"/>
        <v>0</v>
      </c>
      <c r="T522" s="393">
        <f t="shared" si="220"/>
        <v>0</v>
      </c>
      <c r="U522" s="230">
        <f t="shared" si="221"/>
        <v>0</v>
      </c>
      <c r="V522" s="412">
        <f t="shared" si="222"/>
        <v>0</v>
      </c>
      <c r="W522" s="230">
        <f t="shared" si="223"/>
        <v>0</v>
      </c>
    </row>
    <row r="523" spans="1:23" s="13" customFormat="1" ht="12.75">
      <c r="A523" s="820"/>
      <c r="B523" s="821"/>
      <c r="C523" s="822"/>
      <c r="D523" s="822"/>
      <c r="E523" s="822"/>
      <c r="F523" s="239">
        <f t="shared" si="200"/>
        <v>0</v>
      </c>
      <c r="G523" s="821"/>
      <c r="H523" s="822"/>
      <c r="I523" s="822"/>
      <c r="J523" s="822"/>
      <c r="K523" s="239">
        <f t="shared" si="201"/>
        <v>0</v>
      </c>
      <c r="L523" s="413">
        <f t="shared" si="213"/>
        <v>0</v>
      </c>
      <c r="M523" s="823">
        <f t="shared" si="214"/>
        <v>0</v>
      </c>
      <c r="N523" s="823">
        <f t="shared" si="215"/>
        <v>0</v>
      </c>
      <c r="O523" s="828">
        <f t="shared" si="216"/>
        <v>0</v>
      </c>
      <c r="P523" s="415">
        <f t="shared" si="217"/>
        <v>0</v>
      </c>
      <c r="Q523" s="345"/>
      <c r="R523" s="393">
        <f t="shared" si="218"/>
        <v>0</v>
      </c>
      <c r="S523" s="229">
        <f t="shared" si="219"/>
        <v>0</v>
      </c>
      <c r="T523" s="393">
        <f t="shared" si="220"/>
        <v>0</v>
      </c>
      <c r="U523" s="230">
        <f t="shared" si="221"/>
        <v>0</v>
      </c>
      <c r="V523" s="412">
        <f t="shared" si="222"/>
        <v>0</v>
      </c>
      <c r="W523" s="230">
        <f t="shared" si="223"/>
        <v>0</v>
      </c>
    </row>
    <row r="524" spans="1:23" s="13" customFormat="1" ht="12.75">
      <c r="A524" s="820"/>
      <c r="B524" s="821"/>
      <c r="C524" s="822"/>
      <c r="D524" s="822"/>
      <c r="E524" s="822"/>
      <c r="F524" s="239">
        <f t="shared" si="200"/>
        <v>0</v>
      </c>
      <c r="G524" s="821"/>
      <c r="H524" s="822"/>
      <c r="I524" s="822"/>
      <c r="J524" s="822"/>
      <c r="K524" s="239">
        <f t="shared" si="201"/>
        <v>0</v>
      </c>
      <c r="L524" s="413">
        <f t="shared" si="213"/>
        <v>0</v>
      </c>
      <c r="M524" s="823">
        <f t="shared" si="214"/>
        <v>0</v>
      </c>
      <c r="N524" s="823">
        <f t="shared" si="215"/>
        <v>0</v>
      </c>
      <c r="O524" s="828">
        <f t="shared" si="216"/>
        <v>0</v>
      </c>
      <c r="P524" s="415">
        <f t="shared" si="217"/>
        <v>0</v>
      </c>
      <c r="Q524" s="345"/>
      <c r="R524" s="393">
        <f t="shared" si="218"/>
        <v>0</v>
      </c>
      <c r="S524" s="229">
        <f t="shared" si="219"/>
        <v>0</v>
      </c>
      <c r="T524" s="393">
        <f t="shared" si="220"/>
        <v>0</v>
      </c>
      <c r="U524" s="230">
        <f t="shared" si="221"/>
        <v>0</v>
      </c>
      <c r="V524" s="412">
        <f t="shared" si="222"/>
        <v>0</v>
      </c>
      <c r="W524" s="230">
        <f t="shared" si="223"/>
        <v>0</v>
      </c>
    </row>
    <row r="525" spans="1:23" s="13" customFormat="1" thickBot="1">
      <c r="A525" s="820"/>
      <c r="B525" s="821"/>
      <c r="C525" s="822"/>
      <c r="D525" s="822"/>
      <c r="E525" s="822"/>
      <c r="F525" s="239">
        <f t="shared" si="200"/>
        <v>0</v>
      </c>
      <c r="G525" s="821"/>
      <c r="H525" s="822"/>
      <c r="I525" s="822"/>
      <c r="J525" s="822"/>
      <c r="K525" s="239">
        <f t="shared" si="201"/>
        <v>0</v>
      </c>
      <c r="L525" s="413">
        <f t="shared" ref="L525:L555" si="224">+B525-G525</f>
        <v>0</v>
      </c>
      <c r="M525" s="823">
        <f t="shared" ref="M525:M555" si="225">+C525-H525</f>
        <v>0</v>
      </c>
      <c r="N525" s="823">
        <f t="shared" ref="N525:N555" si="226">+D525-I525</f>
        <v>0</v>
      </c>
      <c r="O525" s="828">
        <f t="shared" ref="O525:O555" si="227">+E525-J525</f>
        <v>0</v>
      </c>
      <c r="P525" s="415">
        <f t="shared" ref="P525:P555" si="228">+F525-K525</f>
        <v>0</v>
      </c>
      <c r="Q525" s="345"/>
      <c r="R525" s="393">
        <f t="shared" ref="R525:R555" si="229">+B525*(E525/12)</f>
        <v>0</v>
      </c>
      <c r="S525" s="229">
        <f t="shared" ref="S525:S555" si="230">+C525*(E525/12)</f>
        <v>0</v>
      </c>
      <c r="T525" s="393">
        <f t="shared" ref="T525:T555" si="231">+G525*(J525/12)</f>
        <v>0</v>
      </c>
      <c r="U525" s="230">
        <f t="shared" ref="U525:U555" si="232">+H525*(J525/12)</f>
        <v>0</v>
      </c>
      <c r="V525" s="412">
        <f t="shared" ref="V525:V555" si="233">+R525-T525</f>
        <v>0</v>
      </c>
      <c r="W525" s="230">
        <f t="shared" ref="W525:W555" si="234">+S525-U525</f>
        <v>0</v>
      </c>
    </row>
    <row r="526" spans="1:23" s="13" customFormat="1" ht="12.75" hidden="1">
      <c r="A526" s="820"/>
      <c r="B526" s="821"/>
      <c r="C526" s="822"/>
      <c r="D526" s="822"/>
      <c r="E526" s="822"/>
      <c r="F526" s="239">
        <f t="shared" ref="F526:F539" si="235">IF(D526*(B526+C526)=0,D526,ROUND(+D526*(B526+C526)*E526/12,0))</f>
        <v>0</v>
      </c>
      <c r="G526" s="821"/>
      <c r="H526" s="822"/>
      <c r="I526" s="822"/>
      <c r="J526" s="822"/>
      <c r="K526" s="230">
        <f t="shared" ref="K526:K539" si="236">IF(I526*(G526+H526)=0,I526,ROUND(+I526*(G526+H526)*J526/12,0))</f>
        <v>0</v>
      </c>
      <c r="L526" s="413">
        <f t="shared" si="224"/>
        <v>0</v>
      </c>
      <c r="M526" s="823">
        <f t="shared" si="225"/>
        <v>0</v>
      </c>
      <c r="N526" s="823">
        <f t="shared" si="226"/>
        <v>0</v>
      </c>
      <c r="O526" s="828">
        <f t="shared" si="227"/>
        <v>0</v>
      </c>
      <c r="P526" s="415">
        <f t="shared" si="228"/>
        <v>0</v>
      </c>
      <c r="Q526" s="345"/>
      <c r="R526" s="393">
        <f t="shared" si="229"/>
        <v>0</v>
      </c>
      <c r="S526" s="229">
        <f t="shared" si="230"/>
        <v>0</v>
      </c>
      <c r="T526" s="393">
        <f t="shared" si="231"/>
        <v>0</v>
      </c>
      <c r="U526" s="230">
        <f t="shared" si="232"/>
        <v>0</v>
      </c>
      <c r="V526" s="412">
        <f t="shared" si="233"/>
        <v>0</v>
      </c>
      <c r="W526" s="230">
        <f t="shared" si="234"/>
        <v>0</v>
      </c>
    </row>
    <row r="527" spans="1:23" s="13" customFormat="1" ht="12.75" hidden="1">
      <c r="A527" s="820"/>
      <c r="B527" s="821"/>
      <c r="C527" s="822"/>
      <c r="D527" s="822"/>
      <c r="E527" s="822"/>
      <c r="F527" s="239">
        <f t="shared" si="235"/>
        <v>0</v>
      </c>
      <c r="G527" s="821"/>
      <c r="H527" s="822"/>
      <c r="I527" s="822"/>
      <c r="J527" s="822"/>
      <c r="K527" s="230">
        <f t="shared" si="236"/>
        <v>0</v>
      </c>
      <c r="L527" s="413">
        <f t="shared" si="224"/>
        <v>0</v>
      </c>
      <c r="M527" s="823">
        <f t="shared" si="225"/>
        <v>0</v>
      </c>
      <c r="N527" s="823">
        <f t="shared" si="226"/>
        <v>0</v>
      </c>
      <c r="O527" s="828">
        <f t="shared" si="227"/>
        <v>0</v>
      </c>
      <c r="P527" s="415">
        <f t="shared" si="228"/>
        <v>0</v>
      </c>
      <c r="Q527" s="345"/>
      <c r="R527" s="393">
        <f t="shared" si="229"/>
        <v>0</v>
      </c>
      <c r="S527" s="229">
        <f t="shared" si="230"/>
        <v>0</v>
      </c>
      <c r="T527" s="393">
        <f t="shared" si="231"/>
        <v>0</v>
      </c>
      <c r="U527" s="230">
        <f t="shared" si="232"/>
        <v>0</v>
      </c>
      <c r="V527" s="412">
        <f t="shared" si="233"/>
        <v>0</v>
      </c>
      <c r="W527" s="230">
        <f t="shared" si="234"/>
        <v>0</v>
      </c>
    </row>
    <row r="528" spans="1:23" s="13" customFormat="1" ht="12.75" hidden="1">
      <c r="A528" s="820"/>
      <c r="B528" s="821"/>
      <c r="C528" s="822"/>
      <c r="D528" s="822"/>
      <c r="E528" s="822"/>
      <c r="F528" s="239">
        <f t="shared" si="235"/>
        <v>0</v>
      </c>
      <c r="G528" s="821"/>
      <c r="H528" s="822"/>
      <c r="I528" s="822"/>
      <c r="J528" s="822"/>
      <c r="K528" s="230">
        <f t="shared" si="236"/>
        <v>0</v>
      </c>
      <c r="L528" s="413">
        <f t="shared" si="224"/>
        <v>0</v>
      </c>
      <c r="M528" s="823">
        <f t="shared" si="225"/>
        <v>0</v>
      </c>
      <c r="N528" s="823">
        <f t="shared" si="226"/>
        <v>0</v>
      </c>
      <c r="O528" s="828">
        <f t="shared" si="227"/>
        <v>0</v>
      </c>
      <c r="P528" s="415">
        <f t="shared" si="228"/>
        <v>0</v>
      </c>
      <c r="Q528" s="345"/>
      <c r="R528" s="393">
        <f t="shared" si="229"/>
        <v>0</v>
      </c>
      <c r="S528" s="229">
        <f t="shared" si="230"/>
        <v>0</v>
      </c>
      <c r="T528" s="393">
        <f t="shared" si="231"/>
        <v>0</v>
      </c>
      <c r="U528" s="230">
        <f t="shared" si="232"/>
        <v>0</v>
      </c>
      <c r="V528" s="412">
        <f t="shared" si="233"/>
        <v>0</v>
      </c>
      <c r="W528" s="230">
        <f t="shared" si="234"/>
        <v>0</v>
      </c>
    </row>
    <row r="529" spans="1:23" s="13" customFormat="1" ht="12.75" hidden="1">
      <c r="A529" s="820"/>
      <c r="B529" s="821"/>
      <c r="C529" s="822"/>
      <c r="D529" s="822"/>
      <c r="E529" s="822"/>
      <c r="F529" s="239">
        <f t="shared" si="235"/>
        <v>0</v>
      </c>
      <c r="G529" s="821"/>
      <c r="H529" s="822"/>
      <c r="I529" s="822"/>
      <c r="J529" s="822"/>
      <c r="K529" s="230">
        <f t="shared" si="236"/>
        <v>0</v>
      </c>
      <c r="L529" s="413">
        <f t="shared" si="224"/>
        <v>0</v>
      </c>
      <c r="M529" s="823">
        <f t="shared" si="225"/>
        <v>0</v>
      </c>
      <c r="N529" s="823">
        <f t="shared" si="226"/>
        <v>0</v>
      </c>
      <c r="O529" s="828">
        <f t="shared" si="227"/>
        <v>0</v>
      </c>
      <c r="P529" s="415">
        <f t="shared" si="228"/>
        <v>0</v>
      </c>
      <c r="Q529" s="345"/>
      <c r="R529" s="393">
        <f t="shared" si="229"/>
        <v>0</v>
      </c>
      <c r="S529" s="229">
        <f t="shared" si="230"/>
        <v>0</v>
      </c>
      <c r="T529" s="393">
        <f t="shared" si="231"/>
        <v>0</v>
      </c>
      <c r="U529" s="230">
        <f t="shared" si="232"/>
        <v>0</v>
      </c>
      <c r="V529" s="412">
        <f t="shared" si="233"/>
        <v>0</v>
      </c>
      <c r="W529" s="230">
        <f t="shared" si="234"/>
        <v>0</v>
      </c>
    </row>
    <row r="530" spans="1:23" s="13" customFormat="1" ht="12.75" hidden="1">
      <c r="A530" s="820"/>
      <c r="B530" s="821"/>
      <c r="C530" s="822"/>
      <c r="D530" s="822"/>
      <c r="E530" s="822"/>
      <c r="F530" s="239">
        <f t="shared" si="235"/>
        <v>0</v>
      </c>
      <c r="G530" s="821"/>
      <c r="H530" s="822"/>
      <c r="I530" s="822"/>
      <c r="J530" s="822"/>
      <c r="K530" s="230">
        <f t="shared" si="236"/>
        <v>0</v>
      </c>
      <c r="L530" s="413">
        <f t="shared" si="224"/>
        <v>0</v>
      </c>
      <c r="M530" s="823">
        <f t="shared" si="225"/>
        <v>0</v>
      </c>
      <c r="N530" s="823">
        <f t="shared" si="226"/>
        <v>0</v>
      </c>
      <c r="O530" s="828">
        <f t="shared" si="227"/>
        <v>0</v>
      </c>
      <c r="P530" s="415">
        <f t="shared" si="228"/>
        <v>0</v>
      </c>
      <c r="Q530" s="345"/>
      <c r="R530" s="393">
        <f t="shared" si="229"/>
        <v>0</v>
      </c>
      <c r="S530" s="229">
        <f t="shared" si="230"/>
        <v>0</v>
      </c>
      <c r="T530" s="393">
        <f t="shared" si="231"/>
        <v>0</v>
      </c>
      <c r="U530" s="230">
        <f t="shared" si="232"/>
        <v>0</v>
      </c>
      <c r="V530" s="412">
        <f t="shared" si="233"/>
        <v>0</v>
      </c>
      <c r="W530" s="230">
        <f t="shared" si="234"/>
        <v>0</v>
      </c>
    </row>
    <row r="531" spans="1:23" s="13" customFormat="1" ht="12.75" hidden="1">
      <c r="A531" s="820"/>
      <c r="B531" s="821"/>
      <c r="C531" s="822"/>
      <c r="D531" s="822"/>
      <c r="E531" s="822"/>
      <c r="F531" s="239">
        <f t="shared" si="235"/>
        <v>0</v>
      </c>
      <c r="G531" s="821"/>
      <c r="H531" s="822"/>
      <c r="I531" s="822"/>
      <c r="J531" s="822"/>
      <c r="K531" s="230">
        <f t="shared" si="236"/>
        <v>0</v>
      </c>
      <c r="L531" s="413">
        <f t="shared" si="224"/>
        <v>0</v>
      </c>
      <c r="M531" s="823">
        <f t="shared" si="225"/>
        <v>0</v>
      </c>
      <c r="N531" s="823">
        <f t="shared" si="226"/>
        <v>0</v>
      </c>
      <c r="O531" s="828">
        <f t="shared" si="227"/>
        <v>0</v>
      </c>
      <c r="P531" s="415">
        <f t="shared" si="228"/>
        <v>0</v>
      </c>
      <c r="Q531" s="345"/>
      <c r="R531" s="393">
        <f t="shared" si="229"/>
        <v>0</v>
      </c>
      <c r="S531" s="229">
        <f t="shared" si="230"/>
        <v>0</v>
      </c>
      <c r="T531" s="393">
        <f t="shared" si="231"/>
        <v>0</v>
      </c>
      <c r="U531" s="230">
        <f t="shared" si="232"/>
        <v>0</v>
      </c>
      <c r="V531" s="412">
        <f t="shared" si="233"/>
        <v>0</v>
      </c>
      <c r="W531" s="230">
        <f t="shared" si="234"/>
        <v>0</v>
      </c>
    </row>
    <row r="532" spans="1:23" s="13" customFormat="1" ht="12.75" hidden="1">
      <c r="A532" s="820"/>
      <c r="B532" s="821"/>
      <c r="C532" s="822"/>
      <c r="D532" s="822"/>
      <c r="E532" s="822"/>
      <c r="F532" s="239">
        <f t="shared" si="235"/>
        <v>0</v>
      </c>
      <c r="G532" s="821"/>
      <c r="H532" s="822"/>
      <c r="I532" s="822"/>
      <c r="J532" s="822"/>
      <c r="K532" s="230">
        <f t="shared" si="236"/>
        <v>0</v>
      </c>
      <c r="L532" s="413">
        <f t="shared" si="224"/>
        <v>0</v>
      </c>
      <c r="M532" s="823">
        <f t="shared" si="225"/>
        <v>0</v>
      </c>
      <c r="N532" s="823">
        <f t="shared" si="226"/>
        <v>0</v>
      </c>
      <c r="O532" s="828">
        <f t="shared" si="227"/>
        <v>0</v>
      </c>
      <c r="P532" s="415">
        <f t="shared" si="228"/>
        <v>0</v>
      </c>
      <c r="Q532" s="345"/>
      <c r="R532" s="393">
        <f t="shared" si="229"/>
        <v>0</v>
      </c>
      <c r="S532" s="229">
        <f t="shared" si="230"/>
        <v>0</v>
      </c>
      <c r="T532" s="393">
        <f t="shared" si="231"/>
        <v>0</v>
      </c>
      <c r="U532" s="230">
        <f t="shared" si="232"/>
        <v>0</v>
      </c>
      <c r="V532" s="412">
        <f t="shared" si="233"/>
        <v>0</v>
      </c>
      <c r="W532" s="230">
        <f t="shared" si="234"/>
        <v>0</v>
      </c>
    </row>
    <row r="533" spans="1:23" s="13" customFormat="1" ht="12.75" hidden="1">
      <c r="A533" s="820"/>
      <c r="B533" s="821"/>
      <c r="C533" s="822"/>
      <c r="D533" s="822"/>
      <c r="E533" s="822"/>
      <c r="F533" s="239">
        <f t="shared" si="235"/>
        <v>0</v>
      </c>
      <c r="G533" s="821"/>
      <c r="H533" s="822"/>
      <c r="I533" s="822"/>
      <c r="J533" s="822"/>
      <c r="K533" s="230">
        <f t="shared" si="236"/>
        <v>0</v>
      </c>
      <c r="L533" s="413">
        <f t="shared" si="224"/>
        <v>0</v>
      </c>
      <c r="M533" s="823">
        <f t="shared" si="225"/>
        <v>0</v>
      </c>
      <c r="N533" s="823">
        <f t="shared" si="226"/>
        <v>0</v>
      </c>
      <c r="O533" s="828">
        <f t="shared" si="227"/>
        <v>0</v>
      </c>
      <c r="P533" s="415">
        <f t="shared" si="228"/>
        <v>0</v>
      </c>
      <c r="Q533" s="345"/>
      <c r="R533" s="393">
        <f t="shared" si="229"/>
        <v>0</v>
      </c>
      <c r="S533" s="229">
        <f t="shared" si="230"/>
        <v>0</v>
      </c>
      <c r="T533" s="393">
        <f t="shared" si="231"/>
        <v>0</v>
      </c>
      <c r="U533" s="230">
        <f t="shared" si="232"/>
        <v>0</v>
      </c>
      <c r="V533" s="412">
        <f t="shared" si="233"/>
        <v>0</v>
      </c>
      <c r="W533" s="230">
        <f t="shared" si="234"/>
        <v>0</v>
      </c>
    </row>
    <row r="534" spans="1:23" s="13" customFormat="1" ht="12.75" hidden="1">
      <c r="A534" s="820"/>
      <c r="B534" s="821"/>
      <c r="C534" s="822"/>
      <c r="D534" s="822"/>
      <c r="E534" s="822"/>
      <c r="F534" s="239">
        <f t="shared" si="235"/>
        <v>0</v>
      </c>
      <c r="G534" s="821"/>
      <c r="H534" s="822"/>
      <c r="I534" s="822"/>
      <c r="J534" s="822"/>
      <c r="K534" s="230">
        <f t="shared" si="236"/>
        <v>0</v>
      </c>
      <c r="L534" s="413">
        <f t="shared" si="224"/>
        <v>0</v>
      </c>
      <c r="M534" s="823">
        <f t="shared" si="225"/>
        <v>0</v>
      </c>
      <c r="N534" s="823">
        <f t="shared" si="226"/>
        <v>0</v>
      </c>
      <c r="O534" s="828">
        <f t="shared" si="227"/>
        <v>0</v>
      </c>
      <c r="P534" s="415">
        <f t="shared" si="228"/>
        <v>0</v>
      </c>
      <c r="Q534" s="345"/>
      <c r="R534" s="393">
        <f t="shared" si="229"/>
        <v>0</v>
      </c>
      <c r="S534" s="229">
        <f t="shared" si="230"/>
        <v>0</v>
      </c>
      <c r="T534" s="393">
        <f t="shared" si="231"/>
        <v>0</v>
      </c>
      <c r="U534" s="230">
        <f t="shared" si="232"/>
        <v>0</v>
      </c>
      <c r="V534" s="412">
        <f t="shared" si="233"/>
        <v>0</v>
      </c>
      <c r="W534" s="230">
        <f t="shared" si="234"/>
        <v>0</v>
      </c>
    </row>
    <row r="535" spans="1:23" s="13" customFormat="1" ht="12.75" hidden="1">
      <c r="A535" s="820"/>
      <c r="B535" s="821"/>
      <c r="C535" s="822"/>
      <c r="D535" s="822"/>
      <c r="E535" s="822"/>
      <c r="F535" s="239">
        <f t="shared" si="235"/>
        <v>0</v>
      </c>
      <c r="G535" s="821"/>
      <c r="H535" s="822"/>
      <c r="I535" s="822"/>
      <c r="J535" s="822"/>
      <c r="K535" s="230">
        <f t="shared" si="236"/>
        <v>0</v>
      </c>
      <c r="L535" s="413">
        <f t="shared" si="224"/>
        <v>0</v>
      </c>
      <c r="M535" s="823">
        <f t="shared" si="225"/>
        <v>0</v>
      </c>
      <c r="N535" s="823">
        <f t="shared" si="226"/>
        <v>0</v>
      </c>
      <c r="O535" s="828">
        <f t="shared" si="227"/>
        <v>0</v>
      </c>
      <c r="P535" s="415">
        <f t="shared" si="228"/>
        <v>0</v>
      </c>
      <c r="Q535" s="345"/>
      <c r="R535" s="393">
        <f t="shared" si="229"/>
        <v>0</v>
      </c>
      <c r="S535" s="229">
        <f t="shared" si="230"/>
        <v>0</v>
      </c>
      <c r="T535" s="393">
        <f t="shared" si="231"/>
        <v>0</v>
      </c>
      <c r="U535" s="230">
        <f t="shared" si="232"/>
        <v>0</v>
      </c>
      <c r="V535" s="412">
        <f t="shared" si="233"/>
        <v>0</v>
      </c>
      <c r="W535" s="230">
        <f t="shared" si="234"/>
        <v>0</v>
      </c>
    </row>
    <row r="536" spans="1:23" s="13" customFormat="1" ht="12.75" hidden="1">
      <c r="A536" s="820"/>
      <c r="B536" s="821"/>
      <c r="C536" s="822"/>
      <c r="D536" s="822"/>
      <c r="E536" s="822"/>
      <c r="F536" s="239">
        <f t="shared" si="235"/>
        <v>0</v>
      </c>
      <c r="G536" s="821"/>
      <c r="H536" s="822"/>
      <c r="I536" s="822"/>
      <c r="J536" s="822"/>
      <c r="K536" s="230">
        <f t="shared" si="236"/>
        <v>0</v>
      </c>
      <c r="L536" s="413">
        <f t="shared" si="224"/>
        <v>0</v>
      </c>
      <c r="M536" s="823">
        <f t="shared" si="225"/>
        <v>0</v>
      </c>
      <c r="N536" s="823">
        <f t="shared" si="226"/>
        <v>0</v>
      </c>
      <c r="O536" s="828">
        <f t="shared" si="227"/>
        <v>0</v>
      </c>
      <c r="P536" s="415">
        <f t="shared" si="228"/>
        <v>0</v>
      </c>
      <c r="Q536" s="345"/>
      <c r="R536" s="393">
        <f t="shared" si="229"/>
        <v>0</v>
      </c>
      <c r="S536" s="229">
        <f t="shared" si="230"/>
        <v>0</v>
      </c>
      <c r="T536" s="393">
        <f t="shared" si="231"/>
        <v>0</v>
      </c>
      <c r="U536" s="230">
        <f t="shared" si="232"/>
        <v>0</v>
      </c>
      <c r="V536" s="412">
        <f t="shared" si="233"/>
        <v>0</v>
      </c>
      <c r="W536" s="230">
        <f t="shared" si="234"/>
        <v>0</v>
      </c>
    </row>
    <row r="537" spans="1:23" s="13" customFormat="1" ht="12.75" hidden="1">
      <c r="A537" s="820"/>
      <c r="B537" s="821"/>
      <c r="C537" s="822"/>
      <c r="D537" s="822"/>
      <c r="E537" s="822"/>
      <c r="F537" s="239">
        <f t="shared" si="235"/>
        <v>0</v>
      </c>
      <c r="G537" s="821"/>
      <c r="H537" s="822"/>
      <c r="I537" s="822"/>
      <c r="J537" s="822"/>
      <c r="K537" s="230">
        <f t="shared" si="236"/>
        <v>0</v>
      </c>
      <c r="L537" s="413">
        <f t="shared" si="224"/>
        <v>0</v>
      </c>
      <c r="M537" s="823">
        <f t="shared" si="225"/>
        <v>0</v>
      </c>
      <c r="N537" s="823">
        <f t="shared" si="226"/>
        <v>0</v>
      </c>
      <c r="O537" s="828">
        <f t="shared" si="227"/>
        <v>0</v>
      </c>
      <c r="P537" s="415">
        <f t="shared" si="228"/>
        <v>0</v>
      </c>
      <c r="Q537" s="345"/>
      <c r="R537" s="393">
        <f t="shared" si="229"/>
        <v>0</v>
      </c>
      <c r="S537" s="229">
        <f t="shared" si="230"/>
        <v>0</v>
      </c>
      <c r="T537" s="393">
        <f t="shared" si="231"/>
        <v>0</v>
      </c>
      <c r="U537" s="230">
        <f t="shared" si="232"/>
        <v>0</v>
      </c>
      <c r="V537" s="412">
        <f t="shared" si="233"/>
        <v>0</v>
      </c>
      <c r="W537" s="230">
        <f t="shared" si="234"/>
        <v>0</v>
      </c>
    </row>
    <row r="538" spans="1:23" s="13" customFormat="1" ht="12.75" hidden="1">
      <c r="A538" s="820"/>
      <c r="B538" s="821"/>
      <c r="C538" s="822"/>
      <c r="D538" s="822"/>
      <c r="E538" s="822"/>
      <c r="F538" s="239">
        <f t="shared" si="235"/>
        <v>0</v>
      </c>
      <c r="G538" s="821"/>
      <c r="H538" s="822"/>
      <c r="I538" s="822"/>
      <c r="J538" s="822"/>
      <c r="K538" s="230">
        <f t="shared" si="236"/>
        <v>0</v>
      </c>
      <c r="L538" s="413">
        <f t="shared" si="224"/>
        <v>0</v>
      </c>
      <c r="M538" s="823">
        <f t="shared" si="225"/>
        <v>0</v>
      </c>
      <c r="N538" s="823">
        <f t="shared" si="226"/>
        <v>0</v>
      </c>
      <c r="O538" s="828">
        <f t="shared" si="227"/>
        <v>0</v>
      </c>
      <c r="P538" s="415">
        <f t="shared" si="228"/>
        <v>0</v>
      </c>
      <c r="Q538" s="345"/>
      <c r="R538" s="393">
        <f t="shared" si="229"/>
        <v>0</v>
      </c>
      <c r="S538" s="229">
        <f t="shared" si="230"/>
        <v>0</v>
      </c>
      <c r="T538" s="393">
        <f t="shared" si="231"/>
        <v>0</v>
      </c>
      <c r="U538" s="230">
        <f t="shared" si="232"/>
        <v>0</v>
      </c>
      <c r="V538" s="412">
        <f t="shared" si="233"/>
        <v>0</v>
      </c>
      <c r="W538" s="230">
        <f t="shared" si="234"/>
        <v>0</v>
      </c>
    </row>
    <row r="539" spans="1:23" s="13" customFormat="1" ht="12.75" hidden="1">
      <c r="A539" s="820"/>
      <c r="B539" s="821"/>
      <c r="C539" s="822"/>
      <c r="D539" s="822"/>
      <c r="E539" s="822"/>
      <c r="F539" s="239">
        <f t="shared" si="235"/>
        <v>0</v>
      </c>
      <c r="G539" s="821"/>
      <c r="H539" s="822"/>
      <c r="I539" s="822"/>
      <c r="J539" s="822"/>
      <c r="K539" s="230">
        <f t="shared" si="236"/>
        <v>0</v>
      </c>
      <c r="L539" s="413">
        <f t="shared" si="224"/>
        <v>0</v>
      </c>
      <c r="M539" s="823">
        <f t="shared" si="225"/>
        <v>0</v>
      </c>
      <c r="N539" s="823">
        <f t="shared" si="226"/>
        <v>0</v>
      </c>
      <c r="O539" s="828">
        <f t="shared" si="227"/>
        <v>0</v>
      </c>
      <c r="P539" s="415">
        <f t="shared" si="228"/>
        <v>0</v>
      </c>
      <c r="Q539" s="345"/>
      <c r="R539" s="393">
        <f t="shared" si="229"/>
        <v>0</v>
      </c>
      <c r="S539" s="229">
        <f t="shared" si="230"/>
        <v>0</v>
      </c>
      <c r="T539" s="393">
        <f t="shared" si="231"/>
        <v>0</v>
      </c>
      <c r="U539" s="230">
        <f t="shared" si="232"/>
        <v>0</v>
      </c>
      <c r="V539" s="412">
        <f t="shared" si="233"/>
        <v>0</v>
      </c>
      <c r="W539" s="230">
        <f t="shared" si="234"/>
        <v>0</v>
      </c>
    </row>
    <row r="540" spans="1:23" s="13" customFormat="1" ht="12.75" hidden="1">
      <c r="A540" s="820"/>
      <c r="B540" s="821"/>
      <c r="C540" s="822"/>
      <c r="D540" s="822"/>
      <c r="E540" s="822"/>
      <c r="F540" s="239">
        <f t="shared" ref="F540:F555" si="237">IF(D540*(B540+C540)=0,D540,ROUND(+D540*(B540+C540)*E540/12,0))</f>
        <v>0</v>
      </c>
      <c r="G540" s="821"/>
      <c r="H540" s="822"/>
      <c r="I540" s="822"/>
      <c r="J540" s="822"/>
      <c r="K540" s="230">
        <f t="shared" ref="K540:K555" si="238">IF(I540*(G540+H540)=0,I540,ROUND(+I540*(G540+H540)*J540/12,0))</f>
        <v>0</v>
      </c>
      <c r="L540" s="413">
        <f t="shared" si="224"/>
        <v>0</v>
      </c>
      <c r="M540" s="823">
        <f t="shared" si="225"/>
        <v>0</v>
      </c>
      <c r="N540" s="823">
        <f t="shared" si="226"/>
        <v>0</v>
      </c>
      <c r="O540" s="828">
        <f t="shared" si="227"/>
        <v>0</v>
      </c>
      <c r="P540" s="415">
        <f t="shared" si="228"/>
        <v>0</v>
      </c>
      <c r="Q540" s="345"/>
      <c r="R540" s="393">
        <f t="shared" si="229"/>
        <v>0</v>
      </c>
      <c r="S540" s="229">
        <f t="shared" si="230"/>
        <v>0</v>
      </c>
      <c r="T540" s="393">
        <f t="shared" si="231"/>
        <v>0</v>
      </c>
      <c r="U540" s="230">
        <f t="shared" si="232"/>
        <v>0</v>
      </c>
      <c r="V540" s="412">
        <f t="shared" si="233"/>
        <v>0</v>
      </c>
      <c r="W540" s="230">
        <f t="shared" si="234"/>
        <v>0</v>
      </c>
    </row>
    <row r="541" spans="1:23" s="13" customFormat="1" ht="12.75" hidden="1">
      <c r="A541" s="820"/>
      <c r="B541" s="821"/>
      <c r="C541" s="822"/>
      <c r="D541" s="822"/>
      <c r="E541" s="822"/>
      <c r="F541" s="239">
        <f t="shared" si="237"/>
        <v>0</v>
      </c>
      <c r="G541" s="821"/>
      <c r="H541" s="822"/>
      <c r="I541" s="822"/>
      <c r="J541" s="822"/>
      <c r="K541" s="230">
        <f t="shared" si="238"/>
        <v>0</v>
      </c>
      <c r="L541" s="413">
        <f t="shared" si="224"/>
        <v>0</v>
      </c>
      <c r="M541" s="823">
        <f t="shared" si="225"/>
        <v>0</v>
      </c>
      <c r="N541" s="823">
        <f t="shared" si="226"/>
        <v>0</v>
      </c>
      <c r="O541" s="828">
        <f t="shared" si="227"/>
        <v>0</v>
      </c>
      <c r="P541" s="415">
        <f t="shared" si="228"/>
        <v>0</v>
      </c>
      <c r="Q541" s="345"/>
      <c r="R541" s="393">
        <f t="shared" si="229"/>
        <v>0</v>
      </c>
      <c r="S541" s="229">
        <f t="shared" si="230"/>
        <v>0</v>
      </c>
      <c r="T541" s="393">
        <f t="shared" si="231"/>
        <v>0</v>
      </c>
      <c r="U541" s="230">
        <f t="shared" si="232"/>
        <v>0</v>
      </c>
      <c r="V541" s="412">
        <f t="shared" si="233"/>
        <v>0</v>
      </c>
      <c r="W541" s="230">
        <f t="shared" si="234"/>
        <v>0</v>
      </c>
    </row>
    <row r="542" spans="1:23" s="13" customFormat="1" ht="12.75" hidden="1">
      <c r="A542" s="820"/>
      <c r="B542" s="821"/>
      <c r="C542" s="822"/>
      <c r="D542" s="822"/>
      <c r="E542" s="822"/>
      <c r="F542" s="239">
        <f t="shared" si="237"/>
        <v>0</v>
      </c>
      <c r="G542" s="821"/>
      <c r="H542" s="822"/>
      <c r="I542" s="822"/>
      <c r="J542" s="822"/>
      <c r="K542" s="230">
        <f t="shared" si="238"/>
        <v>0</v>
      </c>
      <c r="L542" s="413">
        <f t="shared" si="224"/>
        <v>0</v>
      </c>
      <c r="M542" s="823">
        <f t="shared" si="225"/>
        <v>0</v>
      </c>
      <c r="N542" s="823">
        <f t="shared" si="226"/>
        <v>0</v>
      </c>
      <c r="O542" s="828">
        <f t="shared" si="227"/>
        <v>0</v>
      </c>
      <c r="P542" s="415">
        <f t="shared" si="228"/>
        <v>0</v>
      </c>
      <c r="Q542" s="345"/>
      <c r="R542" s="393">
        <f t="shared" si="229"/>
        <v>0</v>
      </c>
      <c r="S542" s="229">
        <f t="shared" si="230"/>
        <v>0</v>
      </c>
      <c r="T542" s="393">
        <f t="shared" si="231"/>
        <v>0</v>
      </c>
      <c r="U542" s="230">
        <f t="shared" si="232"/>
        <v>0</v>
      </c>
      <c r="V542" s="412">
        <f t="shared" si="233"/>
        <v>0</v>
      </c>
      <c r="W542" s="230">
        <f t="shared" si="234"/>
        <v>0</v>
      </c>
    </row>
    <row r="543" spans="1:23" s="13" customFormat="1" ht="12.75" hidden="1">
      <c r="A543" s="820"/>
      <c r="B543" s="821"/>
      <c r="C543" s="822"/>
      <c r="D543" s="822"/>
      <c r="E543" s="822"/>
      <c r="F543" s="239">
        <f t="shared" si="237"/>
        <v>0</v>
      </c>
      <c r="G543" s="821"/>
      <c r="H543" s="822"/>
      <c r="I543" s="822"/>
      <c r="J543" s="822"/>
      <c r="K543" s="230">
        <f t="shared" si="238"/>
        <v>0</v>
      </c>
      <c r="L543" s="413">
        <f t="shared" si="224"/>
        <v>0</v>
      </c>
      <c r="M543" s="823">
        <f t="shared" si="225"/>
        <v>0</v>
      </c>
      <c r="N543" s="823">
        <f t="shared" si="226"/>
        <v>0</v>
      </c>
      <c r="O543" s="828">
        <f t="shared" si="227"/>
        <v>0</v>
      </c>
      <c r="P543" s="415">
        <f t="shared" si="228"/>
        <v>0</v>
      </c>
      <c r="Q543" s="345"/>
      <c r="R543" s="393">
        <f t="shared" si="229"/>
        <v>0</v>
      </c>
      <c r="S543" s="229">
        <f t="shared" si="230"/>
        <v>0</v>
      </c>
      <c r="T543" s="393">
        <f t="shared" si="231"/>
        <v>0</v>
      </c>
      <c r="U543" s="230">
        <f t="shared" si="232"/>
        <v>0</v>
      </c>
      <c r="V543" s="412">
        <f t="shared" si="233"/>
        <v>0</v>
      </c>
      <c r="W543" s="230">
        <f t="shared" si="234"/>
        <v>0</v>
      </c>
    </row>
    <row r="544" spans="1:23" s="13" customFormat="1" ht="12.75" hidden="1">
      <c r="A544" s="820"/>
      <c r="B544" s="821"/>
      <c r="C544" s="822"/>
      <c r="D544" s="822"/>
      <c r="E544" s="822"/>
      <c r="F544" s="239">
        <f t="shared" si="237"/>
        <v>0</v>
      </c>
      <c r="G544" s="821"/>
      <c r="H544" s="822"/>
      <c r="I544" s="822"/>
      <c r="J544" s="822"/>
      <c r="K544" s="230">
        <f t="shared" si="238"/>
        <v>0</v>
      </c>
      <c r="L544" s="413">
        <f t="shared" si="224"/>
        <v>0</v>
      </c>
      <c r="M544" s="823">
        <f t="shared" si="225"/>
        <v>0</v>
      </c>
      <c r="N544" s="823">
        <f t="shared" si="226"/>
        <v>0</v>
      </c>
      <c r="O544" s="828">
        <f t="shared" si="227"/>
        <v>0</v>
      </c>
      <c r="P544" s="415">
        <f t="shared" si="228"/>
        <v>0</v>
      </c>
      <c r="Q544" s="345"/>
      <c r="R544" s="393">
        <f t="shared" si="229"/>
        <v>0</v>
      </c>
      <c r="S544" s="229">
        <f t="shared" si="230"/>
        <v>0</v>
      </c>
      <c r="T544" s="393">
        <f t="shared" si="231"/>
        <v>0</v>
      </c>
      <c r="U544" s="230">
        <f t="shared" si="232"/>
        <v>0</v>
      </c>
      <c r="V544" s="412">
        <f t="shared" si="233"/>
        <v>0</v>
      </c>
      <c r="W544" s="230">
        <f t="shared" si="234"/>
        <v>0</v>
      </c>
    </row>
    <row r="545" spans="1:23" s="13" customFormat="1" ht="12.75" hidden="1">
      <c r="A545" s="820"/>
      <c r="B545" s="821"/>
      <c r="C545" s="822"/>
      <c r="D545" s="822"/>
      <c r="E545" s="822"/>
      <c r="F545" s="239">
        <f t="shared" si="237"/>
        <v>0</v>
      </c>
      <c r="G545" s="821"/>
      <c r="H545" s="822"/>
      <c r="I545" s="822"/>
      <c r="J545" s="822"/>
      <c r="K545" s="230">
        <f t="shared" si="238"/>
        <v>0</v>
      </c>
      <c r="L545" s="413">
        <f t="shared" si="224"/>
        <v>0</v>
      </c>
      <c r="M545" s="823">
        <f t="shared" si="225"/>
        <v>0</v>
      </c>
      <c r="N545" s="823">
        <f t="shared" si="226"/>
        <v>0</v>
      </c>
      <c r="O545" s="828">
        <f t="shared" si="227"/>
        <v>0</v>
      </c>
      <c r="P545" s="415">
        <f t="shared" si="228"/>
        <v>0</v>
      </c>
      <c r="Q545" s="345"/>
      <c r="R545" s="393">
        <f t="shared" si="229"/>
        <v>0</v>
      </c>
      <c r="S545" s="229">
        <f t="shared" si="230"/>
        <v>0</v>
      </c>
      <c r="T545" s="393">
        <f t="shared" si="231"/>
        <v>0</v>
      </c>
      <c r="U545" s="230">
        <f t="shared" si="232"/>
        <v>0</v>
      </c>
      <c r="V545" s="412">
        <f t="shared" si="233"/>
        <v>0</v>
      </c>
      <c r="W545" s="230">
        <f t="shared" si="234"/>
        <v>0</v>
      </c>
    </row>
    <row r="546" spans="1:23" s="13" customFormat="1" ht="12.75" hidden="1">
      <c r="A546" s="820"/>
      <c r="B546" s="821"/>
      <c r="C546" s="822"/>
      <c r="D546" s="822"/>
      <c r="E546" s="822"/>
      <c r="F546" s="239">
        <f t="shared" si="237"/>
        <v>0</v>
      </c>
      <c r="G546" s="821"/>
      <c r="H546" s="822"/>
      <c r="I546" s="822"/>
      <c r="J546" s="822"/>
      <c r="K546" s="230">
        <f t="shared" si="238"/>
        <v>0</v>
      </c>
      <c r="L546" s="413">
        <f t="shared" si="224"/>
        <v>0</v>
      </c>
      <c r="M546" s="823">
        <f t="shared" si="225"/>
        <v>0</v>
      </c>
      <c r="N546" s="823">
        <f t="shared" si="226"/>
        <v>0</v>
      </c>
      <c r="O546" s="828">
        <f t="shared" si="227"/>
        <v>0</v>
      </c>
      <c r="P546" s="415">
        <f t="shared" si="228"/>
        <v>0</v>
      </c>
      <c r="Q546" s="345"/>
      <c r="R546" s="393">
        <f t="shared" si="229"/>
        <v>0</v>
      </c>
      <c r="S546" s="229">
        <f t="shared" si="230"/>
        <v>0</v>
      </c>
      <c r="T546" s="393">
        <f t="shared" si="231"/>
        <v>0</v>
      </c>
      <c r="U546" s="230">
        <f t="shared" si="232"/>
        <v>0</v>
      </c>
      <c r="V546" s="412">
        <f t="shared" si="233"/>
        <v>0</v>
      </c>
      <c r="W546" s="230">
        <f t="shared" si="234"/>
        <v>0</v>
      </c>
    </row>
    <row r="547" spans="1:23" s="13" customFormat="1" ht="12.75" hidden="1">
      <c r="A547" s="820"/>
      <c r="B547" s="821"/>
      <c r="C547" s="822"/>
      <c r="D547" s="822"/>
      <c r="E547" s="822"/>
      <c r="F547" s="239">
        <f t="shared" si="237"/>
        <v>0</v>
      </c>
      <c r="G547" s="821"/>
      <c r="H547" s="822"/>
      <c r="I547" s="822"/>
      <c r="J547" s="822"/>
      <c r="K547" s="230">
        <f t="shared" si="238"/>
        <v>0</v>
      </c>
      <c r="L547" s="413">
        <f t="shared" si="224"/>
        <v>0</v>
      </c>
      <c r="M547" s="823">
        <f t="shared" si="225"/>
        <v>0</v>
      </c>
      <c r="N547" s="823">
        <f t="shared" si="226"/>
        <v>0</v>
      </c>
      <c r="O547" s="828">
        <f t="shared" si="227"/>
        <v>0</v>
      </c>
      <c r="P547" s="415">
        <f t="shared" si="228"/>
        <v>0</v>
      </c>
      <c r="Q547" s="345"/>
      <c r="R547" s="393">
        <f t="shared" si="229"/>
        <v>0</v>
      </c>
      <c r="S547" s="229">
        <f t="shared" si="230"/>
        <v>0</v>
      </c>
      <c r="T547" s="393">
        <f t="shared" si="231"/>
        <v>0</v>
      </c>
      <c r="U547" s="230">
        <f t="shared" si="232"/>
        <v>0</v>
      </c>
      <c r="V547" s="412">
        <f t="shared" si="233"/>
        <v>0</v>
      </c>
      <c r="W547" s="230">
        <f t="shared" si="234"/>
        <v>0</v>
      </c>
    </row>
    <row r="548" spans="1:23" s="13" customFormat="1" ht="12.75" hidden="1">
      <c r="A548" s="820"/>
      <c r="B548" s="821"/>
      <c r="C548" s="822"/>
      <c r="D548" s="822"/>
      <c r="E548" s="822"/>
      <c r="F548" s="239">
        <f t="shared" si="237"/>
        <v>0</v>
      </c>
      <c r="G548" s="821"/>
      <c r="H548" s="822"/>
      <c r="I548" s="822"/>
      <c r="J548" s="822"/>
      <c r="K548" s="230">
        <f t="shared" si="238"/>
        <v>0</v>
      </c>
      <c r="L548" s="413">
        <f t="shared" si="224"/>
        <v>0</v>
      </c>
      <c r="M548" s="823">
        <f t="shared" si="225"/>
        <v>0</v>
      </c>
      <c r="N548" s="823">
        <f t="shared" si="226"/>
        <v>0</v>
      </c>
      <c r="O548" s="828">
        <f t="shared" si="227"/>
        <v>0</v>
      </c>
      <c r="P548" s="415">
        <f t="shared" si="228"/>
        <v>0</v>
      </c>
      <c r="Q548" s="345"/>
      <c r="R548" s="393">
        <f t="shared" si="229"/>
        <v>0</v>
      </c>
      <c r="S548" s="229">
        <f t="shared" si="230"/>
        <v>0</v>
      </c>
      <c r="T548" s="393">
        <f t="shared" si="231"/>
        <v>0</v>
      </c>
      <c r="U548" s="230">
        <f t="shared" si="232"/>
        <v>0</v>
      </c>
      <c r="V548" s="412">
        <f t="shared" si="233"/>
        <v>0</v>
      </c>
      <c r="W548" s="230">
        <f t="shared" si="234"/>
        <v>0</v>
      </c>
    </row>
    <row r="549" spans="1:23" s="13" customFormat="1" ht="12.75" hidden="1">
      <c r="A549" s="820"/>
      <c r="B549" s="821"/>
      <c r="C549" s="822"/>
      <c r="D549" s="822"/>
      <c r="E549" s="822"/>
      <c r="F549" s="239">
        <f t="shared" si="237"/>
        <v>0</v>
      </c>
      <c r="G549" s="821"/>
      <c r="H549" s="822"/>
      <c r="I549" s="822"/>
      <c r="J549" s="822"/>
      <c r="K549" s="230">
        <f t="shared" si="238"/>
        <v>0</v>
      </c>
      <c r="L549" s="413">
        <f t="shared" si="224"/>
        <v>0</v>
      </c>
      <c r="M549" s="823">
        <f t="shared" si="225"/>
        <v>0</v>
      </c>
      <c r="N549" s="823">
        <f t="shared" si="226"/>
        <v>0</v>
      </c>
      <c r="O549" s="828">
        <f t="shared" si="227"/>
        <v>0</v>
      </c>
      <c r="P549" s="415">
        <f t="shared" si="228"/>
        <v>0</v>
      </c>
      <c r="Q549" s="345"/>
      <c r="R549" s="393">
        <f t="shared" si="229"/>
        <v>0</v>
      </c>
      <c r="S549" s="229">
        <f t="shared" si="230"/>
        <v>0</v>
      </c>
      <c r="T549" s="393">
        <f t="shared" si="231"/>
        <v>0</v>
      </c>
      <c r="U549" s="230">
        <f t="shared" si="232"/>
        <v>0</v>
      </c>
      <c r="V549" s="412">
        <f t="shared" si="233"/>
        <v>0</v>
      </c>
      <c r="W549" s="230">
        <f t="shared" si="234"/>
        <v>0</v>
      </c>
    </row>
    <row r="550" spans="1:23" s="13" customFormat="1" ht="12.75" hidden="1">
      <c r="A550" s="820"/>
      <c r="B550" s="821"/>
      <c r="C550" s="822"/>
      <c r="D550" s="822"/>
      <c r="E550" s="822"/>
      <c r="F550" s="239">
        <f t="shared" si="237"/>
        <v>0</v>
      </c>
      <c r="G550" s="821"/>
      <c r="H550" s="822"/>
      <c r="I550" s="822"/>
      <c r="J550" s="822"/>
      <c r="K550" s="230">
        <f t="shared" si="238"/>
        <v>0</v>
      </c>
      <c r="L550" s="413">
        <f t="shared" si="224"/>
        <v>0</v>
      </c>
      <c r="M550" s="823">
        <f t="shared" si="225"/>
        <v>0</v>
      </c>
      <c r="N550" s="823">
        <f t="shared" si="226"/>
        <v>0</v>
      </c>
      <c r="O550" s="828">
        <f t="shared" si="227"/>
        <v>0</v>
      </c>
      <c r="P550" s="415">
        <f t="shared" si="228"/>
        <v>0</v>
      </c>
      <c r="Q550" s="345"/>
      <c r="R550" s="393">
        <f t="shared" si="229"/>
        <v>0</v>
      </c>
      <c r="S550" s="229">
        <f t="shared" si="230"/>
        <v>0</v>
      </c>
      <c r="T550" s="393">
        <f t="shared" si="231"/>
        <v>0</v>
      </c>
      <c r="U550" s="230">
        <f t="shared" si="232"/>
        <v>0</v>
      </c>
      <c r="V550" s="412">
        <f t="shared" si="233"/>
        <v>0</v>
      </c>
      <c r="W550" s="230">
        <f t="shared" si="234"/>
        <v>0</v>
      </c>
    </row>
    <row r="551" spans="1:23" s="13" customFormat="1" ht="12.75" hidden="1">
      <c r="A551" s="820"/>
      <c r="B551" s="821"/>
      <c r="C551" s="822"/>
      <c r="D551" s="822"/>
      <c r="E551" s="822"/>
      <c r="F551" s="239">
        <f t="shared" si="237"/>
        <v>0</v>
      </c>
      <c r="G551" s="821"/>
      <c r="H551" s="822"/>
      <c r="I551" s="822"/>
      <c r="J551" s="822"/>
      <c r="K551" s="230">
        <f t="shared" si="238"/>
        <v>0</v>
      </c>
      <c r="L551" s="413">
        <f t="shared" si="224"/>
        <v>0</v>
      </c>
      <c r="M551" s="823">
        <f t="shared" si="225"/>
        <v>0</v>
      </c>
      <c r="N551" s="823">
        <f t="shared" si="226"/>
        <v>0</v>
      </c>
      <c r="O551" s="828">
        <f t="shared" si="227"/>
        <v>0</v>
      </c>
      <c r="P551" s="415">
        <f t="shared" si="228"/>
        <v>0</v>
      </c>
      <c r="Q551" s="345"/>
      <c r="R551" s="393">
        <f t="shared" si="229"/>
        <v>0</v>
      </c>
      <c r="S551" s="229">
        <f t="shared" si="230"/>
        <v>0</v>
      </c>
      <c r="T551" s="393">
        <f t="shared" si="231"/>
        <v>0</v>
      </c>
      <c r="U551" s="230">
        <f t="shared" si="232"/>
        <v>0</v>
      </c>
      <c r="V551" s="412">
        <f t="shared" si="233"/>
        <v>0</v>
      </c>
      <c r="W551" s="230">
        <f t="shared" si="234"/>
        <v>0</v>
      </c>
    </row>
    <row r="552" spans="1:23" s="13" customFormat="1" ht="12.75" hidden="1">
      <c r="A552" s="820"/>
      <c r="B552" s="821"/>
      <c r="C552" s="822"/>
      <c r="D552" s="822"/>
      <c r="E552" s="822"/>
      <c r="F552" s="239">
        <f t="shared" si="237"/>
        <v>0</v>
      </c>
      <c r="G552" s="821"/>
      <c r="H552" s="822"/>
      <c r="I552" s="822"/>
      <c r="J552" s="822"/>
      <c r="K552" s="230">
        <f t="shared" si="238"/>
        <v>0</v>
      </c>
      <c r="L552" s="413">
        <f t="shared" si="224"/>
        <v>0</v>
      </c>
      <c r="M552" s="823">
        <f t="shared" si="225"/>
        <v>0</v>
      </c>
      <c r="N552" s="823">
        <f t="shared" si="226"/>
        <v>0</v>
      </c>
      <c r="O552" s="828">
        <f t="shared" si="227"/>
        <v>0</v>
      </c>
      <c r="P552" s="415">
        <f t="shared" si="228"/>
        <v>0</v>
      </c>
      <c r="Q552" s="345"/>
      <c r="R552" s="393">
        <f t="shared" si="229"/>
        <v>0</v>
      </c>
      <c r="S552" s="229">
        <f t="shared" si="230"/>
        <v>0</v>
      </c>
      <c r="T552" s="393">
        <f t="shared" si="231"/>
        <v>0</v>
      </c>
      <c r="U552" s="230">
        <f t="shared" si="232"/>
        <v>0</v>
      </c>
      <c r="V552" s="412">
        <f t="shared" si="233"/>
        <v>0</v>
      </c>
      <c r="W552" s="230">
        <f t="shared" si="234"/>
        <v>0</v>
      </c>
    </row>
    <row r="553" spans="1:23" s="13" customFormat="1" ht="12.75" hidden="1">
      <c r="A553" s="820"/>
      <c r="B553" s="821"/>
      <c r="C553" s="822"/>
      <c r="D553" s="822"/>
      <c r="E553" s="822"/>
      <c r="F553" s="239">
        <f t="shared" si="237"/>
        <v>0</v>
      </c>
      <c r="G553" s="821"/>
      <c r="H553" s="822"/>
      <c r="I553" s="822"/>
      <c r="J553" s="822"/>
      <c r="K553" s="230">
        <f t="shared" si="238"/>
        <v>0</v>
      </c>
      <c r="L553" s="413">
        <f t="shared" si="224"/>
        <v>0</v>
      </c>
      <c r="M553" s="823">
        <f t="shared" si="225"/>
        <v>0</v>
      </c>
      <c r="N553" s="823">
        <f t="shared" si="226"/>
        <v>0</v>
      </c>
      <c r="O553" s="828">
        <f t="shared" si="227"/>
        <v>0</v>
      </c>
      <c r="P553" s="415">
        <f t="shared" si="228"/>
        <v>0</v>
      </c>
      <c r="Q553" s="345"/>
      <c r="R553" s="393">
        <f t="shared" si="229"/>
        <v>0</v>
      </c>
      <c r="S553" s="229">
        <f t="shared" si="230"/>
        <v>0</v>
      </c>
      <c r="T553" s="393">
        <f t="shared" si="231"/>
        <v>0</v>
      </c>
      <c r="U553" s="230">
        <f t="shared" si="232"/>
        <v>0</v>
      </c>
      <c r="V553" s="412">
        <f t="shared" si="233"/>
        <v>0</v>
      </c>
      <c r="W553" s="230">
        <f t="shared" si="234"/>
        <v>0</v>
      </c>
    </row>
    <row r="554" spans="1:23" s="13" customFormat="1" ht="12.75" hidden="1">
      <c r="A554" s="820"/>
      <c r="B554" s="821"/>
      <c r="C554" s="822"/>
      <c r="D554" s="822"/>
      <c r="E554" s="822"/>
      <c r="F554" s="239">
        <f t="shared" si="237"/>
        <v>0</v>
      </c>
      <c r="G554" s="821"/>
      <c r="H554" s="822"/>
      <c r="I554" s="822"/>
      <c r="J554" s="822"/>
      <c r="K554" s="230">
        <f t="shared" si="238"/>
        <v>0</v>
      </c>
      <c r="L554" s="413">
        <f t="shared" si="224"/>
        <v>0</v>
      </c>
      <c r="M554" s="823">
        <f t="shared" si="225"/>
        <v>0</v>
      </c>
      <c r="N554" s="823">
        <f t="shared" si="226"/>
        <v>0</v>
      </c>
      <c r="O554" s="828">
        <f t="shared" si="227"/>
        <v>0</v>
      </c>
      <c r="P554" s="415">
        <f t="shared" si="228"/>
        <v>0</v>
      </c>
      <c r="Q554" s="345"/>
      <c r="R554" s="393">
        <f t="shared" si="229"/>
        <v>0</v>
      </c>
      <c r="S554" s="229">
        <f t="shared" si="230"/>
        <v>0</v>
      </c>
      <c r="T554" s="393">
        <f t="shared" si="231"/>
        <v>0</v>
      </c>
      <c r="U554" s="230">
        <f t="shared" si="232"/>
        <v>0</v>
      </c>
      <c r="V554" s="412">
        <f t="shared" si="233"/>
        <v>0</v>
      </c>
      <c r="W554" s="230">
        <f t="shared" si="234"/>
        <v>0</v>
      </c>
    </row>
    <row r="555" spans="1:23" s="13" customFormat="1" hidden="1" thickBot="1">
      <c r="A555" s="378"/>
      <c r="B555" s="803"/>
      <c r="C555" s="804"/>
      <c r="D555" s="804"/>
      <c r="E555" s="804"/>
      <c r="F555" s="239">
        <f t="shared" si="237"/>
        <v>0</v>
      </c>
      <c r="G555" s="821"/>
      <c r="H555" s="822"/>
      <c r="I555" s="822"/>
      <c r="J555" s="822"/>
      <c r="K555" s="230">
        <f t="shared" si="238"/>
        <v>0</v>
      </c>
      <c r="L555" s="413">
        <f t="shared" si="224"/>
        <v>0</v>
      </c>
      <c r="M555" s="823">
        <f t="shared" si="225"/>
        <v>0</v>
      </c>
      <c r="N555" s="823">
        <f t="shared" si="226"/>
        <v>0</v>
      </c>
      <c r="O555" s="828">
        <f t="shared" si="227"/>
        <v>0</v>
      </c>
      <c r="P555" s="415">
        <f t="shared" si="228"/>
        <v>0</v>
      </c>
      <c r="Q555" s="345"/>
      <c r="R555" s="393">
        <f t="shared" si="229"/>
        <v>0</v>
      </c>
      <c r="S555" s="229">
        <f t="shared" si="230"/>
        <v>0</v>
      </c>
      <c r="T555" s="393">
        <f t="shared" si="231"/>
        <v>0</v>
      </c>
      <c r="U555" s="230">
        <f t="shared" si="232"/>
        <v>0</v>
      </c>
      <c r="V555" s="412">
        <f t="shared" si="233"/>
        <v>0</v>
      </c>
      <c r="W555" s="230">
        <f t="shared" si="234"/>
        <v>0</v>
      </c>
    </row>
    <row r="556" spans="1:23" s="13" customFormat="1" thickTop="1">
      <c r="A556" s="394" t="s">
        <v>54</v>
      </c>
      <c r="B556" s="649"/>
      <c r="C556" s="379"/>
      <c r="D556" s="395"/>
      <c r="E556" s="395"/>
      <c r="F556" s="396">
        <f>SUM(F476:F555)</f>
        <v>0</v>
      </c>
      <c r="G556" s="649"/>
      <c r="H556" s="379"/>
      <c r="I556" s="399"/>
      <c r="J556" s="399"/>
      <c r="K556" s="396">
        <f>SUM(K476:K555)</f>
        <v>0</v>
      </c>
      <c r="L556" s="649"/>
      <c r="M556" s="379"/>
      <c r="N556" s="399"/>
      <c r="O556" s="399"/>
      <c r="P556" s="396">
        <f>SUM(P476:P555)</f>
        <v>0</v>
      </c>
      <c r="Q556" s="345"/>
      <c r="R556" s="393"/>
      <c r="S556" s="229"/>
      <c r="T556" s="393"/>
      <c r="U556" s="230"/>
      <c r="V556" s="412"/>
      <c r="W556" s="230"/>
    </row>
    <row r="557" spans="1:23" s="13" customFormat="1" ht="12.75">
      <c r="A557" s="651" t="s">
        <v>55</v>
      </c>
      <c r="B557" s="380"/>
      <c r="C557" s="12"/>
      <c r="D557" s="12"/>
      <c r="E557" s="12"/>
      <c r="F557" s="381"/>
      <c r="K557" s="382"/>
      <c r="L557" s="380"/>
      <c r="M557" s="12"/>
      <c r="N557" s="345"/>
      <c r="O557" s="345"/>
      <c r="P557" s="771">
        <f>+F557-+K557</f>
        <v>0</v>
      </c>
      <c r="Q557" s="345"/>
      <c r="R557" s="413"/>
      <c r="S557" s="414"/>
      <c r="T557" s="413"/>
      <c r="U557" s="415"/>
      <c r="V557" s="416"/>
      <c r="W557" s="415"/>
    </row>
    <row r="558" spans="1:23" s="780" customFormat="1" thickBot="1">
      <c r="A558" s="400" t="s">
        <v>56</v>
      </c>
      <c r="B558" s="772">
        <f>SUM(B476:B555)</f>
        <v>0</v>
      </c>
      <c r="C558" s="773">
        <f>SUM(C476:C555)</f>
        <v>0</v>
      </c>
      <c r="D558" s="773"/>
      <c r="E558" s="773"/>
      <c r="F558" s="783">
        <f>SUM(F556:F557)</f>
        <v>0</v>
      </c>
      <c r="G558" s="773">
        <f>SUM(G476:G555)</f>
        <v>0</v>
      </c>
      <c r="H558" s="773">
        <f>SUM(H476:H555)</f>
        <v>0</v>
      </c>
      <c r="I558" s="773"/>
      <c r="J558" s="773"/>
      <c r="K558" s="773">
        <f>SUM(K556:K557)</f>
        <v>0</v>
      </c>
      <c r="L558" s="772">
        <f>SUM(L476:L555)</f>
        <v>0</v>
      </c>
      <c r="M558" s="773">
        <f>SUM(M476:M555)</f>
        <v>0</v>
      </c>
      <c r="N558" s="773"/>
      <c r="O558" s="773"/>
      <c r="P558" s="783">
        <f>SUM(P556:P557)</f>
        <v>0</v>
      </c>
      <c r="Q558" s="775"/>
      <c r="R558" s="776">
        <f t="shared" ref="R558:W558" si="239">SUM(R476:R557)</f>
        <v>0</v>
      </c>
      <c r="S558" s="777">
        <f t="shared" si="239"/>
        <v>0</v>
      </c>
      <c r="T558" s="776">
        <f t="shared" si="239"/>
        <v>0</v>
      </c>
      <c r="U558" s="778">
        <f t="shared" si="239"/>
        <v>0</v>
      </c>
      <c r="V558" s="779">
        <f t="shared" si="239"/>
        <v>0</v>
      </c>
      <c r="W558" s="778">
        <f t="shared" si="239"/>
        <v>0</v>
      </c>
    </row>
    <row r="559" spans="1:23" ht="14.25" thickTop="1">
      <c r="A559" s="153" t="s">
        <v>37</v>
      </c>
      <c r="B559" s="159"/>
      <c r="C559" s="159"/>
      <c r="D559" s="159"/>
      <c r="E559" s="159"/>
      <c r="F559" s="159"/>
      <c r="G559" s="384"/>
      <c r="H559" s="384"/>
      <c r="I559" s="384"/>
      <c r="J559" s="384"/>
      <c r="K559" s="164"/>
      <c r="L559"/>
      <c r="M559"/>
      <c r="N559"/>
      <c r="O559"/>
      <c r="P559"/>
      <c r="R559" s="401"/>
      <c r="S559" s="401"/>
      <c r="T559" s="401"/>
      <c r="U559" s="401"/>
      <c r="V559" s="401"/>
      <c r="W559" s="162"/>
    </row>
    <row r="560" spans="1:23">
      <c r="A560" s="154" t="s">
        <v>59</v>
      </c>
      <c r="B560" s="159"/>
      <c r="C560" s="159"/>
      <c r="D560" s="159"/>
      <c r="E560" s="159"/>
      <c r="F560" s="159"/>
      <c r="G560" s="384"/>
      <c r="H560" s="384"/>
      <c r="I560" s="384"/>
      <c r="J560" s="384"/>
      <c r="K560" s="645"/>
      <c r="L560"/>
      <c r="M560"/>
      <c r="N560"/>
      <c r="O560"/>
      <c r="P560"/>
      <c r="R560" s="401"/>
      <c r="S560" s="401"/>
      <c r="T560" s="401"/>
      <c r="U560" s="401"/>
      <c r="V560" s="401"/>
      <c r="W560" s="162"/>
    </row>
    <row r="561" spans="1:23" ht="1.5" customHeight="1">
      <c r="A561" s="154"/>
      <c r="B561" s="62"/>
      <c r="C561" s="646"/>
      <c r="D561" s="646"/>
      <c r="E561" s="646"/>
      <c r="F561" s="647"/>
      <c r="G561" s="384"/>
      <c r="H561" s="162"/>
      <c r="I561" s="162"/>
      <c r="J561" s="164"/>
      <c r="K561" s="164"/>
      <c r="L561"/>
      <c r="M561"/>
      <c r="N561"/>
      <c r="O561"/>
      <c r="P561"/>
      <c r="R561" s="401"/>
      <c r="S561" s="401"/>
      <c r="T561" s="401"/>
      <c r="U561" s="401"/>
      <c r="V561" s="401"/>
      <c r="W561" s="162"/>
    </row>
    <row r="562" spans="1:23" s="185" customFormat="1">
      <c r="A562" s="165" t="s">
        <v>24</v>
      </c>
      <c r="B562" s="748" t="str">
        <f>+B469</f>
        <v>Contractor Name</v>
      </c>
      <c r="C562" s="666"/>
      <c r="D562" s="666"/>
      <c r="E562" s="211"/>
      <c r="F562" s="165" t="s">
        <v>23</v>
      </c>
      <c r="G562" s="417"/>
      <c r="H562" s="984" t="str">
        <f>+H469</f>
        <v>Contract Number</v>
      </c>
      <c r="I562" s="984"/>
      <c r="J562" s="984"/>
      <c r="K562" s="984"/>
      <c r="L562" s="385" t="s">
        <v>324</v>
      </c>
      <c r="M562" s="418"/>
      <c r="N562" s="166"/>
      <c r="O562" s="983">
        <f>+O469</f>
        <v>0</v>
      </c>
      <c r="P562" s="983"/>
      <c r="R562" s="401"/>
      <c r="S562" s="401"/>
      <c r="T562" s="401"/>
      <c r="U562" s="401"/>
      <c r="V562" s="401"/>
      <c r="W562" s="418"/>
    </row>
    <row r="563" spans="1:23" s="185" customFormat="1" ht="14.25" thickBot="1">
      <c r="A563" s="165" t="s">
        <v>25</v>
      </c>
      <c r="B563" s="762" t="s">
        <v>245</v>
      </c>
      <c r="C563" s="762"/>
      <c r="D563" s="762"/>
      <c r="E563" s="663"/>
      <c r="F563" s="165" t="s">
        <v>113</v>
      </c>
      <c r="H563" s="981" t="s">
        <v>119</v>
      </c>
      <c r="I563" s="981"/>
      <c r="J563" s="981"/>
      <c r="K563" s="981"/>
      <c r="L563" s="386" t="s">
        <v>28</v>
      </c>
      <c r="M563" s="369"/>
      <c r="N563" s="369"/>
      <c r="O563" s="985"/>
      <c r="P563" s="985"/>
      <c r="R563" s="401"/>
      <c r="S563" s="401"/>
      <c r="T563" s="401"/>
      <c r="U563" s="401"/>
      <c r="V563" s="401"/>
      <c r="W563" s="418"/>
    </row>
    <row r="564" spans="1:23" s="185" customFormat="1" ht="14.25" thickTop="1">
      <c r="A564" s="165" t="s">
        <v>27</v>
      </c>
      <c r="B564" s="989">
        <f>+B471</f>
        <v>0</v>
      </c>
      <c r="C564" s="989"/>
      <c r="D564" s="989"/>
      <c r="E564" s="663"/>
      <c r="F564" s="165" t="s">
        <v>26</v>
      </c>
      <c r="G564" s="1004"/>
      <c r="H564" s="1004"/>
      <c r="I564" s="1004"/>
      <c r="J564" s="1004"/>
      <c r="K564" s="1004"/>
      <c r="L564" s="387" t="s">
        <v>29</v>
      </c>
      <c r="M564" s="369"/>
      <c r="O564" s="988"/>
      <c r="P564" s="988"/>
      <c r="R564" s="1005" t="s">
        <v>79</v>
      </c>
      <c r="S564" s="1006"/>
      <c r="T564" s="1006"/>
      <c r="U564" s="1006"/>
      <c r="V564" s="1006"/>
      <c r="W564" s="1007"/>
    </row>
    <row r="565" spans="1:23" ht="4.5" customHeight="1">
      <c r="A565" s="60"/>
      <c r="G565" s="372"/>
      <c r="H565" s="3"/>
      <c r="I565" s="3"/>
      <c r="J565" s="184"/>
      <c r="K565" s="184"/>
      <c r="R565" s="402"/>
      <c r="S565" s="403"/>
      <c r="T565" s="404"/>
      <c r="U565" s="405"/>
      <c r="V565" s="403"/>
      <c r="W565" s="406"/>
    </row>
    <row r="566" spans="1:23" ht="2.25" customHeight="1" thickBot="1">
      <c r="G566" s="365"/>
      <c r="H566" s="3"/>
      <c r="I566" s="3"/>
      <c r="J566" s="184"/>
      <c r="K566" s="184"/>
      <c r="R566" s="402"/>
      <c r="S566" s="403"/>
      <c r="T566" s="402"/>
      <c r="U566" s="407"/>
      <c r="V566" s="403"/>
      <c r="W566" s="406"/>
    </row>
    <row r="567" spans="1:23" ht="14.25" thickTop="1">
      <c r="A567" s="373" t="s">
        <v>53</v>
      </c>
      <c r="B567" s="993" t="s">
        <v>76</v>
      </c>
      <c r="C567" s="994"/>
      <c r="D567" s="994"/>
      <c r="E567" s="994"/>
      <c r="F567" s="995"/>
      <c r="G567" s="993" t="s">
        <v>0</v>
      </c>
      <c r="H567" s="994"/>
      <c r="I567" s="994"/>
      <c r="J567" s="994"/>
      <c r="K567" s="995"/>
      <c r="L567" s="996" t="s">
        <v>77</v>
      </c>
      <c r="M567" s="997"/>
      <c r="N567" s="997"/>
      <c r="O567" s="997"/>
      <c r="P567" s="998"/>
      <c r="Q567"/>
      <c r="R567" s="1008" t="s">
        <v>76</v>
      </c>
      <c r="S567" s="1009"/>
      <c r="T567" s="1008" t="s">
        <v>0</v>
      </c>
      <c r="U567" s="1009"/>
      <c r="V567" s="1008" t="s">
        <v>80</v>
      </c>
      <c r="W567" s="1009"/>
    </row>
    <row r="568" spans="1:23" ht="38.25">
      <c r="A568" s="374"/>
      <c r="B568" s="128" t="s">
        <v>72</v>
      </c>
      <c r="C568" s="129" t="s">
        <v>73</v>
      </c>
      <c r="D568" s="129" t="s">
        <v>78</v>
      </c>
      <c r="E568" s="129" t="s">
        <v>74</v>
      </c>
      <c r="F568" s="391" t="s">
        <v>75</v>
      </c>
      <c r="G568" s="128" t="s">
        <v>72</v>
      </c>
      <c r="H568" s="129" t="s">
        <v>73</v>
      </c>
      <c r="I568" s="129" t="s">
        <v>78</v>
      </c>
      <c r="J568" s="129" t="s">
        <v>74</v>
      </c>
      <c r="K568" s="391" t="s">
        <v>75</v>
      </c>
      <c r="L568" s="390" t="s">
        <v>72</v>
      </c>
      <c r="M568" s="148" t="s">
        <v>73</v>
      </c>
      <c r="N568" s="148" t="s">
        <v>78</v>
      </c>
      <c r="O568" s="148" t="s">
        <v>74</v>
      </c>
      <c r="P568" s="391" t="s">
        <v>75</v>
      </c>
      <c r="Q568"/>
      <c r="R568" s="408" t="s">
        <v>81</v>
      </c>
      <c r="S568" s="409" t="s">
        <v>82</v>
      </c>
      <c r="T568" s="408" t="s">
        <v>81</v>
      </c>
      <c r="U568" s="409" t="s">
        <v>82</v>
      </c>
      <c r="V568" s="410" t="s">
        <v>81</v>
      </c>
      <c r="W568" s="409" t="s">
        <v>82</v>
      </c>
    </row>
    <row r="569" spans="1:23" s="13" customFormat="1" ht="12.75">
      <c r="A569" s="376"/>
      <c r="B569" s="144"/>
      <c r="C569" s="145"/>
      <c r="D569" s="145"/>
      <c r="E569" s="145"/>
      <c r="F569" s="239">
        <f t="shared" ref="F569:F618" si="240">IF(D569*(B569+C569)=0,D569*E569/12,D569*(B569+C569)*E569/12)</f>
        <v>0</v>
      </c>
      <c r="G569" s="144"/>
      <c r="H569" s="145"/>
      <c r="I569" s="145"/>
      <c r="J569" s="145"/>
      <c r="K569" s="239">
        <f t="shared" ref="K569:K618" si="241">IF(I569*(G569+H569)=0,I569*J569/12,I569*(G569+H569)*J569/12)</f>
        <v>0</v>
      </c>
      <c r="L569" s="392">
        <f>+B569-G569</f>
        <v>0</v>
      </c>
      <c r="M569" s="237">
        <f t="shared" ref="M569:M600" si="242">+C569-H569</f>
        <v>0</v>
      </c>
      <c r="N569" s="237">
        <f t="shared" ref="N569:N600" si="243">+D569-I569</f>
        <v>0</v>
      </c>
      <c r="O569" s="237">
        <f t="shared" ref="O569:O600" si="244">+E569-J569</f>
        <v>0</v>
      </c>
      <c r="P569" s="239">
        <f t="shared" ref="P569:P600" si="245">+F569-K569</f>
        <v>0</v>
      </c>
      <c r="Q569" s="345"/>
      <c r="R569" s="392">
        <f>+B569*(E569/12)</f>
        <v>0</v>
      </c>
      <c r="S569" s="238">
        <f>+C569*(E569/12)</f>
        <v>0</v>
      </c>
      <c r="T569" s="392">
        <f>+G569*(J569/12)</f>
        <v>0</v>
      </c>
      <c r="U569" s="239">
        <f>+H569*(J569/12)</f>
        <v>0</v>
      </c>
      <c r="V569" s="411">
        <f t="shared" ref="V569:V600" si="246">+R569-T569</f>
        <v>0</v>
      </c>
      <c r="W569" s="239">
        <f t="shared" ref="W569:W600" si="247">+S569-U569</f>
        <v>0</v>
      </c>
    </row>
    <row r="570" spans="1:23" s="13" customFormat="1" ht="12.75">
      <c r="A570" s="377"/>
      <c r="B570" s="146"/>
      <c r="C570" s="147"/>
      <c r="D570" s="147"/>
      <c r="E570" s="147"/>
      <c r="F570" s="239">
        <f t="shared" si="240"/>
        <v>0</v>
      </c>
      <c r="G570" s="146"/>
      <c r="H570" s="147"/>
      <c r="I570" s="147"/>
      <c r="J570" s="147"/>
      <c r="K570" s="239">
        <f t="shared" si="241"/>
        <v>0</v>
      </c>
      <c r="L570" s="393">
        <f t="shared" ref="L570:L600" si="248">+B570-G570</f>
        <v>0</v>
      </c>
      <c r="M570" s="228">
        <f t="shared" si="242"/>
        <v>0</v>
      </c>
      <c r="N570" s="228">
        <f t="shared" si="243"/>
        <v>0</v>
      </c>
      <c r="O570" s="228">
        <f t="shared" si="244"/>
        <v>0</v>
      </c>
      <c r="P570" s="230">
        <f t="shared" si="245"/>
        <v>0</v>
      </c>
      <c r="Q570" s="345"/>
      <c r="R570" s="393">
        <f t="shared" ref="R570:R600" si="249">+B570*(E570/12)</f>
        <v>0</v>
      </c>
      <c r="S570" s="229">
        <f t="shared" ref="S570:S600" si="250">+C570*(E570/12)</f>
        <v>0</v>
      </c>
      <c r="T570" s="393">
        <f t="shared" ref="T570:T600" si="251">+G570*(J570/12)</f>
        <v>0</v>
      </c>
      <c r="U570" s="230">
        <f t="shared" ref="U570:U600" si="252">+H570*(J570/12)</f>
        <v>0</v>
      </c>
      <c r="V570" s="412">
        <f t="shared" si="246"/>
        <v>0</v>
      </c>
      <c r="W570" s="230">
        <f t="shared" si="247"/>
        <v>0</v>
      </c>
    </row>
    <row r="571" spans="1:23" s="13" customFormat="1" ht="12.75">
      <c r="A571" s="377"/>
      <c r="B571" s="146"/>
      <c r="C571" s="147"/>
      <c r="D571" s="147"/>
      <c r="E571" s="147"/>
      <c r="F571" s="239">
        <f t="shared" si="240"/>
        <v>0</v>
      </c>
      <c r="G571" s="146"/>
      <c r="H571" s="147"/>
      <c r="I571" s="147"/>
      <c r="J571" s="147"/>
      <c r="K571" s="239">
        <f t="shared" si="241"/>
        <v>0</v>
      </c>
      <c r="L571" s="393">
        <f t="shared" si="248"/>
        <v>0</v>
      </c>
      <c r="M571" s="228">
        <f t="shared" si="242"/>
        <v>0</v>
      </c>
      <c r="N571" s="228">
        <f t="shared" si="243"/>
        <v>0</v>
      </c>
      <c r="O571" s="228">
        <f t="shared" si="244"/>
        <v>0</v>
      </c>
      <c r="P571" s="230">
        <f t="shared" si="245"/>
        <v>0</v>
      </c>
      <c r="Q571" s="345"/>
      <c r="R571" s="393">
        <f t="shared" si="249"/>
        <v>0</v>
      </c>
      <c r="S571" s="229">
        <f t="shared" si="250"/>
        <v>0</v>
      </c>
      <c r="T571" s="393">
        <f t="shared" si="251"/>
        <v>0</v>
      </c>
      <c r="U571" s="230">
        <f t="shared" si="252"/>
        <v>0</v>
      </c>
      <c r="V571" s="412">
        <f t="shared" si="246"/>
        <v>0</v>
      </c>
      <c r="W571" s="230">
        <f t="shared" si="247"/>
        <v>0</v>
      </c>
    </row>
    <row r="572" spans="1:23" s="13" customFormat="1" ht="12.75">
      <c r="A572" s="377"/>
      <c r="B572" s="146"/>
      <c r="C572" s="147"/>
      <c r="D572" s="147"/>
      <c r="E572" s="147"/>
      <c r="F572" s="239">
        <f t="shared" si="240"/>
        <v>0</v>
      </c>
      <c r="G572" s="146"/>
      <c r="H572" s="147"/>
      <c r="I572" s="147"/>
      <c r="J572" s="147"/>
      <c r="K572" s="239">
        <f t="shared" si="241"/>
        <v>0</v>
      </c>
      <c r="L572" s="393">
        <f t="shared" si="248"/>
        <v>0</v>
      </c>
      <c r="M572" s="228">
        <f t="shared" si="242"/>
        <v>0</v>
      </c>
      <c r="N572" s="228">
        <f t="shared" si="243"/>
        <v>0</v>
      </c>
      <c r="O572" s="228">
        <f t="shared" si="244"/>
        <v>0</v>
      </c>
      <c r="P572" s="230">
        <f t="shared" si="245"/>
        <v>0</v>
      </c>
      <c r="Q572" s="345"/>
      <c r="R572" s="393">
        <f t="shared" si="249"/>
        <v>0</v>
      </c>
      <c r="S572" s="229">
        <f t="shared" si="250"/>
        <v>0</v>
      </c>
      <c r="T572" s="393">
        <f t="shared" si="251"/>
        <v>0</v>
      </c>
      <c r="U572" s="230">
        <f t="shared" si="252"/>
        <v>0</v>
      </c>
      <c r="V572" s="412">
        <f t="shared" si="246"/>
        <v>0</v>
      </c>
      <c r="W572" s="230">
        <f t="shared" si="247"/>
        <v>0</v>
      </c>
    </row>
    <row r="573" spans="1:23" s="13" customFormat="1" ht="12.75">
      <c r="A573" s="377"/>
      <c r="B573" s="146"/>
      <c r="C573" s="147"/>
      <c r="D573" s="147"/>
      <c r="E573" s="147"/>
      <c r="F573" s="239">
        <f t="shared" si="240"/>
        <v>0</v>
      </c>
      <c r="G573" s="146"/>
      <c r="H573" s="147"/>
      <c r="I573" s="147"/>
      <c r="J573" s="147"/>
      <c r="K573" s="239">
        <f t="shared" si="241"/>
        <v>0</v>
      </c>
      <c r="L573" s="393">
        <f t="shared" si="248"/>
        <v>0</v>
      </c>
      <c r="M573" s="228">
        <f t="shared" si="242"/>
        <v>0</v>
      </c>
      <c r="N573" s="228">
        <f t="shared" si="243"/>
        <v>0</v>
      </c>
      <c r="O573" s="228">
        <f t="shared" si="244"/>
        <v>0</v>
      </c>
      <c r="P573" s="230">
        <f t="shared" si="245"/>
        <v>0</v>
      </c>
      <c r="Q573" s="345"/>
      <c r="R573" s="393">
        <f t="shared" si="249"/>
        <v>0</v>
      </c>
      <c r="S573" s="229">
        <f t="shared" si="250"/>
        <v>0</v>
      </c>
      <c r="T573" s="393">
        <f t="shared" si="251"/>
        <v>0</v>
      </c>
      <c r="U573" s="230">
        <f t="shared" si="252"/>
        <v>0</v>
      </c>
      <c r="V573" s="412">
        <f t="shared" si="246"/>
        <v>0</v>
      </c>
      <c r="W573" s="230">
        <f t="shared" si="247"/>
        <v>0</v>
      </c>
    </row>
    <row r="574" spans="1:23" s="13" customFormat="1" ht="12.75">
      <c r="A574" s="377"/>
      <c r="B574" s="146"/>
      <c r="C574" s="147"/>
      <c r="D574" s="147"/>
      <c r="E574" s="147"/>
      <c r="F574" s="239">
        <f t="shared" si="240"/>
        <v>0</v>
      </c>
      <c r="G574" s="146"/>
      <c r="H574" s="147"/>
      <c r="I574" s="147"/>
      <c r="J574" s="147"/>
      <c r="K574" s="239">
        <f t="shared" si="241"/>
        <v>0</v>
      </c>
      <c r="L574" s="393">
        <f t="shared" si="248"/>
        <v>0</v>
      </c>
      <c r="M574" s="228">
        <f t="shared" si="242"/>
        <v>0</v>
      </c>
      <c r="N574" s="228">
        <f t="shared" si="243"/>
        <v>0</v>
      </c>
      <c r="O574" s="228">
        <f t="shared" si="244"/>
        <v>0</v>
      </c>
      <c r="P574" s="230">
        <f t="shared" si="245"/>
        <v>0</v>
      </c>
      <c r="Q574" s="345"/>
      <c r="R574" s="393">
        <f t="shared" si="249"/>
        <v>0</v>
      </c>
      <c r="S574" s="229">
        <f t="shared" si="250"/>
        <v>0</v>
      </c>
      <c r="T574" s="393">
        <f t="shared" si="251"/>
        <v>0</v>
      </c>
      <c r="U574" s="230">
        <f t="shared" si="252"/>
        <v>0</v>
      </c>
      <c r="V574" s="412">
        <f t="shared" si="246"/>
        <v>0</v>
      </c>
      <c r="W574" s="230">
        <f t="shared" si="247"/>
        <v>0</v>
      </c>
    </row>
    <row r="575" spans="1:23" s="13" customFormat="1" ht="12.75">
      <c r="A575" s="377"/>
      <c r="B575" s="146"/>
      <c r="C575" s="147"/>
      <c r="D575" s="147"/>
      <c r="E575" s="147"/>
      <c r="F575" s="239">
        <f t="shared" si="240"/>
        <v>0</v>
      </c>
      <c r="G575" s="146"/>
      <c r="H575" s="147"/>
      <c r="I575" s="147"/>
      <c r="J575" s="147"/>
      <c r="K575" s="239">
        <f t="shared" si="241"/>
        <v>0</v>
      </c>
      <c r="L575" s="393">
        <f t="shared" si="248"/>
        <v>0</v>
      </c>
      <c r="M575" s="228">
        <f t="shared" si="242"/>
        <v>0</v>
      </c>
      <c r="N575" s="228">
        <f t="shared" si="243"/>
        <v>0</v>
      </c>
      <c r="O575" s="228">
        <f t="shared" si="244"/>
        <v>0</v>
      </c>
      <c r="P575" s="230">
        <f t="shared" si="245"/>
        <v>0</v>
      </c>
      <c r="Q575" s="345"/>
      <c r="R575" s="393">
        <f t="shared" si="249"/>
        <v>0</v>
      </c>
      <c r="S575" s="229">
        <f t="shared" si="250"/>
        <v>0</v>
      </c>
      <c r="T575" s="393">
        <f t="shared" si="251"/>
        <v>0</v>
      </c>
      <c r="U575" s="230">
        <f t="shared" si="252"/>
        <v>0</v>
      </c>
      <c r="V575" s="412">
        <f t="shared" si="246"/>
        <v>0</v>
      </c>
      <c r="W575" s="230">
        <f t="shared" si="247"/>
        <v>0</v>
      </c>
    </row>
    <row r="576" spans="1:23" s="13" customFormat="1" ht="12.75">
      <c r="A576" s="377"/>
      <c r="B576" s="146"/>
      <c r="C576" s="147"/>
      <c r="D576" s="147"/>
      <c r="E576" s="147"/>
      <c r="F576" s="239">
        <f t="shared" si="240"/>
        <v>0</v>
      </c>
      <c r="G576" s="146"/>
      <c r="H576" s="147"/>
      <c r="I576" s="147"/>
      <c r="J576" s="147"/>
      <c r="K576" s="239">
        <f t="shared" si="241"/>
        <v>0</v>
      </c>
      <c r="L576" s="393">
        <f t="shared" si="248"/>
        <v>0</v>
      </c>
      <c r="M576" s="228">
        <f t="shared" si="242"/>
        <v>0</v>
      </c>
      <c r="N576" s="228">
        <f t="shared" si="243"/>
        <v>0</v>
      </c>
      <c r="O576" s="228">
        <f t="shared" si="244"/>
        <v>0</v>
      </c>
      <c r="P576" s="230">
        <f t="shared" si="245"/>
        <v>0</v>
      </c>
      <c r="Q576" s="345"/>
      <c r="R576" s="393">
        <f t="shared" si="249"/>
        <v>0</v>
      </c>
      <c r="S576" s="229">
        <f t="shared" si="250"/>
        <v>0</v>
      </c>
      <c r="T576" s="393">
        <f t="shared" si="251"/>
        <v>0</v>
      </c>
      <c r="U576" s="230">
        <f t="shared" si="252"/>
        <v>0</v>
      </c>
      <c r="V576" s="412">
        <f t="shared" si="246"/>
        <v>0</v>
      </c>
      <c r="W576" s="230">
        <f t="shared" si="247"/>
        <v>0</v>
      </c>
    </row>
    <row r="577" spans="1:23" s="13" customFormat="1" ht="12.75">
      <c r="A577" s="377"/>
      <c r="B577" s="146"/>
      <c r="C577" s="147"/>
      <c r="D577" s="147"/>
      <c r="E577" s="147"/>
      <c r="F577" s="239">
        <f t="shared" si="240"/>
        <v>0</v>
      </c>
      <c r="G577" s="146"/>
      <c r="H577" s="147"/>
      <c r="I577" s="147"/>
      <c r="J577" s="147"/>
      <c r="K577" s="239">
        <f t="shared" si="241"/>
        <v>0</v>
      </c>
      <c r="L577" s="393">
        <f t="shared" si="248"/>
        <v>0</v>
      </c>
      <c r="M577" s="228">
        <f t="shared" si="242"/>
        <v>0</v>
      </c>
      <c r="N577" s="228">
        <f t="shared" si="243"/>
        <v>0</v>
      </c>
      <c r="O577" s="228">
        <f t="shared" si="244"/>
        <v>0</v>
      </c>
      <c r="P577" s="230">
        <f t="shared" si="245"/>
        <v>0</v>
      </c>
      <c r="Q577" s="345"/>
      <c r="R577" s="393">
        <f t="shared" si="249"/>
        <v>0</v>
      </c>
      <c r="S577" s="229">
        <f t="shared" si="250"/>
        <v>0</v>
      </c>
      <c r="T577" s="393">
        <f t="shared" si="251"/>
        <v>0</v>
      </c>
      <c r="U577" s="230">
        <f t="shared" si="252"/>
        <v>0</v>
      </c>
      <c r="V577" s="412">
        <f t="shared" si="246"/>
        <v>0</v>
      </c>
      <c r="W577" s="230">
        <f t="shared" si="247"/>
        <v>0</v>
      </c>
    </row>
    <row r="578" spans="1:23" s="13" customFormat="1" ht="12.75">
      <c r="A578" s="377"/>
      <c r="B578" s="146"/>
      <c r="C578" s="147"/>
      <c r="D578" s="147"/>
      <c r="E578" s="147"/>
      <c r="F578" s="239">
        <f t="shared" si="240"/>
        <v>0</v>
      </c>
      <c r="G578" s="146"/>
      <c r="H578" s="147"/>
      <c r="I578" s="147"/>
      <c r="J578" s="147"/>
      <c r="K578" s="239">
        <f t="shared" si="241"/>
        <v>0</v>
      </c>
      <c r="L578" s="393">
        <f t="shared" si="248"/>
        <v>0</v>
      </c>
      <c r="M578" s="228">
        <f t="shared" si="242"/>
        <v>0</v>
      </c>
      <c r="N578" s="228">
        <f t="shared" si="243"/>
        <v>0</v>
      </c>
      <c r="O578" s="228">
        <f t="shared" si="244"/>
        <v>0</v>
      </c>
      <c r="P578" s="230">
        <f t="shared" si="245"/>
        <v>0</v>
      </c>
      <c r="Q578" s="345"/>
      <c r="R578" s="393">
        <f t="shared" si="249"/>
        <v>0</v>
      </c>
      <c r="S578" s="229">
        <f t="shared" si="250"/>
        <v>0</v>
      </c>
      <c r="T578" s="393">
        <f t="shared" si="251"/>
        <v>0</v>
      </c>
      <c r="U578" s="230">
        <f t="shared" si="252"/>
        <v>0</v>
      </c>
      <c r="V578" s="412">
        <f t="shared" si="246"/>
        <v>0</v>
      </c>
      <c r="W578" s="230">
        <f t="shared" si="247"/>
        <v>0</v>
      </c>
    </row>
    <row r="579" spans="1:23" s="13" customFormat="1" ht="12.75">
      <c r="A579" s="377"/>
      <c r="B579" s="146"/>
      <c r="C579" s="147"/>
      <c r="D579" s="147"/>
      <c r="E579" s="147"/>
      <c r="F579" s="239">
        <f t="shared" si="240"/>
        <v>0</v>
      </c>
      <c r="G579" s="146"/>
      <c r="H579" s="147"/>
      <c r="I579" s="147"/>
      <c r="J579" s="147"/>
      <c r="K579" s="239">
        <f t="shared" si="241"/>
        <v>0</v>
      </c>
      <c r="L579" s="393">
        <f t="shared" si="248"/>
        <v>0</v>
      </c>
      <c r="M579" s="228">
        <f t="shared" si="242"/>
        <v>0</v>
      </c>
      <c r="N579" s="228">
        <f t="shared" si="243"/>
        <v>0</v>
      </c>
      <c r="O579" s="228">
        <f t="shared" si="244"/>
        <v>0</v>
      </c>
      <c r="P579" s="230">
        <f t="shared" si="245"/>
        <v>0</v>
      </c>
      <c r="Q579" s="345"/>
      <c r="R579" s="393">
        <f t="shared" si="249"/>
        <v>0</v>
      </c>
      <c r="S579" s="229">
        <f t="shared" si="250"/>
        <v>0</v>
      </c>
      <c r="T579" s="393">
        <f t="shared" si="251"/>
        <v>0</v>
      </c>
      <c r="U579" s="230">
        <f t="shared" si="252"/>
        <v>0</v>
      </c>
      <c r="V579" s="412">
        <f t="shared" si="246"/>
        <v>0</v>
      </c>
      <c r="W579" s="230">
        <f t="shared" si="247"/>
        <v>0</v>
      </c>
    </row>
    <row r="580" spans="1:23" s="13" customFormat="1" ht="12.75">
      <c r="A580" s="377"/>
      <c r="B580" s="146"/>
      <c r="C580" s="147"/>
      <c r="D580" s="147"/>
      <c r="E580" s="147"/>
      <c r="F580" s="239">
        <f t="shared" si="240"/>
        <v>0</v>
      </c>
      <c r="G580" s="146"/>
      <c r="H580" s="147"/>
      <c r="I580" s="147"/>
      <c r="J580" s="147"/>
      <c r="K580" s="239">
        <f t="shared" si="241"/>
        <v>0</v>
      </c>
      <c r="L580" s="393">
        <f t="shared" si="248"/>
        <v>0</v>
      </c>
      <c r="M580" s="228">
        <f t="shared" si="242"/>
        <v>0</v>
      </c>
      <c r="N580" s="228">
        <f t="shared" si="243"/>
        <v>0</v>
      </c>
      <c r="O580" s="228">
        <f t="shared" si="244"/>
        <v>0</v>
      </c>
      <c r="P580" s="230">
        <f t="shared" si="245"/>
        <v>0</v>
      </c>
      <c r="Q580" s="345"/>
      <c r="R580" s="393">
        <f t="shared" si="249"/>
        <v>0</v>
      </c>
      <c r="S580" s="229">
        <f t="shared" si="250"/>
        <v>0</v>
      </c>
      <c r="T580" s="393">
        <f t="shared" si="251"/>
        <v>0</v>
      </c>
      <c r="U580" s="230">
        <f t="shared" si="252"/>
        <v>0</v>
      </c>
      <c r="V580" s="412">
        <f t="shared" si="246"/>
        <v>0</v>
      </c>
      <c r="W580" s="230">
        <f t="shared" si="247"/>
        <v>0</v>
      </c>
    </row>
    <row r="581" spans="1:23" s="13" customFormat="1" ht="12.75">
      <c r="A581" s="377"/>
      <c r="B581" s="146"/>
      <c r="C581" s="147"/>
      <c r="D581" s="147"/>
      <c r="E581" s="147"/>
      <c r="F581" s="239">
        <f t="shared" si="240"/>
        <v>0</v>
      </c>
      <c r="G581" s="146"/>
      <c r="H581" s="147"/>
      <c r="I581" s="147"/>
      <c r="J581" s="147"/>
      <c r="K581" s="239">
        <f t="shared" si="241"/>
        <v>0</v>
      </c>
      <c r="L581" s="393">
        <f t="shared" si="248"/>
        <v>0</v>
      </c>
      <c r="M581" s="228">
        <f t="shared" si="242"/>
        <v>0</v>
      </c>
      <c r="N581" s="228">
        <f t="shared" si="243"/>
        <v>0</v>
      </c>
      <c r="O581" s="228">
        <f t="shared" si="244"/>
        <v>0</v>
      </c>
      <c r="P581" s="230">
        <f t="shared" si="245"/>
        <v>0</v>
      </c>
      <c r="Q581" s="345"/>
      <c r="R581" s="393">
        <f t="shared" si="249"/>
        <v>0</v>
      </c>
      <c r="S581" s="229">
        <f t="shared" si="250"/>
        <v>0</v>
      </c>
      <c r="T581" s="393">
        <f t="shared" si="251"/>
        <v>0</v>
      </c>
      <c r="U581" s="230">
        <f t="shared" si="252"/>
        <v>0</v>
      </c>
      <c r="V581" s="412">
        <f t="shared" si="246"/>
        <v>0</v>
      </c>
      <c r="W581" s="230">
        <f t="shared" si="247"/>
        <v>0</v>
      </c>
    </row>
    <row r="582" spans="1:23" s="13" customFormat="1" ht="12.75">
      <c r="A582" s="377"/>
      <c r="B582" s="146"/>
      <c r="C582" s="147"/>
      <c r="D582" s="147"/>
      <c r="E582" s="147"/>
      <c r="F582" s="239">
        <f t="shared" si="240"/>
        <v>0</v>
      </c>
      <c r="G582" s="146"/>
      <c r="H582" s="147"/>
      <c r="I582" s="147"/>
      <c r="J582" s="147"/>
      <c r="K582" s="239">
        <f t="shared" si="241"/>
        <v>0</v>
      </c>
      <c r="L582" s="393">
        <f t="shared" si="248"/>
        <v>0</v>
      </c>
      <c r="M582" s="228">
        <f t="shared" si="242"/>
        <v>0</v>
      </c>
      <c r="N582" s="228">
        <f t="shared" si="243"/>
        <v>0</v>
      </c>
      <c r="O582" s="228">
        <f t="shared" si="244"/>
        <v>0</v>
      </c>
      <c r="P582" s="230">
        <f t="shared" si="245"/>
        <v>0</v>
      </c>
      <c r="Q582" s="345"/>
      <c r="R582" s="393">
        <f t="shared" si="249"/>
        <v>0</v>
      </c>
      <c r="S582" s="229">
        <f t="shared" si="250"/>
        <v>0</v>
      </c>
      <c r="T582" s="393">
        <f t="shared" si="251"/>
        <v>0</v>
      </c>
      <c r="U582" s="230">
        <f t="shared" si="252"/>
        <v>0</v>
      </c>
      <c r="V582" s="412">
        <f t="shared" si="246"/>
        <v>0</v>
      </c>
      <c r="W582" s="230">
        <f t="shared" si="247"/>
        <v>0</v>
      </c>
    </row>
    <row r="583" spans="1:23" s="13" customFormat="1" ht="12.75">
      <c r="A583" s="377"/>
      <c r="B583" s="146"/>
      <c r="C583" s="147"/>
      <c r="D583" s="147"/>
      <c r="E583" s="147"/>
      <c r="F583" s="239">
        <f t="shared" si="240"/>
        <v>0</v>
      </c>
      <c r="G583" s="146"/>
      <c r="H583" s="147"/>
      <c r="I583" s="147"/>
      <c r="J583" s="147"/>
      <c r="K583" s="239">
        <f t="shared" si="241"/>
        <v>0</v>
      </c>
      <c r="L583" s="393">
        <f t="shared" si="248"/>
        <v>0</v>
      </c>
      <c r="M583" s="228">
        <f t="shared" si="242"/>
        <v>0</v>
      </c>
      <c r="N583" s="228">
        <f t="shared" si="243"/>
        <v>0</v>
      </c>
      <c r="O583" s="228">
        <f t="shared" si="244"/>
        <v>0</v>
      </c>
      <c r="P583" s="230">
        <f t="shared" si="245"/>
        <v>0</v>
      </c>
      <c r="Q583" s="345"/>
      <c r="R583" s="393">
        <f t="shared" si="249"/>
        <v>0</v>
      </c>
      <c r="S583" s="229">
        <f t="shared" si="250"/>
        <v>0</v>
      </c>
      <c r="T583" s="393">
        <f t="shared" si="251"/>
        <v>0</v>
      </c>
      <c r="U583" s="230">
        <f t="shared" si="252"/>
        <v>0</v>
      </c>
      <c r="V583" s="412">
        <f t="shared" si="246"/>
        <v>0</v>
      </c>
      <c r="W583" s="230">
        <f t="shared" si="247"/>
        <v>0</v>
      </c>
    </row>
    <row r="584" spans="1:23" s="13" customFormat="1" ht="12.75">
      <c r="A584" s="377"/>
      <c r="B584" s="146"/>
      <c r="C584" s="147"/>
      <c r="D584" s="147"/>
      <c r="E584" s="147"/>
      <c r="F584" s="239">
        <f t="shared" si="240"/>
        <v>0</v>
      </c>
      <c r="G584" s="146"/>
      <c r="H584" s="147"/>
      <c r="I584" s="147"/>
      <c r="J584" s="147"/>
      <c r="K584" s="239">
        <f t="shared" si="241"/>
        <v>0</v>
      </c>
      <c r="L584" s="393">
        <f t="shared" si="248"/>
        <v>0</v>
      </c>
      <c r="M584" s="228">
        <f t="shared" si="242"/>
        <v>0</v>
      </c>
      <c r="N584" s="228">
        <f t="shared" si="243"/>
        <v>0</v>
      </c>
      <c r="O584" s="228">
        <f t="shared" si="244"/>
        <v>0</v>
      </c>
      <c r="P584" s="230">
        <f t="shared" si="245"/>
        <v>0</v>
      </c>
      <c r="Q584" s="345"/>
      <c r="R584" s="393">
        <f t="shared" si="249"/>
        <v>0</v>
      </c>
      <c r="S584" s="229">
        <f t="shared" si="250"/>
        <v>0</v>
      </c>
      <c r="T584" s="393">
        <f t="shared" si="251"/>
        <v>0</v>
      </c>
      <c r="U584" s="230">
        <f t="shared" si="252"/>
        <v>0</v>
      </c>
      <c r="V584" s="412">
        <f t="shared" si="246"/>
        <v>0</v>
      </c>
      <c r="W584" s="230">
        <f t="shared" si="247"/>
        <v>0</v>
      </c>
    </row>
    <row r="585" spans="1:23" s="13" customFormat="1" ht="12.75">
      <c r="A585" s="377"/>
      <c r="B585" s="146"/>
      <c r="C585" s="147"/>
      <c r="D585" s="147"/>
      <c r="E585" s="147"/>
      <c r="F585" s="239">
        <f t="shared" si="240"/>
        <v>0</v>
      </c>
      <c r="G585" s="146"/>
      <c r="H585" s="147"/>
      <c r="I585" s="147"/>
      <c r="J585" s="147"/>
      <c r="K585" s="239">
        <f t="shared" si="241"/>
        <v>0</v>
      </c>
      <c r="L585" s="393">
        <f t="shared" si="248"/>
        <v>0</v>
      </c>
      <c r="M585" s="228">
        <f t="shared" si="242"/>
        <v>0</v>
      </c>
      <c r="N585" s="228">
        <f t="shared" si="243"/>
        <v>0</v>
      </c>
      <c r="O585" s="228">
        <f t="shared" si="244"/>
        <v>0</v>
      </c>
      <c r="P585" s="230">
        <f t="shared" si="245"/>
        <v>0</v>
      </c>
      <c r="Q585" s="345"/>
      <c r="R585" s="393">
        <f t="shared" si="249"/>
        <v>0</v>
      </c>
      <c r="S585" s="229">
        <f t="shared" si="250"/>
        <v>0</v>
      </c>
      <c r="T585" s="393">
        <f t="shared" si="251"/>
        <v>0</v>
      </c>
      <c r="U585" s="230">
        <f t="shared" si="252"/>
        <v>0</v>
      </c>
      <c r="V585" s="412">
        <f t="shared" si="246"/>
        <v>0</v>
      </c>
      <c r="W585" s="230">
        <f t="shared" si="247"/>
        <v>0</v>
      </c>
    </row>
    <row r="586" spans="1:23" s="13" customFormat="1" ht="12.75">
      <c r="A586" s="377"/>
      <c r="B586" s="146"/>
      <c r="C586" s="147"/>
      <c r="D586" s="147"/>
      <c r="E586" s="147"/>
      <c r="F586" s="239">
        <f t="shared" si="240"/>
        <v>0</v>
      </c>
      <c r="G586" s="146"/>
      <c r="H586" s="147"/>
      <c r="I586" s="147"/>
      <c r="J586" s="147"/>
      <c r="K586" s="239">
        <f t="shared" si="241"/>
        <v>0</v>
      </c>
      <c r="L586" s="393">
        <f t="shared" si="248"/>
        <v>0</v>
      </c>
      <c r="M586" s="228">
        <f t="shared" si="242"/>
        <v>0</v>
      </c>
      <c r="N586" s="228">
        <f t="shared" si="243"/>
        <v>0</v>
      </c>
      <c r="O586" s="228">
        <f t="shared" si="244"/>
        <v>0</v>
      </c>
      <c r="P586" s="230">
        <f t="shared" si="245"/>
        <v>0</v>
      </c>
      <c r="Q586" s="345"/>
      <c r="R586" s="393">
        <f t="shared" si="249"/>
        <v>0</v>
      </c>
      <c r="S586" s="229">
        <f t="shared" si="250"/>
        <v>0</v>
      </c>
      <c r="T586" s="393">
        <f t="shared" si="251"/>
        <v>0</v>
      </c>
      <c r="U586" s="230">
        <f t="shared" si="252"/>
        <v>0</v>
      </c>
      <c r="V586" s="412">
        <f t="shared" si="246"/>
        <v>0</v>
      </c>
      <c r="W586" s="230">
        <f t="shared" si="247"/>
        <v>0</v>
      </c>
    </row>
    <row r="587" spans="1:23" s="13" customFormat="1" ht="12.75">
      <c r="A587" s="377"/>
      <c r="B587" s="146"/>
      <c r="C587" s="147"/>
      <c r="D587" s="147"/>
      <c r="E587" s="147"/>
      <c r="F587" s="239">
        <f t="shared" si="240"/>
        <v>0</v>
      </c>
      <c r="G587" s="146"/>
      <c r="H587" s="147"/>
      <c r="I587" s="147"/>
      <c r="J587" s="147"/>
      <c r="K587" s="239">
        <f t="shared" si="241"/>
        <v>0</v>
      </c>
      <c r="L587" s="393">
        <f t="shared" si="248"/>
        <v>0</v>
      </c>
      <c r="M587" s="228">
        <f t="shared" si="242"/>
        <v>0</v>
      </c>
      <c r="N587" s="228">
        <f t="shared" si="243"/>
        <v>0</v>
      </c>
      <c r="O587" s="228">
        <f t="shared" si="244"/>
        <v>0</v>
      </c>
      <c r="P587" s="230">
        <f t="shared" si="245"/>
        <v>0</v>
      </c>
      <c r="Q587" s="345"/>
      <c r="R587" s="393">
        <f t="shared" si="249"/>
        <v>0</v>
      </c>
      <c r="S587" s="229">
        <f t="shared" si="250"/>
        <v>0</v>
      </c>
      <c r="T587" s="393">
        <f t="shared" si="251"/>
        <v>0</v>
      </c>
      <c r="U587" s="230">
        <f t="shared" si="252"/>
        <v>0</v>
      </c>
      <c r="V587" s="412">
        <f t="shared" si="246"/>
        <v>0</v>
      </c>
      <c r="W587" s="230">
        <f t="shared" si="247"/>
        <v>0</v>
      </c>
    </row>
    <row r="588" spans="1:23" s="13" customFormat="1" ht="12.75">
      <c r="A588" s="377"/>
      <c r="B588" s="146"/>
      <c r="C588" s="147"/>
      <c r="D588" s="147"/>
      <c r="E588" s="147"/>
      <c r="F588" s="239">
        <f t="shared" si="240"/>
        <v>0</v>
      </c>
      <c r="G588" s="146"/>
      <c r="H588" s="147"/>
      <c r="I588" s="147"/>
      <c r="J588" s="147"/>
      <c r="K588" s="239">
        <f t="shared" si="241"/>
        <v>0</v>
      </c>
      <c r="L588" s="393">
        <f t="shared" si="248"/>
        <v>0</v>
      </c>
      <c r="M588" s="228">
        <f t="shared" si="242"/>
        <v>0</v>
      </c>
      <c r="N588" s="228">
        <f t="shared" si="243"/>
        <v>0</v>
      </c>
      <c r="O588" s="228">
        <f t="shared" si="244"/>
        <v>0</v>
      </c>
      <c r="P588" s="230">
        <f t="shared" si="245"/>
        <v>0</v>
      </c>
      <c r="Q588" s="345"/>
      <c r="R588" s="393">
        <f t="shared" si="249"/>
        <v>0</v>
      </c>
      <c r="S588" s="229">
        <f t="shared" si="250"/>
        <v>0</v>
      </c>
      <c r="T588" s="393">
        <f t="shared" si="251"/>
        <v>0</v>
      </c>
      <c r="U588" s="230">
        <f t="shared" si="252"/>
        <v>0</v>
      </c>
      <c r="V588" s="412">
        <f t="shared" si="246"/>
        <v>0</v>
      </c>
      <c r="W588" s="230">
        <f t="shared" si="247"/>
        <v>0</v>
      </c>
    </row>
    <row r="589" spans="1:23" s="13" customFormat="1" ht="12.75">
      <c r="A589" s="377"/>
      <c r="B589" s="146"/>
      <c r="C589" s="147"/>
      <c r="D589" s="147"/>
      <c r="E589" s="147"/>
      <c r="F589" s="239">
        <f t="shared" si="240"/>
        <v>0</v>
      </c>
      <c r="G589" s="146"/>
      <c r="H589" s="147"/>
      <c r="I589" s="147"/>
      <c r="J589" s="147"/>
      <c r="K589" s="239">
        <f t="shared" si="241"/>
        <v>0</v>
      </c>
      <c r="L589" s="393">
        <f t="shared" si="248"/>
        <v>0</v>
      </c>
      <c r="M589" s="228">
        <f t="shared" si="242"/>
        <v>0</v>
      </c>
      <c r="N589" s="228">
        <f t="shared" si="243"/>
        <v>0</v>
      </c>
      <c r="O589" s="228">
        <f t="shared" si="244"/>
        <v>0</v>
      </c>
      <c r="P589" s="230">
        <f t="shared" si="245"/>
        <v>0</v>
      </c>
      <c r="Q589" s="345"/>
      <c r="R589" s="393">
        <f t="shared" si="249"/>
        <v>0</v>
      </c>
      <c r="S589" s="229">
        <f t="shared" si="250"/>
        <v>0</v>
      </c>
      <c r="T589" s="393">
        <f t="shared" si="251"/>
        <v>0</v>
      </c>
      <c r="U589" s="230">
        <f t="shared" si="252"/>
        <v>0</v>
      </c>
      <c r="V589" s="412">
        <f t="shared" si="246"/>
        <v>0</v>
      </c>
      <c r="W589" s="230">
        <f t="shared" si="247"/>
        <v>0</v>
      </c>
    </row>
    <row r="590" spans="1:23" s="13" customFormat="1" ht="12.75">
      <c r="A590" s="377"/>
      <c r="B590" s="146"/>
      <c r="C590" s="147"/>
      <c r="D590" s="147"/>
      <c r="E590" s="147"/>
      <c r="F590" s="239">
        <f t="shared" si="240"/>
        <v>0</v>
      </c>
      <c r="G590" s="146"/>
      <c r="H590" s="147"/>
      <c r="I590" s="147"/>
      <c r="J590" s="147"/>
      <c r="K590" s="239">
        <f t="shared" si="241"/>
        <v>0</v>
      </c>
      <c r="L590" s="393">
        <f t="shared" si="248"/>
        <v>0</v>
      </c>
      <c r="M590" s="228">
        <f t="shared" si="242"/>
        <v>0</v>
      </c>
      <c r="N590" s="228">
        <f t="shared" si="243"/>
        <v>0</v>
      </c>
      <c r="O590" s="228">
        <f t="shared" si="244"/>
        <v>0</v>
      </c>
      <c r="P590" s="230">
        <f t="shared" si="245"/>
        <v>0</v>
      </c>
      <c r="Q590" s="345"/>
      <c r="R590" s="393">
        <f t="shared" si="249"/>
        <v>0</v>
      </c>
      <c r="S590" s="229">
        <f t="shared" si="250"/>
        <v>0</v>
      </c>
      <c r="T590" s="393">
        <f t="shared" si="251"/>
        <v>0</v>
      </c>
      <c r="U590" s="230">
        <f t="shared" si="252"/>
        <v>0</v>
      </c>
      <c r="V590" s="412">
        <f t="shared" si="246"/>
        <v>0</v>
      </c>
      <c r="W590" s="230">
        <f t="shared" si="247"/>
        <v>0</v>
      </c>
    </row>
    <row r="591" spans="1:23" s="13" customFormat="1" ht="12.75">
      <c r="A591" s="377"/>
      <c r="B591" s="146"/>
      <c r="C591" s="147"/>
      <c r="D591" s="147"/>
      <c r="E591" s="147"/>
      <c r="F591" s="239">
        <f t="shared" si="240"/>
        <v>0</v>
      </c>
      <c r="G591" s="146"/>
      <c r="H591" s="147"/>
      <c r="I591" s="147"/>
      <c r="J591" s="147"/>
      <c r="K591" s="239">
        <f t="shared" si="241"/>
        <v>0</v>
      </c>
      <c r="L591" s="393">
        <f t="shared" si="248"/>
        <v>0</v>
      </c>
      <c r="M591" s="228">
        <f t="shared" si="242"/>
        <v>0</v>
      </c>
      <c r="N591" s="228">
        <f t="shared" si="243"/>
        <v>0</v>
      </c>
      <c r="O591" s="228">
        <f t="shared" si="244"/>
        <v>0</v>
      </c>
      <c r="P591" s="230">
        <f t="shared" si="245"/>
        <v>0</v>
      </c>
      <c r="Q591" s="345"/>
      <c r="R591" s="393">
        <f t="shared" si="249"/>
        <v>0</v>
      </c>
      <c r="S591" s="229">
        <f t="shared" si="250"/>
        <v>0</v>
      </c>
      <c r="T591" s="393">
        <f t="shared" si="251"/>
        <v>0</v>
      </c>
      <c r="U591" s="230">
        <f t="shared" si="252"/>
        <v>0</v>
      </c>
      <c r="V591" s="412">
        <f t="shared" si="246"/>
        <v>0</v>
      </c>
      <c r="W591" s="230">
        <f t="shared" si="247"/>
        <v>0</v>
      </c>
    </row>
    <row r="592" spans="1:23" s="13" customFormat="1" ht="12.75">
      <c r="A592" s="377"/>
      <c r="B592" s="146"/>
      <c r="C592" s="147"/>
      <c r="D592" s="147"/>
      <c r="E592" s="147"/>
      <c r="F592" s="239">
        <f t="shared" si="240"/>
        <v>0</v>
      </c>
      <c r="G592" s="146"/>
      <c r="H592" s="147"/>
      <c r="I592" s="147"/>
      <c r="J592" s="147"/>
      <c r="K592" s="239">
        <f t="shared" si="241"/>
        <v>0</v>
      </c>
      <c r="L592" s="393">
        <f t="shared" si="248"/>
        <v>0</v>
      </c>
      <c r="M592" s="228">
        <f t="shared" si="242"/>
        <v>0</v>
      </c>
      <c r="N592" s="228">
        <f t="shared" si="243"/>
        <v>0</v>
      </c>
      <c r="O592" s="228">
        <f t="shared" si="244"/>
        <v>0</v>
      </c>
      <c r="P592" s="230">
        <f t="shared" si="245"/>
        <v>0</v>
      </c>
      <c r="Q592" s="345"/>
      <c r="R592" s="393">
        <f t="shared" si="249"/>
        <v>0</v>
      </c>
      <c r="S592" s="229">
        <f t="shared" si="250"/>
        <v>0</v>
      </c>
      <c r="T592" s="393">
        <f t="shared" si="251"/>
        <v>0</v>
      </c>
      <c r="U592" s="230">
        <f t="shared" si="252"/>
        <v>0</v>
      </c>
      <c r="V592" s="412">
        <f t="shared" si="246"/>
        <v>0</v>
      </c>
      <c r="W592" s="230">
        <f t="shared" si="247"/>
        <v>0</v>
      </c>
    </row>
    <row r="593" spans="1:23" s="13" customFormat="1" ht="12.75">
      <c r="A593" s="377"/>
      <c r="B593" s="146"/>
      <c r="C593" s="147"/>
      <c r="D593" s="147"/>
      <c r="E593" s="147"/>
      <c r="F593" s="239">
        <f t="shared" si="240"/>
        <v>0</v>
      </c>
      <c r="G593" s="146"/>
      <c r="H593" s="147"/>
      <c r="I593" s="147"/>
      <c r="J593" s="147"/>
      <c r="K593" s="239">
        <f t="shared" si="241"/>
        <v>0</v>
      </c>
      <c r="L593" s="393">
        <f t="shared" si="248"/>
        <v>0</v>
      </c>
      <c r="M593" s="228">
        <f t="shared" si="242"/>
        <v>0</v>
      </c>
      <c r="N593" s="228">
        <f t="shared" si="243"/>
        <v>0</v>
      </c>
      <c r="O593" s="228">
        <f t="shared" si="244"/>
        <v>0</v>
      </c>
      <c r="P593" s="230">
        <f t="shared" si="245"/>
        <v>0</v>
      </c>
      <c r="Q593" s="345"/>
      <c r="R593" s="393">
        <f t="shared" si="249"/>
        <v>0</v>
      </c>
      <c r="S593" s="229">
        <f t="shared" si="250"/>
        <v>0</v>
      </c>
      <c r="T593" s="393">
        <f t="shared" si="251"/>
        <v>0</v>
      </c>
      <c r="U593" s="230">
        <f t="shared" si="252"/>
        <v>0</v>
      </c>
      <c r="V593" s="412">
        <f t="shared" si="246"/>
        <v>0</v>
      </c>
      <c r="W593" s="230">
        <f t="shared" si="247"/>
        <v>0</v>
      </c>
    </row>
    <row r="594" spans="1:23" s="13" customFormat="1" ht="12.75">
      <c r="A594" s="377"/>
      <c r="B594" s="146"/>
      <c r="C594" s="147"/>
      <c r="D594" s="147"/>
      <c r="E594" s="147"/>
      <c r="F594" s="239">
        <f t="shared" si="240"/>
        <v>0</v>
      </c>
      <c r="G594" s="146"/>
      <c r="H594" s="147"/>
      <c r="I594" s="147"/>
      <c r="J594" s="147"/>
      <c r="K594" s="239">
        <f t="shared" si="241"/>
        <v>0</v>
      </c>
      <c r="L594" s="393">
        <f t="shared" si="248"/>
        <v>0</v>
      </c>
      <c r="M594" s="228">
        <f t="shared" si="242"/>
        <v>0</v>
      </c>
      <c r="N594" s="228">
        <f t="shared" si="243"/>
        <v>0</v>
      </c>
      <c r="O594" s="228">
        <f t="shared" si="244"/>
        <v>0</v>
      </c>
      <c r="P594" s="230">
        <f t="shared" si="245"/>
        <v>0</v>
      </c>
      <c r="Q594" s="345"/>
      <c r="R594" s="393">
        <f t="shared" si="249"/>
        <v>0</v>
      </c>
      <c r="S594" s="229">
        <f t="shared" si="250"/>
        <v>0</v>
      </c>
      <c r="T594" s="393">
        <f t="shared" si="251"/>
        <v>0</v>
      </c>
      <c r="U594" s="230">
        <f t="shared" si="252"/>
        <v>0</v>
      </c>
      <c r="V594" s="412">
        <f t="shared" si="246"/>
        <v>0</v>
      </c>
      <c r="W594" s="230">
        <f t="shared" si="247"/>
        <v>0</v>
      </c>
    </row>
    <row r="595" spans="1:23" s="13" customFormat="1" ht="12.75">
      <c r="A595" s="377"/>
      <c r="B595" s="146"/>
      <c r="C595" s="147"/>
      <c r="D595" s="147"/>
      <c r="E595" s="147"/>
      <c r="F595" s="239">
        <f t="shared" si="240"/>
        <v>0</v>
      </c>
      <c r="G595" s="146"/>
      <c r="H595" s="147"/>
      <c r="I595" s="147"/>
      <c r="J595" s="147"/>
      <c r="K595" s="239">
        <f t="shared" si="241"/>
        <v>0</v>
      </c>
      <c r="L595" s="393">
        <f t="shared" si="248"/>
        <v>0</v>
      </c>
      <c r="M595" s="228">
        <f t="shared" si="242"/>
        <v>0</v>
      </c>
      <c r="N595" s="228">
        <f t="shared" si="243"/>
        <v>0</v>
      </c>
      <c r="O595" s="228">
        <f t="shared" si="244"/>
        <v>0</v>
      </c>
      <c r="P595" s="230">
        <f t="shared" si="245"/>
        <v>0</v>
      </c>
      <c r="Q595" s="345"/>
      <c r="R595" s="393">
        <f t="shared" si="249"/>
        <v>0</v>
      </c>
      <c r="S595" s="229">
        <f t="shared" si="250"/>
        <v>0</v>
      </c>
      <c r="T595" s="393">
        <f t="shared" si="251"/>
        <v>0</v>
      </c>
      <c r="U595" s="230">
        <f t="shared" si="252"/>
        <v>0</v>
      </c>
      <c r="V595" s="412">
        <f t="shared" si="246"/>
        <v>0</v>
      </c>
      <c r="W595" s="230">
        <f t="shared" si="247"/>
        <v>0</v>
      </c>
    </row>
    <row r="596" spans="1:23" s="13" customFormat="1" ht="12.75">
      <c r="A596" s="377"/>
      <c r="B596" s="146"/>
      <c r="C596" s="147"/>
      <c r="D596" s="147"/>
      <c r="E596" s="147"/>
      <c r="F596" s="239">
        <f t="shared" si="240"/>
        <v>0</v>
      </c>
      <c r="G596" s="146"/>
      <c r="H596" s="147"/>
      <c r="I596" s="147"/>
      <c r="J596" s="147"/>
      <c r="K596" s="239">
        <f t="shared" si="241"/>
        <v>0</v>
      </c>
      <c r="L596" s="393">
        <f t="shared" si="248"/>
        <v>0</v>
      </c>
      <c r="M596" s="228">
        <f t="shared" si="242"/>
        <v>0</v>
      </c>
      <c r="N596" s="228">
        <f t="shared" si="243"/>
        <v>0</v>
      </c>
      <c r="O596" s="228">
        <f t="shared" si="244"/>
        <v>0</v>
      </c>
      <c r="P596" s="230">
        <f t="shared" si="245"/>
        <v>0</v>
      </c>
      <c r="Q596" s="345"/>
      <c r="R596" s="393">
        <f t="shared" si="249"/>
        <v>0</v>
      </c>
      <c r="S596" s="229">
        <f t="shared" si="250"/>
        <v>0</v>
      </c>
      <c r="T596" s="393">
        <f t="shared" si="251"/>
        <v>0</v>
      </c>
      <c r="U596" s="230">
        <f t="shared" si="252"/>
        <v>0</v>
      </c>
      <c r="V596" s="412">
        <f t="shared" si="246"/>
        <v>0</v>
      </c>
      <c r="W596" s="230">
        <f t="shared" si="247"/>
        <v>0</v>
      </c>
    </row>
    <row r="597" spans="1:23" s="13" customFormat="1" ht="12.75">
      <c r="A597" s="377"/>
      <c r="B597" s="146"/>
      <c r="C597" s="147"/>
      <c r="D597" s="147"/>
      <c r="E597" s="147"/>
      <c r="F597" s="239">
        <f t="shared" si="240"/>
        <v>0</v>
      </c>
      <c r="G597" s="146"/>
      <c r="H597" s="147"/>
      <c r="I597" s="147"/>
      <c r="J597" s="147"/>
      <c r="K597" s="239">
        <f t="shared" si="241"/>
        <v>0</v>
      </c>
      <c r="L597" s="393">
        <f t="shared" si="248"/>
        <v>0</v>
      </c>
      <c r="M597" s="228">
        <f t="shared" si="242"/>
        <v>0</v>
      </c>
      <c r="N597" s="228">
        <f t="shared" si="243"/>
        <v>0</v>
      </c>
      <c r="O597" s="228">
        <f t="shared" si="244"/>
        <v>0</v>
      </c>
      <c r="P597" s="230">
        <f t="shared" si="245"/>
        <v>0</v>
      </c>
      <c r="Q597" s="345"/>
      <c r="R597" s="393">
        <f t="shared" si="249"/>
        <v>0</v>
      </c>
      <c r="S597" s="229">
        <f t="shared" si="250"/>
        <v>0</v>
      </c>
      <c r="T597" s="393">
        <f t="shared" si="251"/>
        <v>0</v>
      </c>
      <c r="U597" s="230">
        <f t="shared" si="252"/>
        <v>0</v>
      </c>
      <c r="V597" s="412">
        <f t="shared" si="246"/>
        <v>0</v>
      </c>
      <c r="W597" s="230">
        <f t="shared" si="247"/>
        <v>0</v>
      </c>
    </row>
    <row r="598" spans="1:23" s="13" customFormat="1" ht="12.75">
      <c r="A598" s="377"/>
      <c r="B598" s="146"/>
      <c r="C598" s="147"/>
      <c r="D598" s="147"/>
      <c r="E598" s="147"/>
      <c r="F598" s="239">
        <f t="shared" si="240"/>
        <v>0</v>
      </c>
      <c r="G598" s="146"/>
      <c r="H598" s="147"/>
      <c r="I598" s="147"/>
      <c r="J598" s="147"/>
      <c r="K598" s="239">
        <f t="shared" si="241"/>
        <v>0</v>
      </c>
      <c r="L598" s="393">
        <f t="shared" si="248"/>
        <v>0</v>
      </c>
      <c r="M598" s="228">
        <f t="shared" si="242"/>
        <v>0</v>
      </c>
      <c r="N598" s="228">
        <f t="shared" si="243"/>
        <v>0</v>
      </c>
      <c r="O598" s="228">
        <f t="shared" si="244"/>
        <v>0</v>
      </c>
      <c r="P598" s="230">
        <f t="shared" si="245"/>
        <v>0</v>
      </c>
      <c r="Q598" s="345"/>
      <c r="R598" s="393">
        <f t="shared" si="249"/>
        <v>0</v>
      </c>
      <c r="S598" s="229">
        <f t="shared" si="250"/>
        <v>0</v>
      </c>
      <c r="T598" s="393">
        <f t="shared" si="251"/>
        <v>0</v>
      </c>
      <c r="U598" s="230">
        <f t="shared" si="252"/>
        <v>0</v>
      </c>
      <c r="V598" s="412">
        <f t="shared" si="246"/>
        <v>0</v>
      </c>
      <c r="W598" s="230">
        <f t="shared" si="247"/>
        <v>0</v>
      </c>
    </row>
    <row r="599" spans="1:23" s="13" customFormat="1" ht="12.75">
      <c r="A599" s="377"/>
      <c r="B599" s="146"/>
      <c r="C599" s="147"/>
      <c r="D599" s="147"/>
      <c r="E599" s="147"/>
      <c r="F599" s="239">
        <f t="shared" si="240"/>
        <v>0</v>
      </c>
      <c r="G599" s="146"/>
      <c r="H599" s="147"/>
      <c r="I599" s="147"/>
      <c r="J599" s="147"/>
      <c r="K599" s="239">
        <f t="shared" si="241"/>
        <v>0</v>
      </c>
      <c r="L599" s="393">
        <f t="shared" si="248"/>
        <v>0</v>
      </c>
      <c r="M599" s="228">
        <f t="shared" si="242"/>
        <v>0</v>
      </c>
      <c r="N599" s="228">
        <f t="shared" si="243"/>
        <v>0</v>
      </c>
      <c r="O599" s="228">
        <f t="shared" si="244"/>
        <v>0</v>
      </c>
      <c r="P599" s="230">
        <f t="shared" si="245"/>
        <v>0</v>
      </c>
      <c r="Q599" s="345"/>
      <c r="R599" s="393">
        <f t="shared" si="249"/>
        <v>0</v>
      </c>
      <c r="S599" s="229">
        <f t="shared" si="250"/>
        <v>0</v>
      </c>
      <c r="T599" s="393">
        <f t="shared" si="251"/>
        <v>0</v>
      </c>
      <c r="U599" s="230">
        <f t="shared" si="252"/>
        <v>0</v>
      </c>
      <c r="V599" s="412">
        <f t="shared" si="246"/>
        <v>0</v>
      </c>
      <c r="W599" s="230">
        <f t="shared" si="247"/>
        <v>0</v>
      </c>
    </row>
    <row r="600" spans="1:23" s="13" customFormat="1" ht="12.75">
      <c r="A600" s="377"/>
      <c r="B600" s="146"/>
      <c r="C600" s="147"/>
      <c r="D600" s="147"/>
      <c r="E600" s="147"/>
      <c r="F600" s="239">
        <f t="shared" si="240"/>
        <v>0</v>
      </c>
      <c r="G600" s="146"/>
      <c r="H600" s="147"/>
      <c r="I600" s="147"/>
      <c r="J600" s="147"/>
      <c r="K600" s="239">
        <f t="shared" si="241"/>
        <v>0</v>
      </c>
      <c r="L600" s="393">
        <f t="shared" si="248"/>
        <v>0</v>
      </c>
      <c r="M600" s="228">
        <f t="shared" si="242"/>
        <v>0</v>
      </c>
      <c r="N600" s="228">
        <f t="shared" si="243"/>
        <v>0</v>
      </c>
      <c r="O600" s="228">
        <f t="shared" si="244"/>
        <v>0</v>
      </c>
      <c r="P600" s="230">
        <f t="shared" si="245"/>
        <v>0</v>
      </c>
      <c r="Q600" s="345"/>
      <c r="R600" s="393">
        <f t="shared" si="249"/>
        <v>0</v>
      </c>
      <c r="S600" s="229">
        <f t="shared" si="250"/>
        <v>0</v>
      </c>
      <c r="T600" s="393">
        <f t="shared" si="251"/>
        <v>0</v>
      </c>
      <c r="U600" s="230">
        <f t="shared" si="252"/>
        <v>0</v>
      </c>
      <c r="V600" s="412">
        <f t="shared" si="246"/>
        <v>0</v>
      </c>
      <c r="W600" s="230">
        <f t="shared" si="247"/>
        <v>0</v>
      </c>
    </row>
    <row r="601" spans="1:23" s="13" customFormat="1" ht="12.75">
      <c r="A601" s="377"/>
      <c r="B601" s="146"/>
      <c r="C601" s="147"/>
      <c r="D601" s="147"/>
      <c r="E601" s="147"/>
      <c r="F601" s="239">
        <f t="shared" si="240"/>
        <v>0</v>
      </c>
      <c r="G601" s="146"/>
      <c r="H601" s="147"/>
      <c r="I601" s="147"/>
      <c r="J601" s="147"/>
      <c r="K601" s="239">
        <f t="shared" si="241"/>
        <v>0</v>
      </c>
      <c r="L601" s="393">
        <f t="shared" ref="L601:L617" si="253">+B601-G601</f>
        <v>0</v>
      </c>
      <c r="M601" s="228">
        <f t="shared" ref="M601:M617" si="254">+C601-H601</f>
        <v>0</v>
      </c>
      <c r="N601" s="228">
        <f t="shared" ref="N601:N617" si="255">+D601-I601</f>
        <v>0</v>
      </c>
      <c r="O601" s="228">
        <f t="shared" ref="O601:O617" si="256">+E601-J601</f>
        <v>0</v>
      </c>
      <c r="P601" s="230">
        <f t="shared" ref="P601:P617" si="257">+F601-K601</f>
        <v>0</v>
      </c>
      <c r="Q601" s="345"/>
      <c r="R601" s="393">
        <f t="shared" ref="R601:R617" si="258">+B601*(E601/12)</f>
        <v>0</v>
      </c>
      <c r="S601" s="229">
        <f t="shared" ref="S601:S617" si="259">+C601*(E601/12)</f>
        <v>0</v>
      </c>
      <c r="T601" s="393">
        <f t="shared" ref="T601:T617" si="260">+G601*(J601/12)</f>
        <v>0</v>
      </c>
      <c r="U601" s="230">
        <f t="shared" ref="U601:U617" si="261">+H601*(J601/12)</f>
        <v>0</v>
      </c>
      <c r="V601" s="412">
        <f t="shared" ref="V601:V617" si="262">+R601-T601</f>
        <v>0</v>
      </c>
      <c r="W601" s="230">
        <f t="shared" ref="W601:W617" si="263">+S601-U601</f>
        <v>0</v>
      </c>
    </row>
    <row r="602" spans="1:23" s="13" customFormat="1" ht="12.75">
      <c r="A602" s="377"/>
      <c r="B602" s="146"/>
      <c r="C602" s="147"/>
      <c r="D602" s="147"/>
      <c r="E602" s="147"/>
      <c r="F602" s="239">
        <f t="shared" si="240"/>
        <v>0</v>
      </c>
      <c r="G602" s="146"/>
      <c r="H602" s="147"/>
      <c r="I602" s="147"/>
      <c r="J602" s="147"/>
      <c r="K602" s="239">
        <f t="shared" si="241"/>
        <v>0</v>
      </c>
      <c r="L602" s="393">
        <f t="shared" si="253"/>
        <v>0</v>
      </c>
      <c r="M602" s="228">
        <f t="shared" si="254"/>
        <v>0</v>
      </c>
      <c r="N602" s="228">
        <f t="shared" si="255"/>
        <v>0</v>
      </c>
      <c r="O602" s="228">
        <f t="shared" si="256"/>
        <v>0</v>
      </c>
      <c r="P602" s="230">
        <f t="shared" si="257"/>
        <v>0</v>
      </c>
      <c r="Q602" s="345"/>
      <c r="R602" s="393">
        <f t="shared" si="258"/>
        <v>0</v>
      </c>
      <c r="S602" s="229">
        <f t="shared" si="259"/>
        <v>0</v>
      </c>
      <c r="T602" s="393">
        <f t="shared" si="260"/>
        <v>0</v>
      </c>
      <c r="U602" s="230">
        <f t="shared" si="261"/>
        <v>0</v>
      </c>
      <c r="V602" s="412">
        <f t="shared" si="262"/>
        <v>0</v>
      </c>
      <c r="W602" s="230">
        <f t="shared" si="263"/>
        <v>0</v>
      </c>
    </row>
    <row r="603" spans="1:23" s="13" customFormat="1" ht="12.75">
      <c r="A603" s="377"/>
      <c r="B603" s="146"/>
      <c r="C603" s="147"/>
      <c r="D603" s="147"/>
      <c r="E603" s="147"/>
      <c r="F603" s="239">
        <f t="shared" si="240"/>
        <v>0</v>
      </c>
      <c r="G603" s="146"/>
      <c r="H603" s="147"/>
      <c r="I603" s="147"/>
      <c r="J603" s="147"/>
      <c r="K603" s="239">
        <f t="shared" si="241"/>
        <v>0</v>
      </c>
      <c r="L603" s="393">
        <f t="shared" si="253"/>
        <v>0</v>
      </c>
      <c r="M603" s="228">
        <f t="shared" si="254"/>
        <v>0</v>
      </c>
      <c r="N603" s="228">
        <f t="shared" si="255"/>
        <v>0</v>
      </c>
      <c r="O603" s="228">
        <f t="shared" si="256"/>
        <v>0</v>
      </c>
      <c r="P603" s="230">
        <f t="shared" si="257"/>
        <v>0</v>
      </c>
      <c r="Q603" s="345"/>
      <c r="R603" s="393">
        <f t="shared" si="258"/>
        <v>0</v>
      </c>
      <c r="S603" s="229">
        <f t="shared" si="259"/>
        <v>0</v>
      </c>
      <c r="T603" s="393">
        <f t="shared" si="260"/>
        <v>0</v>
      </c>
      <c r="U603" s="230">
        <f t="shared" si="261"/>
        <v>0</v>
      </c>
      <c r="V603" s="412">
        <f t="shared" si="262"/>
        <v>0</v>
      </c>
      <c r="W603" s="230">
        <f t="shared" si="263"/>
        <v>0</v>
      </c>
    </row>
    <row r="604" spans="1:23" s="13" customFormat="1" ht="12.75">
      <c r="A604" s="377"/>
      <c r="B604" s="146"/>
      <c r="C604" s="147"/>
      <c r="D604" s="147"/>
      <c r="E604" s="147"/>
      <c r="F604" s="239">
        <f t="shared" si="240"/>
        <v>0</v>
      </c>
      <c r="G604" s="146"/>
      <c r="H604" s="147"/>
      <c r="I604" s="147"/>
      <c r="J604" s="147"/>
      <c r="K604" s="239">
        <f t="shared" si="241"/>
        <v>0</v>
      </c>
      <c r="L604" s="393">
        <f t="shared" si="253"/>
        <v>0</v>
      </c>
      <c r="M604" s="228">
        <f t="shared" si="254"/>
        <v>0</v>
      </c>
      <c r="N604" s="228">
        <f t="shared" si="255"/>
        <v>0</v>
      </c>
      <c r="O604" s="228">
        <f t="shared" si="256"/>
        <v>0</v>
      </c>
      <c r="P604" s="230">
        <f t="shared" si="257"/>
        <v>0</v>
      </c>
      <c r="Q604" s="345"/>
      <c r="R604" s="393">
        <f t="shared" si="258"/>
        <v>0</v>
      </c>
      <c r="S604" s="229">
        <f t="shared" si="259"/>
        <v>0</v>
      </c>
      <c r="T604" s="393">
        <f t="shared" si="260"/>
        <v>0</v>
      </c>
      <c r="U604" s="230">
        <f t="shared" si="261"/>
        <v>0</v>
      </c>
      <c r="V604" s="412">
        <f t="shared" si="262"/>
        <v>0</v>
      </c>
      <c r="W604" s="230">
        <f t="shared" si="263"/>
        <v>0</v>
      </c>
    </row>
    <row r="605" spans="1:23" s="13" customFormat="1" ht="12.75">
      <c r="A605" s="377"/>
      <c r="B605" s="146"/>
      <c r="C605" s="147"/>
      <c r="D605" s="147"/>
      <c r="E605" s="147"/>
      <c r="F605" s="239">
        <f t="shared" si="240"/>
        <v>0</v>
      </c>
      <c r="G605" s="146"/>
      <c r="H605" s="147"/>
      <c r="I605" s="147"/>
      <c r="J605" s="147"/>
      <c r="K605" s="239">
        <f t="shared" si="241"/>
        <v>0</v>
      </c>
      <c r="L605" s="393">
        <f t="shared" si="253"/>
        <v>0</v>
      </c>
      <c r="M605" s="228">
        <f t="shared" si="254"/>
        <v>0</v>
      </c>
      <c r="N605" s="228">
        <f t="shared" si="255"/>
        <v>0</v>
      </c>
      <c r="O605" s="228">
        <f t="shared" si="256"/>
        <v>0</v>
      </c>
      <c r="P605" s="230">
        <f t="shared" si="257"/>
        <v>0</v>
      </c>
      <c r="Q605" s="345"/>
      <c r="R605" s="393">
        <f t="shared" si="258"/>
        <v>0</v>
      </c>
      <c r="S605" s="229">
        <f t="shared" si="259"/>
        <v>0</v>
      </c>
      <c r="T605" s="393">
        <f t="shared" si="260"/>
        <v>0</v>
      </c>
      <c r="U605" s="230">
        <f t="shared" si="261"/>
        <v>0</v>
      </c>
      <c r="V605" s="412">
        <f t="shared" si="262"/>
        <v>0</v>
      </c>
      <c r="W605" s="230">
        <f t="shared" si="263"/>
        <v>0</v>
      </c>
    </row>
    <row r="606" spans="1:23" s="13" customFormat="1" ht="12.75">
      <c r="A606" s="377"/>
      <c r="B606" s="146"/>
      <c r="C606" s="147"/>
      <c r="D606" s="147"/>
      <c r="E606" s="147"/>
      <c r="F606" s="239">
        <f t="shared" si="240"/>
        <v>0</v>
      </c>
      <c r="G606" s="146"/>
      <c r="H606" s="147"/>
      <c r="I606" s="147"/>
      <c r="J606" s="147"/>
      <c r="K606" s="239">
        <f t="shared" si="241"/>
        <v>0</v>
      </c>
      <c r="L606" s="393">
        <f t="shared" si="253"/>
        <v>0</v>
      </c>
      <c r="M606" s="228">
        <f t="shared" si="254"/>
        <v>0</v>
      </c>
      <c r="N606" s="228">
        <f t="shared" si="255"/>
        <v>0</v>
      </c>
      <c r="O606" s="228">
        <f t="shared" si="256"/>
        <v>0</v>
      </c>
      <c r="P606" s="230">
        <f t="shared" si="257"/>
        <v>0</v>
      </c>
      <c r="Q606" s="345"/>
      <c r="R606" s="393">
        <f t="shared" si="258"/>
        <v>0</v>
      </c>
      <c r="S606" s="229">
        <f t="shared" si="259"/>
        <v>0</v>
      </c>
      <c r="T606" s="393">
        <f t="shared" si="260"/>
        <v>0</v>
      </c>
      <c r="U606" s="230">
        <f t="shared" si="261"/>
        <v>0</v>
      </c>
      <c r="V606" s="412">
        <f t="shared" si="262"/>
        <v>0</v>
      </c>
      <c r="W606" s="230">
        <f t="shared" si="263"/>
        <v>0</v>
      </c>
    </row>
    <row r="607" spans="1:23" s="13" customFormat="1" ht="12.75">
      <c r="A607" s="377"/>
      <c r="B607" s="146"/>
      <c r="C607" s="147"/>
      <c r="D607" s="147"/>
      <c r="E607" s="147"/>
      <c r="F607" s="239">
        <f t="shared" si="240"/>
        <v>0</v>
      </c>
      <c r="G607" s="146"/>
      <c r="H607" s="147"/>
      <c r="I607" s="147"/>
      <c r="J607" s="147"/>
      <c r="K607" s="239">
        <f t="shared" si="241"/>
        <v>0</v>
      </c>
      <c r="L607" s="393">
        <f t="shared" si="253"/>
        <v>0</v>
      </c>
      <c r="M607" s="228">
        <f t="shared" si="254"/>
        <v>0</v>
      </c>
      <c r="N607" s="228">
        <f t="shared" si="255"/>
        <v>0</v>
      </c>
      <c r="O607" s="228">
        <f t="shared" si="256"/>
        <v>0</v>
      </c>
      <c r="P607" s="230">
        <f t="shared" si="257"/>
        <v>0</v>
      </c>
      <c r="Q607" s="345"/>
      <c r="R607" s="393">
        <f t="shared" si="258"/>
        <v>0</v>
      </c>
      <c r="S607" s="229">
        <f t="shared" si="259"/>
        <v>0</v>
      </c>
      <c r="T607" s="393">
        <f t="shared" si="260"/>
        <v>0</v>
      </c>
      <c r="U607" s="230">
        <f t="shared" si="261"/>
        <v>0</v>
      </c>
      <c r="V607" s="412">
        <f t="shared" si="262"/>
        <v>0</v>
      </c>
      <c r="W607" s="230">
        <f t="shared" si="263"/>
        <v>0</v>
      </c>
    </row>
    <row r="608" spans="1:23" s="13" customFormat="1" ht="12.75">
      <c r="A608" s="377"/>
      <c r="B608" s="146"/>
      <c r="C608" s="147"/>
      <c r="D608" s="147"/>
      <c r="E608" s="147"/>
      <c r="F608" s="239">
        <f t="shared" si="240"/>
        <v>0</v>
      </c>
      <c r="G608" s="146"/>
      <c r="H608" s="147"/>
      <c r="I608" s="147"/>
      <c r="J608" s="147"/>
      <c r="K608" s="239">
        <f t="shared" si="241"/>
        <v>0</v>
      </c>
      <c r="L608" s="393">
        <f t="shared" si="253"/>
        <v>0</v>
      </c>
      <c r="M608" s="228">
        <f t="shared" si="254"/>
        <v>0</v>
      </c>
      <c r="N608" s="228">
        <f t="shared" si="255"/>
        <v>0</v>
      </c>
      <c r="O608" s="228">
        <f t="shared" si="256"/>
        <v>0</v>
      </c>
      <c r="P608" s="230">
        <f t="shared" si="257"/>
        <v>0</v>
      </c>
      <c r="Q608" s="345"/>
      <c r="R608" s="393">
        <f t="shared" si="258"/>
        <v>0</v>
      </c>
      <c r="S608" s="229">
        <f t="shared" si="259"/>
        <v>0</v>
      </c>
      <c r="T608" s="393">
        <f t="shared" si="260"/>
        <v>0</v>
      </c>
      <c r="U608" s="230">
        <f t="shared" si="261"/>
        <v>0</v>
      </c>
      <c r="V608" s="412">
        <f t="shared" si="262"/>
        <v>0</v>
      </c>
      <c r="W608" s="230">
        <f t="shared" si="263"/>
        <v>0</v>
      </c>
    </row>
    <row r="609" spans="1:23" s="13" customFormat="1" ht="12.75">
      <c r="A609" s="377"/>
      <c r="B609" s="146"/>
      <c r="C609" s="147"/>
      <c r="D609" s="147"/>
      <c r="E609" s="147"/>
      <c r="F609" s="239">
        <f t="shared" si="240"/>
        <v>0</v>
      </c>
      <c r="G609" s="146"/>
      <c r="H609" s="147"/>
      <c r="I609" s="147"/>
      <c r="J609" s="147"/>
      <c r="K609" s="239">
        <f t="shared" si="241"/>
        <v>0</v>
      </c>
      <c r="L609" s="393">
        <f t="shared" si="253"/>
        <v>0</v>
      </c>
      <c r="M609" s="228">
        <f t="shared" si="254"/>
        <v>0</v>
      </c>
      <c r="N609" s="228">
        <f t="shared" si="255"/>
        <v>0</v>
      </c>
      <c r="O609" s="228">
        <f t="shared" si="256"/>
        <v>0</v>
      </c>
      <c r="P609" s="230">
        <f t="shared" si="257"/>
        <v>0</v>
      </c>
      <c r="Q609" s="345"/>
      <c r="R609" s="393">
        <f t="shared" si="258"/>
        <v>0</v>
      </c>
      <c r="S609" s="229">
        <f t="shared" si="259"/>
        <v>0</v>
      </c>
      <c r="T609" s="393">
        <f t="shared" si="260"/>
        <v>0</v>
      </c>
      <c r="U609" s="230">
        <f t="shared" si="261"/>
        <v>0</v>
      </c>
      <c r="V609" s="412">
        <f t="shared" si="262"/>
        <v>0</v>
      </c>
      <c r="W609" s="230">
        <f t="shared" si="263"/>
        <v>0</v>
      </c>
    </row>
    <row r="610" spans="1:23" s="13" customFormat="1" ht="12.75">
      <c r="A610" s="377"/>
      <c r="B610" s="146"/>
      <c r="C610" s="147"/>
      <c r="D610" s="147"/>
      <c r="E610" s="147"/>
      <c r="F610" s="239">
        <f t="shared" si="240"/>
        <v>0</v>
      </c>
      <c r="G610" s="146"/>
      <c r="H610" s="147"/>
      <c r="I610" s="147"/>
      <c r="J610" s="147"/>
      <c r="K610" s="239">
        <f t="shared" si="241"/>
        <v>0</v>
      </c>
      <c r="L610" s="393">
        <f t="shared" si="253"/>
        <v>0</v>
      </c>
      <c r="M610" s="228">
        <f t="shared" si="254"/>
        <v>0</v>
      </c>
      <c r="N610" s="228">
        <f t="shared" si="255"/>
        <v>0</v>
      </c>
      <c r="O610" s="228">
        <f t="shared" si="256"/>
        <v>0</v>
      </c>
      <c r="P610" s="230">
        <f t="shared" si="257"/>
        <v>0</v>
      </c>
      <c r="Q610" s="345"/>
      <c r="R610" s="393">
        <f t="shared" si="258"/>
        <v>0</v>
      </c>
      <c r="S610" s="229">
        <f t="shared" si="259"/>
        <v>0</v>
      </c>
      <c r="T610" s="393">
        <f t="shared" si="260"/>
        <v>0</v>
      </c>
      <c r="U610" s="230">
        <f t="shared" si="261"/>
        <v>0</v>
      </c>
      <c r="V610" s="412">
        <f t="shared" si="262"/>
        <v>0</v>
      </c>
      <c r="W610" s="230">
        <f t="shared" si="263"/>
        <v>0</v>
      </c>
    </row>
    <row r="611" spans="1:23" s="13" customFormat="1" ht="12.75">
      <c r="A611" s="377"/>
      <c r="B611" s="146"/>
      <c r="C611" s="147"/>
      <c r="D611" s="147"/>
      <c r="E611" s="147"/>
      <c r="F611" s="239">
        <f t="shared" si="240"/>
        <v>0</v>
      </c>
      <c r="G611" s="146"/>
      <c r="H611" s="147"/>
      <c r="I611" s="147"/>
      <c r="J611" s="147"/>
      <c r="K611" s="239">
        <f t="shared" si="241"/>
        <v>0</v>
      </c>
      <c r="L611" s="393">
        <f t="shared" si="253"/>
        <v>0</v>
      </c>
      <c r="M611" s="228">
        <f t="shared" si="254"/>
        <v>0</v>
      </c>
      <c r="N611" s="228">
        <f t="shared" si="255"/>
        <v>0</v>
      </c>
      <c r="O611" s="228">
        <f t="shared" si="256"/>
        <v>0</v>
      </c>
      <c r="P611" s="230">
        <f t="shared" si="257"/>
        <v>0</v>
      </c>
      <c r="Q611" s="345"/>
      <c r="R611" s="393">
        <f t="shared" si="258"/>
        <v>0</v>
      </c>
      <c r="S611" s="229">
        <f t="shared" si="259"/>
        <v>0</v>
      </c>
      <c r="T611" s="393">
        <f t="shared" si="260"/>
        <v>0</v>
      </c>
      <c r="U611" s="230">
        <f t="shared" si="261"/>
        <v>0</v>
      </c>
      <c r="V611" s="412">
        <f t="shared" si="262"/>
        <v>0</v>
      </c>
      <c r="W611" s="230">
        <f t="shared" si="263"/>
        <v>0</v>
      </c>
    </row>
    <row r="612" spans="1:23" s="13" customFormat="1" ht="12.75">
      <c r="A612" s="377"/>
      <c r="B612" s="146"/>
      <c r="C612" s="147"/>
      <c r="D612" s="147"/>
      <c r="E612" s="147"/>
      <c r="F612" s="239">
        <f t="shared" si="240"/>
        <v>0</v>
      </c>
      <c r="G612" s="146"/>
      <c r="H612" s="147"/>
      <c r="I612" s="147"/>
      <c r="J612" s="147"/>
      <c r="K612" s="239">
        <f t="shared" si="241"/>
        <v>0</v>
      </c>
      <c r="L612" s="393">
        <f t="shared" si="253"/>
        <v>0</v>
      </c>
      <c r="M612" s="228">
        <f t="shared" si="254"/>
        <v>0</v>
      </c>
      <c r="N612" s="228">
        <f t="shared" si="255"/>
        <v>0</v>
      </c>
      <c r="O612" s="228">
        <f t="shared" si="256"/>
        <v>0</v>
      </c>
      <c r="P612" s="230">
        <f t="shared" si="257"/>
        <v>0</v>
      </c>
      <c r="Q612" s="345"/>
      <c r="R612" s="393">
        <f t="shared" si="258"/>
        <v>0</v>
      </c>
      <c r="S612" s="229">
        <f t="shared" si="259"/>
        <v>0</v>
      </c>
      <c r="T612" s="393">
        <f t="shared" si="260"/>
        <v>0</v>
      </c>
      <c r="U612" s="230">
        <f t="shared" si="261"/>
        <v>0</v>
      </c>
      <c r="V612" s="412">
        <f t="shared" si="262"/>
        <v>0</v>
      </c>
      <c r="W612" s="230">
        <f t="shared" si="263"/>
        <v>0</v>
      </c>
    </row>
    <row r="613" spans="1:23" s="13" customFormat="1" ht="12.75">
      <c r="A613" s="377"/>
      <c r="B613" s="146"/>
      <c r="C613" s="147"/>
      <c r="D613" s="147"/>
      <c r="E613" s="147"/>
      <c r="F613" s="239">
        <f t="shared" si="240"/>
        <v>0</v>
      </c>
      <c r="G613" s="146"/>
      <c r="H613" s="147"/>
      <c r="I613" s="147"/>
      <c r="J613" s="147"/>
      <c r="K613" s="239">
        <f t="shared" si="241"/>
        <v>0</v>
      </c>
      <c r="L613" s="393">
        <f t="shared" si="253"/>
        <v>0</v>
      </c>
      <c r="M613" s="228">
        <f t="shared" si="254"/>
        <v>0</v>
      </c>
      <c r="N613" s="228">
        <f t="shared" si="255"/>
        <v>0</v>
      </c>
      <c r="O613" s="228">
        <f t="shared" si="256"/>
        <v>0</v>
      </c>
      <c r="P613" s="230">
        <f t="shared" si="257"/>
        <v>0</v>
      </c>
      <c r="Q613" s="345"/>
      <c r="R613" s="393">
        <f t="shared" si="258"/>
        <v>0</v>
      </c>
      <c r="S613" s="229">
        <f t="shared" si="259"/>
        <v>0</v>
      </c>
      <c r="T613" s="393">
        <f t="shared" si="260"/>
        <v>0</v>
      </c>
      <c r="U613" s="230">
        <f t="shared" si="261"/>
        <v>0</v>
      </c>
      <c r="V613" s="412">
        <f t="shared" si="262"/>
        <v>0</v>
      </c>
      <c r="W613" s="230">
        <f t="shared" si="263"/>
        <v>0</v>
      </c>
    </row>
    <row r="614" spans="1:23" s="13" customFormat="1" ht="12.75">
      <c r="A614" s="377"/>
      <c r="B614" s="146"/>
      <c r="C614" s="147"/>
      <c r="D614" s="147"/>
      <c r="E614" s="147"/>
      <c r="F614" s="239">
        <f t="shared" si="240"/>
        <v>0</v>
      </c>
      <c r="G614" s="146"/>
      <c r="H614" s="147"/>
      <c r="I614" s="147"/>
      <c r="J614" s="147"/>
      <c r="K614" s="239">
        <f t="shared" si="241"/>
        <v>0</v>
      </c>
      <c r="L614" s="393">
        <f t="shared" si="253"/>
        <v>0</v>
      </c>
      <c r="M614" s="228">
        <f t="shared" si="254"/>
        <v>0</v>
      </c>
      <c r="N614" s="228">
        <f t="shared" si="255"/>
        <v>0</v>
      </c>
      <c r="O614" s="228">
        <f t="shared" si="256"/>
        <v>0</v>
      </c>
      <c r="P614" s="230">
        <f t="shared" si="257"/>
        <v>0</v>
      </c>
      <c r="Q614" s="345"/>
      <c r="R614" s="393">
        <f t="shared" si="258"/>
        <v>0</v>
      </c>
      <c r="S614" s="229">
        <f t="shared" si="259"/>
        <v>0</v>
      </c>
      <c r="T614" s="393">
        <f t="shared" si="260"/>
        <v>0</v>
      </c>
      <c r="U614" s="230">
        <f t="shared" si="261"/>
        <v>0</v>
      </c>
      <c r="V614" s="412">
        <f t="shared" si="262"/>
        <v>0</v>
      </c>
      <c r="W614" s="230">
        <f t="shared" si="263"/>
        <v>0</v>
      </c>
    </row>
    <row r="615" spans="1:23" s="13" customFormat="1" ht="12.75">
      <c r="A615" s="377"/>
      <c r="B615" s="146"/>
      <c r="C615" s="147"/>
      <c r="D615" s="147"/>
      <c r="E615" s="147"/>
      <c r="F615" s="239">
        <f t="shared" si="240"/>
        <v>0</v>
      </c>
      <c r="G615" s="146"/>
      <c r="H615" s="147"/>
      <c r="I615" s="147"/>
      <c r="J615" s="147"/>
      <c r="K615" s="239">
        <f t="shared" si="241"/>
        <v>0</v>
      </c>
      <c r="L615" s="393">
        <f t="shared" si="253"/>
        <v>0</v>
      </c>
      <c r="M615" s="228">
        <f t="shared" si="254"/>
        <v>0</v>
      </c>
      <c r="N615" s="228">
        <f t="shared" si="255"/>
        <v>0</v>
      </c>
      <c r="O615" s="228">
        <f t="shared" si="256"/>
        <v>0</v>
      </c>
      <c r="P615" s="230">
        <f t="shared" si="257"/>
        <v>0</v>
      </c>
      <c r="Q615" s="345"/>
      <c r="R615" s="393">
        <f t="shared" si="258"/>
        <v>0</v>
      </c>
      <c r="S615" s="229">
        <f t="shared" si="259"/>
        <v>0</v>
      </c>
      <c r="T615" s="393">
        <f t="shared" si="260"/>
        <v>0</v>
      </c>
      <c r="U615" s="230">
        <f t="shared" si="261"/>
        <v>0</v>
      </c>
      <c r="V615" s="412">
        <f t="shared" si="262"/>
        <v>0</v>
      </c>
      <c r="W615" s="230">
        <f t="shared" si="263"/>
        <v>0</v>
      </c>
    </row>
    <row r="616" spans="1:23" s="13" customFormat="1" ht="12.75">
      <c r="A616" s="377"/>
      <c r="B616" s="146"/>
      <c r="C616" s="147"/>
      <c r="D616" s="147"/>
      <c r="E616" s="147"/>
      <c r="F616" s="239">
        <f t="shared" si="240"/>
        <v>0</v>
      </c>
      <c r="G616" s="146"/>
      <c r="H616" s="147"/>
      <c r="I616" s="147"/>
      <c r="J616" s="147"/>
      <c r="K616" s="239">
        <f t="shared" si="241"/>
        <v>0</v>
      </c>
      <c r="L616" s="393">
        <f t="shared" si="253"/>
        <v>0</v>
      </c>
      <c r="M616" s="228">
        <f t="shared" si="254"/>
        <v>0</v>
      </c>
      <c r="N616" s="228">
        <f t="shared" si="255"/>
        <v>0</v>
      </c>
      <c r="O616" s="228">
        <f t="shared" si="256"/>
        <v>0</v>
      </c>
      <c r="P616" s="230">
        <f t="shared" si="257"/>
        <v>0</v>
      </c>
      <c r="Q616" s="345"/>
      <c r="R616" s="393">
        <f t="shared" si="258"/>
        <v>0</v>
      </c>
      <c r="S616" s="229">
        <f t="shared" si="259"/>
        <v>0</v>
      </c>
      <c r="T616" s="393">
        <f t="shared" si="260"/>
        <v>0</v>
      </c>
      <c r="U616" s="230">
        <f t="shared" si="261"/>
        <v>0</v>
      </c>
      <c r="V616" s="412">
        <f t="shared" si="262"/>
        <v>0</v>
      </c>
      <c r="W616" s="230">
        <f t="shared" si="263"/>
        <v>0</v>
      </c>
    </row>
    <row r="617" spans="1:23" s="13" customFormat="1" ht="12.75">
      <c r="A617" s="377"/>
      <c r="B617" s="146"/>
      <c r="C617" s="147"/>
      <c r="D617" s="147"/>
      <c r="E617" s="147"/>
      <c r="F617" s="239">
        <f t="shared" si="240"/>
        <v>0</v>
      </c>
      <c r="G617" s="146"/>
      <c r="H617" s="147"/>
      <c r="I617" s="147"/>
      <c r="J617" s="147"/>
      <c r="K617" s="239">
        <f t="shared" si="241"/>
        <v>0</v>
      </c>
      <c r="L617" s="393">
        <f t="shared" si="253"/>
        <v>0</v>
      </c>
      <c r="M617" s="228">
        <f t="shared" si="254"/>
        <v>0</v>
      </c>
      <c r="N617" s="228">
        <f t="shared" si="255"/>
        <v>0</v>
      </c>
      <c r="O617" s="228">
        <f t="shared" si="256"/>
        <v>0</v>
      </c>
      <c r="P617" s="230">
        <f t="shared" si="257"/>
        <v>0</v>
      </c>
      <c r="Q617" s="345"/>
      <c r="R617" s="393">
        <f t="shared" si="258"/>
        <v>0</v>
      </c>
      <c r="S617" s="229">
        <f t="shared" si="259"/>
        <v>0</v>
      </c>
      <c r="T617" s="393">
        <f t="shared" si="260"/>
        <v>0</v>
      </c>
      <c r="U617" s="230">
        <f t="shared" si="261"/>
        <v>0</v>
      </c>
      <c r="V617" s="412">
        <f t="shared" si="262"/>
        <v>0</v>
      </c>
      <c r="W617" s="230">
        <f t="shared" si="263"/>
        <v>0</v>
      </c>
    </row>
    <row r="618" spans="1:23" s="13" customFormat="1" thickBot="1">
      <c r="A618" s="378"/>
      <c r="B618" s="803"/>
      <c r="C618" s="804"/>
      <c r="D618" s="804"/>
      <c r="E618" s="804"/>
      <c r="F618" s="239">
        <f t="shared" si="240"/>
        <v>0</v>
      </c>
      <c r="G618" s="803"/>
      <c r="H618" s="804"/>
      <c r="I618" s="804"/>
      <c r="J618" s="804"/>
      <c r="K618" s="239">
        <f t="shared" si="241"/>
        <v>0</v>
      </c>
      <c r="L618" s="838"/>
      <c r="M618" s="839"/>
      <c r="N618" s="839"/>
      <c r="O618" s="839"/>
      <c r="P618" s="837"/>
      <c r="R618" s="840"/>
      <c r="S618" s="188"/>
      <c r="T618" s="840"/>
      <c r="U618" s="189"/>
      <c r="V618" s="841"/>
      <c r="W618" s="189"/>
    </row>
    <row r="619" spans="1:23" s="13" customFormat="1" thickTop="1">
      <c r="A619" s="394" t="s">
        <v>54</v>
      </c>
      <c r="B619" s="649"/>
      <c r="C619" s="379"/>
      <c r="D619" s="395"/>
      <c r="E619" s="395"/>
      <c r="F619" s="396">
        <f>SUM(F569:F618)</f>
        <v>0</v>
      </c>
      <c r="G619" s="650"/>
      <c r="H619" s="650"/>
      <c r="I619" s="398"/>
      <c r="J619" s="398"/>
      <c r="K619" s="397">
        <f>SUM(K569:K618)</f>
        <v>0</v>
      </c>
      <c r="L619" s="649"/>
      <c r="M619" s="379"/>
      <c r="N619" s="399"/>
      <c r="O619" s="399"/>
      <c r="P619" s="396">
        <f>SUM(P569:P618)</f>
        <v>0</v>
      </c>
      <c r="Q619" s="345"/>
      <c r="R619" s="393"/>
      <c r="S619" s="229"/>
      <c r="T619" s="393"/>
      <c r="U619" s="230"/>
      <c r="V619" s="412"/>
      <c r="W619" s="230"/>
    </row>
    <row r="620" spans="1:23" s="13" customFormat="1" ht="12.75">
      <c r="A620" s="651" t="s">
        <v>55</v>
      </c>
      <c r="B620" s="380"/>
      <c r="C620" s="12"/>
      <c r="D620" s="12"/>
      <c r="E620" s="12"/>
      <c r="F620" s="381"/>
      <c r="K620" s="382"/>
      <c r="L620" s="380"/>
      <c r="M620" s="12"/>
      <c r="N620" s="345"/>
      <c r="O620" s="345"/>
      <c r="P620" s="771">
        <f>+F620-+K620</f>
        <v>0</v>
      </c>
      <c r="Q620" s="345"/>
      <c r="R620" s="413"/>
      <c r="S620" s="414"/>
      <c r="T620" s="413"/>
      <c r="U620" s="415"/>
      <c r="V620" s="416"/>
      <c r="W620" s="415"/>
    </row>
    <row r="621" spans="1:23" s="780" customFormat="1" thickBot="1">
      <c r="A621" s="400" t="s">
        <v>56</v>
      </c>
      <c r="B621" s="772">
        <f>SUM(B569:B618)</f>
        <v>0</v>
      </c>
      <c r="C621" s="773">
        <f>SUM(C569:C618)</f>
        <v>0</v>
      </c>
      <c r="D621" s="773"/>
      <c r="E621" s="773"/>
      <c r="F621" s="783">
        <f>SUM(F619:F620)</f>
        <v>0</v>
      </c>
      <c r="G621" s="773">
        <f>SUM(G569:G618)</f>
        <v>0</v>
      </c>
      <c r="H621" s="773">
        <f>SUM(H569:H618)</f>
        <v>0</v>
      </c>
      <c r="I621" s="773"/>
      <c r="J621" s="773"/>
      <c r="K621" s="773">
        <f>SUM(K619:K620)</f>
        <v>0</v>
      </c>
      <c r="L621" s="772">
        <f>SUM(L569:L618)</f>
        <v>0</v>
      </c>
      <c r="M621" s="773">
        <f>SUM(M569:M618)</f>
        <v>0</v>
      </c>
      <c r="N621" s="773"/>
      <c r="O621" s="773"/>
      <c r="P621" s="783">
        <f>SUM(P619:P620)</f>
        <v>0</v>
      </c>
      <c r="Q621" s="775"/>
      <c r="R621" s="776">
        <f t="shared" ref="R621:W621" si="264">SUM(R569:R620)</f>
        <v>0</v>
      </c>
      <c r="S621" s="777">
        <f t="shared" si="264"/>
        <v>0</v>
      </c>
      <c r="T621" s="776">
        <f t="shared" si="264"/>
        <v>0</v>
      </c>
      <c r="U621" s="778">
        <f t="shared" si="264"/>
        <v>0</v>
      </c>
      <c r="V621" s="779">
        <f t="shared" si="264"/>
        <v>0</v>
      </c>
      <c r="W621" s="778">
        <f t="shared" si="264"/>
        <v>0</v>
      </c>
    </row>
    <row r="622" spans="1:23" ht="14.25" thickTop="1">
      <c r="A622" s="153" t="s">
        <v>37</v>
      </c>
      <c r="B622" s="159"/>
      <c r="C622" s="159"/>
      <c r="D622" s="159"/>
      <c r="E622" s="159"/>
      <c r="F622" s="159"/>
      <c r="G622" s="384"/>
      <c r="H622" s="384"/>
      <c r="I622" s="384"/>
      <c r="J622" s="384"/>
      <c r="K622" s="164"/>
      <c r="L622"/>
      <c r="M622"/>
      <c r="N622"/>
      <c r="O622"/>
      <c r="P622"/>
      <c r="R622" s="401"/>
      <c r="S622" s="401"/>
      <c r="T622" s="401"/>
      <c r="U622" s="401"/>
      <c r="V622" s="401"/>
      <c r="W622" s="162"/>
    </row>
    <row r="623" spans="1:23">
      <c r="A623" s="154" t="s">
        <v>59</v>
      </c>
      <c r="B623" s="159"/>
      <c r="C623" s="159"/>
      <c r="D623" s="159"/>
      <c r="E623" s="159"/>
      <c r="F623" s="159"/>
      <c r="G623" s="384"/>
      <c r="H623" s="384"/>
      <c r="I623" s="384"/>
      <c r="J623" s="384"/>
      <c r="K623" s="645"/>
      <c r="L623"/>
      <c r="M623"/>
      <c r="N623"/>
      <c r="O623"/>
      <c r="P623"/>
      <c r="R623" s="401"/>
      <c r="S623" s="401"/>
      <c r="T623" s="401"/>
      <c r="U623" s="401"/>
      <c r="V623" s="401"/>
      <c r="W623" s="162"/>
    </row>
    <row r="624" spans="1:23" ht="1.5" customHeight="1">
      <c r="A624" s="154"/>
      <c r="B624" s="62"/>
      <c r="C624" s="646"/>
      <c r="D624" s="646"/>
      <c r="E624" s="646"/>
      <c r="F624" s="647"/>
      <c r="G624" s="384"/>
      <c r="H624" s="162"/>
      <c r="I624" s="162"/>
      <c r="J624" s="164"/>
      <c r="K624" s="164"/>
      <c r="L624"/>
      <c r="M624"/>
      <c r="N624"/>
      <c r="O624"/>
      <c r="P624"/>
      <c r="R624" s="401"/>
      <c r="S624" s="401"/>
      <c r="T624" s="401"/>
      <c r="U624" s="401"/>
      <c r="V624" s="401"/>
      <c r="W624" s="162"/>
    </row>
    <row r="625" spans="1:23" s="185" customFormat="1">
      <c r="A625" s="165" t="s">
        <v>24</v>
      </c>
      <c r="B625" s="748" t="str">
        <f>+B562</f>
        <v>Contractor Name</v>
      </c>
      <c r="C625" s="666"/>
      <c r="D625" s="666"/>
      <c r="E625" s="211"/>
      <c r="F625" s="165" t="s">
        <v>23</v>
      </c>
      <c r="G625" s="417"/>
      <c r="H625" s="984" t="str">
        <f>+H562</f>
        <v>Contract Number</v>
      </c>
      <c r="I625" s="984"/>
      <c r="J625" s="984"/>
      <c r="K625" s="984"/>
      <c r="L625" s="385" t="s">
        <v>324</v>
      </c>
      <c r="M625" s="418"/>
      <c r="N625" s="166"/>
      <c r="O625" s="983">
        <f>+O562</f>
        <v>0</v>
      </c>
      <c r="P625" s="983"/>
      <c r="R625" s="401"/>
      <c r="S625" s="401"/>
      <c r="T625" s="401"/>
      <c r="U625" s="401"/>
      <c r="V625" s="401"/>
      <c r="W625" s="418"/>
    </row>
    <row r="626" spans="1:23" s="185" customFormat="1" ht="14.25" thickBot="1">
      <c r="A626" s="165" t="s">
        <v>25</v>
      </c>
      <c r="B626" s="762" t="s">
        <v>245</v>
      </c>
      <c r="C626" s="762"/>
      <c r="D626" s="762"/>
      <c r="E626" s="663"/>
      <c r="F626" s="186" t="s">
        <v>113</v>
      </c>
      <c r="H626" s="981" t="s">
        <v>120</v>
      </c>
      <c r="I626" s="981"/>
      <c r="J626" s="981"/>
      <c r="K626" s="981"/>
      <c r="L626" s="386" t="s">
        <v>28</v>
      </c>
      <c r="M626" s="369"/>
      <c r="N626" s="369"/>
      <c r="O626" s="985"/>
      <c r="P626" s="985"/>
      <c r="R626" s="401"/>
      <c r="S626" s="401"/>
      <c r="T626" s="401"/>
      <c r="U626" s="401"/>
      <c r="V626" s="401"/>
      <c r="W626" s="418"/>
    </row>
    <row r="627" spans="1:23" s="185" customFormat="1" ht="14.25" thickTop="1">
      <c r="A627" s="165" t="s">
        <v>27</v>
      </c>
      <c r="B627" s="989">
        <f>+B564</f>
        <v>0</v>
      </c>
      <c r="C627" s="989"/>
      <c r="D627" s="989"/>
      <c r="E627" s="663"/>
      <c r="F627" s="186" t="s">
        <v>26</v>
      </c>
      <c r="G627" s="1004"/>
      <c r="H627" s="1004"/>
      <c r="I627" s="1004"/>
      <c r="J627" s="1004"/>
      <c r="K627" s="1004"/>
      <c r="L627" s="387" t="s">
        <v>29</v>
      </c>
      <c r="M627" s="369"/>
      <c r="O627" s="988"/>
      <c r="P627" s="988"/>
      <c r="R627" s="1005" t="s">
        <v>79</v>
      </c>
      <c r="S627" s="1006"/>
      <c r="T627" s="1006"/>
      <c r="U627" s="1006"/>
      <c r="V627" s="1006"/>
      <c r="W627" s="1007"/>
    </row>
    <row r="628" spans="1:23" ht="4.5" customHeight="1">
      <c r="A628" s="60"/>
      <c r="G628" s="372"/>
      <c r="H628" s="3"/>
      <c r="I628" s="3"/>
      <c r="J628" s="184"/>
      <c r="K628" s="184"/>
      <c r="R628" s="402"/>
      <c r="S628" s="403"/>
      <c r="T628" s="404"/>
      <c r="U628" s="405"/>
      <c r="V628" s="403"/>
      <c r="W628" s="406"/>
    </row>
    <row r="629" spans="1:23" ht="2.25" customHeight="1" thickBot="1">
      <c r="G629" s="365"/>
      <c r="H629" s="3"/>
      <c r="I629" s="3"/>
      <c r="J629" s="184"/>
      <c r="K629" s="184"/>
      <c r="R629" s="402"/>
      <c r="S629" s="403"/>
      <c r="T629" s="402"/>
      <c r="U629" s="407"/>
      <c r="V629" s="403"/>
      <c r="W629" s="406"/>
    </row>
    <row r="630" spans="1:23" ht="14.25" thickTop="1">
      <c r="A630" s="373" t="s">
        <v>53</v>
      </c>
      <c r="B630" s="993" t="s">
        <v>76</v>
      </c>
      <c r="C630" s="994"/>
      <c r="D630" s="994"/>
      <c r="E630" s="994"/>
      <c r="F630" s="995"/>
      <c r="G630" s="993" t="s">
        <v>0</v>
      </c>
      <c r="H630" s="994"/>
      <c r="I630" s="994"/>
      <c r="J630" s="994"/>
      <c r="K630" s="995"/>
      <c r="L630" s="996" t="s">
        <v>77</v>
      </c>
      <c r="M630" s="997"/>
      <c r="N630" s="997"/>
      <c r="O630" s="997"/>
      <c r="P630" s="998"/>
      <c r="Q630"/>
      <c r="R630" s="1008" t="s">
        <v>76</v>
      </c>
      <c r="S630" s="1009"/>
      <c r="T630" s="1008" t="s">
        <v>0</v>
      </c>
      <c r="U630" s="1009"/>
      <c r="V630" s="1008" t="s">
        <v>80</v>
      </c>
      <c r="W630" s="1009"/>
    </row>
    <row r="631" spans="1:23" ht="38.25">
      <c r="A631" s="374"/>
      <c r="B631" s="128" t="s">
        <v>72</v>
      </c>
      <c r="C631" s="129" t="s">
        <v>73</v>
      </c>
      <c r="D631" s="129" t="s">
        <v>78</v>
      </c>
      <c r="E631" s="129" t="s">
        <v>74</v>
      </c>
      <c r="F631" s="375" t="s">
        <v>75</v>
      </c>
      <c r="G631" s="128" t="s">
        <v>72</v>
      </c>
      <c r="H631" s="129" t="s">
        <v>73</v>
      </c>
      <c r="I631" s="129" t="s">
        <v>78</v>
      </c>
      <c r="J631" s="129" t="s">
        <v>74</v>
      </c>
      <c r="K631" s="391" t="s">
        <v>75</v>
      </c>
      <c r="L631" s="390" t="s">
        <v>72</v>
      </c>
      <c r="M631" s="148" t="s">
        <v>73</v>
      </c>
      <c r="N631" s="148" t="s">
        <v>78</v>
      </c>
      <c r="O631" s="148" t="s">
        <v>74</v>
      </c>
      <c r="P631" s="391" t="s">
        <v>75</v>
      </c>
      <c r="Q631"/>
      <c r="R631" s="408" t="s">
        <v>81</v>
      </c>
      <c r="S631" s="409" t="s">
        <v>82</v>
      </c>
      <c r="T631" s="408" t="s">
        <v>81</v>
      </c>
      <c r="U631" s="409" t="s">
        <v>82</v>
      </c>
      <c r="V631" s="410" t="s">
        <v>81</v>
      </c>
      <c r="W631" s="409" t="s">
        <v>82</v>
      </c>
    </row>
    <row r="632" spans="1:23" s="13" customFormat="1" ht="12.75">
      <c r="A632" s="376"/>
      <c r="B632" s="144"/>
      <c r="C632" s="145"/>
      <c r="D632" s="145"/>
      <c r="E632" s="145"/>
      <c r="F632" s="239">
        <f t="shared" ref="F632:F681" si="265">IF(D632*(B632+C632)=0,D632*E632/12,D632*(B632+C632)*E632/12)</f>
        <v>0</v>
      </c>
      <c r="G632" s="144"/>
      <c r="H632" s="145"/>
      <c r="I632" s="145"/>
      <c r="J632" s="145"/>
      <c r="K632" s="239">
        <f t="shared" ref="K632:K681" si="266">IF(I632*(G632+H632)=0,I632*J632/12,I632*(G632+H632)*J632/12)</f>
        <v>0</v>
      </c>
      <c r="L632" s="392">
        <f>+B632-G632</f>
        <v>0</v>
      </c>
      <c r="M632" s="237">
        <f t="shared" ref="M632:M664" si="267">+C632-H632</f>
        <v>0</v>
      </c>
      <c r="N632" s="237">
        <f t="shared" ref="N632:N664" si="268">+D632-I632</f>
        <v>0</v>
      </c>
      <c r="O632" s="237">
        <f t="shared" ref="O632:O664" si="269">+E632-J632</f>
        <v>0</v>
      </c>
      <c r="P632" s="239">
        <f t="shared" ref="P632:P664" si="270">+F632-K632</f>
        <v>0</v>
      </c>
      <c r="Q632" s="345"/>
      <c r="R632" s="392">
        <f>+B632*(E632/12)</f>
        <v>0</v>
      </c>
      <c r="S632" s="238">
        <f>+C632*(E632/12)</f>
        <v>0</v>
      </c>
      <c r="T632" s="392">
        <f>+G632*(J632/12)</f>
        <v>0</v>
      </c>
      <c r="U632" s="239">
        <f>+H632*(J632/12)</f>
        <v>0</v>
      </c>
      <c r="V632" s="411">
        <f t="shared" ref="V632:V664" si="271">+R632-T632</f>
        <v>0</v>
      </c>
      <c r="W632" s="239">
        <f t="shared" ref="W632:W664" si="272">+S632-U632</f>
        <v>0</v>
      </c>
    </row>
    <row r="633" spans="1:23" s="13" customFormat="1" ht="12.75">
      <c r="A633" s="377"/>
      <c r="B633" s="146"/>
      <c r="C633" s="147"/>
      <c r="D633" s="147"/>
      <c r="E633" s="147"/>
      <c r="F633" s="239">
        <f t="shared" si="265"/>
        <v>0</v>
      </c>
      <c r="G633" s="146"/>
      <c r="H633" s="147"/>
      <c r="I633" s="147"/>
      <c r="J633" s="147"/>
      <c r="K633" s="239">
        <f t="shared" si="266"/>
        <v>0</v>
      </c>
      <c r="L633" s="393">
        <f t="shared" ref="L633:L664" si="273">+B633-G633</f>
        <v>0</v>
      </c>
      <c r="M633" s="228">
        <f t="shared" si="267"/>
        <v>0</v>
      </c>
      <c r="N633" s="228">
        <f t="shared" si="268"/>
        <v>0</v>
      </c>
      <c r="O633" s="228">
        <f t="shared" si="269"/>
        <v>0</v>
      </c>
      <c r="P633" s="230">
        <f t="shared" si="270"/>
        <v>0</v>
      </c>
      <c r="Q633" s="345"/>
      <c r="R633" s="393">
        <f t="shared" ref="R633:R664" si="274">+B633*(E633/12)</f>
        <v>0</v>
      </c>
      <c r="S633" s="229">
        <f t="shared" ref="S633:S664" si="275">+C633*(E633/12)</f>
        <v>0</v>
      </c>
      <c r="T633" s="393">
        <f t="shared" ref="T633:T664" si="276">+G633*(J633/12)</f>
        <v>0</v>
      </c>
      <c r="U633" s="230">
        <f t="shared" ref="U633:U664" si="277">+H633*(J633/12)</f>
        <v>0</v>
      </c>
      <c r="V633" s="412">
        <f t="shared" si="271"/>
        <v>0</v>
      </c>
      <c r="W633" s="230">
        <f t="shared" si="272"/>
        <v>0</v>
      </c>
    </row>
    <row r="634" spans="1:23" s="13" customFormat="1" ht="12.75">
      <c r="A634" s="377"/>
      <c r="B634" s="146"/>
      <c r="C634" s="147"/>
      <c r="D634" s="147"/>
      <c r="E634" s="147"/>
      <c r="F634" s="239">
        <f t="shared" si="265"/>
        <v>0</v>
      </c>
      <c r="G634" s="146"/>
      <c r="H634" s="147"/>
      <c r="I634" s="147"/>
      <c r="J634" s="147"/>
      <c r="K634" s="239">
        <f t="shared" si="266"/>
        <v>0</v>
      </c>
      <c r="L634" s="393">
        <f t="shared" si="273"/>
        <v>0</v>
      </c>
      <c r="M634" s="228">
        <f t="shared" si="267"/>
        <v>0</v>
      </c>
      <c r="N634" s="228">
        <f t="shared" si="268"/>
        <v>0</v>
      </c>
      <c r="O634" s="228">
        <f t="shared" si="269"/>
        <v>0</v>
      </c>
      <c r="P634" s="230">
        <f t="shared" si="270"/>
        <v>0</v>
      </c>
      <c r="Q634" s="345"/>
      <c r="R634" s="393">
        <f t="shared" si="274"/>
        <v>0</v>
      </c>
      <c r="S634" s="229">
        <f t="shared" si="275"/>
        <v>0</v>
      </c>
      <c r="T634" s="393">
        <f t="shared" si="276"/>
        <v>0</v>
      </c>
      <c r="U634" s="230">
        <f t="shared" si="277"/>
        <v>0</v>
      </c>
      <c r="V634" s="412">
        <f t="shared" si="271"/>
        <v>0</v>
      </c>
      <c r="W634" s="230">
        <f t="shared" si="272"/>
        <v>0</v>
      </c>
    </row>
    <row r="635" spans="1:23" s="13" customFormat="1" ht="12.75">
      <c r="A635" s="377"/>
      <c r="B635" s="146"/>
      <c r="C635" s="147"/>
      <c r="D635" s="147"/>
      <c r="E635" s="147"/>
      <c r="F635" s="239">
        <f t="shared" si="265"/>
        <v>0</v>
      </c>
      <c r="G635" s="146"/>
      <c r="H635" s="147"/>
      <c r="I635" s="147"/>
      <c r="J635" s="147"/>
      <c r="K635" s="239">
        <f t="shared" si="266"/>
        <v>0</v>
      </c>
      <c r="L635" s="393">
        <f t="shared" si="273"/>
        <v>0</v>
      </c>
      <c r="M635" s="228">
        <f t="shared" si="267"/>
        <v>0</v>
      </c>
      <c r="N635" s="228">
        <f t="shared" si="268"/>
        <v>0</v>
      </c>
      <c r="O635" s="228">
        <f t="shared" si="269"/>
        <v>0</v>
      </c>
      <c r="P635" s="230">
        <f t="shared" si="270"/>
        <v>0</v>
      </c>
      <c r="Q635" s="345"/>
      <c r="R635" s="393">
        <f t="shared" si="274"/>
        <v>0</v>
      </c>
      <c r="S635" s="229">
        <f t="shared" si="275"/>
        <v>0</v>
      </c>
      <c r="T635" s="393">
        <f t="shared" si="276"/>
        <v>0</v>
      </c>
      <c r="U635" s="230">
        <f t="shared" si="277"/>
        <v>0</v>
      </c>
      <c r="V635" s="412">
        <f t="shared" si="271"/>
        <v>0</v>
      </c>
      <c r="W635" s="230">
        <f t="shared" si="272"/>
        <v>0</v>
      </c>
    </row>
    <row r="636" spans="1:23" s="13" customFormat="1" ht="12.75">
      <c r="A636" s="377"/>
      <c r="B636" s="146"/>
      <c r="C636" s="147"/>
      <c r="D636" s="147"/>
      <c r="E636" s="147"/>
      <c r="F636" s="239">
        <f t="shared" si="265"/>
        <v>0</v>
      </c>
      <c r="G636" s="146"/>
      <c r="H636" s="147"/>
      <c r="I636" s="147"/>
      <c r="J636" s="147"/>
      <c r="K636" s="239">
        <f t="shared" si="266"/>
        <v>0</v>
      </c>
      <c r="L636" s="393">
        <f t="shared" si="273"/>
        <v>0</v>
      </c>
      <c r="M636" s="228">
        <f t="shared" si="267"/>
        <v>0</v>
      </c>
      <c r="N636" s="228">
        <f t="shared" si="268"/>
        <v>0</v>
      </c>
      <c r="O636" s="228">
        <f t="shared" si="269"/>
        <v>0</v>
      </c>
      <c r="P636" s="230">
        <f t="shared" si="270"/>
        <v>0</v>
      </c>
      <c r="Q636" s="345"/>
      <c r="R636" s="393">
        <f t="shared" si="274"/>
        <v>0</v>
      </c>
      <c r="S636" s="229">
        <f t="shared" si="275"/>
        <v>0</v>
      </c>
      <c r="T636" s="393">
        <f t="shared" si="276"/>
        <v>0</v>
      </c>
      <c r="U636" s="230">
        <f t="shared" si="277"/>
        <v>0</v>
      </c>
      <c r="V636" s="412">
        <f t="shared" si="271"/>
        <v>0</v>
      </c>
      <c r="W636" s="230">
        <f t="shared" si="272"/>
        <v>0</v>
      </c>
    </row>
    <row r="637" spans="1:23" s="13" customFormat="1" ht="12.75">
      <c r="A637" s="377"/>
      <c r="B637" s="146"/>
      <c r="C637" s="147"/>
      <c r="D637" s="147"/>
      <c r="E637" s="147"/>
      <c r="F637" s="239">
        <f t="shared" si="265"/>
        <v>0</v>
      </c>
      <c r="G637" s="146"/>
      <c r="H637" s="147"/>
      <c r="I637" s="147"/>
      <c r="J637" s="147"/>
      <c r="K637" s="239">
        <f t="shared" si="266"/>
        <v>0</v>
      </c>
      <c r="L637" s="393">
        <f t="shared" si="273"/>
        <v>0</v>
      </c>
      <c r="M637" s="228">
        <f t="shared" si="267"/>
        <v>0</v>
      </c>
      <c r="N637" s="228">
        <f t="shared" si="268"/>
        <v>0</v>
      </c>
      <c r="O637" s="228">
        <f t="shared" si="269"/>
        <v>0</v>
      </c>
      <c r="P637" s="230">
        <f t="shared" si="270"/>
        <v>0</v>
      </c>
      <c r="Q637" s="345"/>
      <c r="R637" s="393">
        <f t="shared" si="274"/>
        <v>0</v>
      </c>
      <c r="S637" s="229">
        <f t="shared" si="275"/>
        <v>0</v>
      </c>
      <c r="T637" s="393">
        <f t="shared" si="276"/>
        <v>0</v>
      </c>
      <c r="U637" s="230">
        <f t="shared" si="277"/>
        <v>0</v>
      </c>
      <c r="V637" s="412">
        <f t="shared" si="271"/>
        <v>0</v>
      </c>
      <c r="W637" s="230">
        <f t="shared" si="272"/>
        <v>0</v>
      </c>
    </row>
    <row r="638" spans="1:23" s="13" customFormat="1" ht="12.75">
      <c r="A638" s="377"/>
      <c r="B638" s="146"/>
      <c r="C638" s="147"/>
      <c r="D638" s="147"/>
      <c r="E638" s="147"/>
      <c r="F638" s="239">
        <f t="shared" si="265"/>
        <v>0</v>
      </c>
      <c r="G638" s="146"/>
      <c r="H638" s="147"/>
      <c r="I638" s="147"/>
      <c r="J638" s="147"/>
      <c r="K638" s="239">
        <f t="shared" si="266"/>
        <v>0</v>
      </c>
      <c r="L638" s="393">
        <f t="shared" si="273"/>
        <v>0</v>
      </c>
      <c r="M638" s="228">
        <f t="shared" si="267"/>
        <v>0</v>
      </c>
      <c r="N638" s="228">
        <f t="shared" si="268"/>
        <v>0</v>
      </c>
      <c r="O638" s="228">
        <f t="shared" si="269"/>
        <v>0</v>
      </c>
      <c r="P638" s="230">
        <f t="shared" si="270"/>
        <v>0</v>
      </c>
      <c r="Q638" s="345"/>
      <c r="R638" s="393">
        <f t="shared" si="274"/>
        <v>0</v>
      </c>
      <c r="S638" s="229">
        <f t="shared" si="275"/>
        <v>0</v>
      </c>
      <c r="T638" s="393">
        <f t="shared" si="276"/>
        <v>0</v>
      </c>
      <c r="U638" s="230">
        <f t="shared" si="277"/>
        <v>0</v>
      </c>
      <c r="V638" s="412">
        <f t="shared" si="271"/>
        <v>0</v>
      </c>
      <c r="W638" s="230">
        <f t="shared" si="272"/>
        <v>0</v>
      </c>
    </row>
    <row r="639" spans="1:23" s="13" customFormat="1" ht="12.75">
      <c r="A639" s="377"/>
      <c r="B639" s="146"/>
      <c r="C639" s="147"/>
      <c r="D639" s="147"/>
      <c r="E639" s="147"/>
      <c r="F639" s="239">
        <f t="shared" si="265"/>
        <v>0</v>
      </c>
      <c r="G639" s="146"/>
      <c r="H639" s="147"/>
      <c r="I639" s="147"/>
      <c r="J639" s="147"/>
      <c r="K639" s="239">
        <f t="shared" si="266"/>
        <v>0</v>
      </c>
      <c r="L639" s="393">
        <f t="shared" si="273"/>
        <v>0</v>
      </c>
      <c r="M639" s="228">
        <f t="shared" si="267"/>
        <v>0</v>
      </c>
      <c r="N639" s="228">
        <f t="shared" si="268"/>
        <v>0</v>
      </c>
      <c r="O639" s="228">
        <f t="shared" si="269"/>
        <v>0</v>
      </c>
      <c r="P639" s="230">
        <f t="shared" si="270"/>
        <v>0</v>
      </c>
      <c r="Q639" s="345"/>
      <c r="R639" s="393">
        <f t="shared" si="274"/>
        <v>0</v>
      </c>
      <c r="S639" s="229">
        <f t="shared" si="275"/>
        <v>0</v>
      </c>
      <c r="T639" s="393">
        <f t="shared" si="276"/>
        <v>0</v>
      </c>
      <c r="U639" s="230">
        <f t="shared" si="277"/>
        <v>0</v>
      </c>
      <c r="V639" s="412">
        <f t="shared" si="271"/>
        <v>0</v>
      </c>
      <c r="W639" s="230">
        <f t="shared" si="272"/>
        <v>0</v>
      </c>
    </row>
    <row r="640" spans="1:23" s="13" customFormat="1" ht="12.75">
      <c r="A640" s="377"/>
      <c r="B640" s="146"/>
      <c r="C640" s="147"/>
      <c r="D640" s="147"/>
      <c r="E640" s="147"/>
      <c r="F640" s="239">
        <f t="shared" si="265"/>
        <v>0</v>
      </c>
      <c r="G640" s="146"/>
      <c r="H640" s="147"/>
      <c r="I640" s="147"/>
      <c r="J640" s="147"/>
      <c r="K640" s="239">
        <f t="shared" si="266"/>
        <v>0</v>
      </c>
      <c r="L640" s="393">
        <f t="shared" si="273"/>
        <v>0</v>
      </c>
      <c r="M640" s="228">
        <f t="shared" si="267"/>
        <v>0</v>
      </c>
      <c r="N640" s="228">
        <f t="shared" si="268"/>
        <v>0</v>
      </c>
      <c r="O640" s="228">
        <f t="shared" si="269"/>
        <v>0</v>
      </c>
      <c r="P640" s="230">
        <f t="shared" si="270"/>
        <v>0</v>
      </c>
      <c r="Q640" s="345"/>
      <c r="R640" s="393">
        <f t="shared" si="274"/>
        <v>0</v>
      </c>
      <c r="S640" s="229">
        <f t="shared" si="275"/>
        <v>0</v>
      </c>
      <c r="T640" s="393">
        <f t="shared" si="276"/>
        <v>0</v>
      </c>
      <c r="U640" s="230">
        <f t="shared" si="277"/>
        <v>0</v>
      </c>
      <c r="V640" s="412">
        <f t="shared" si="271"/>
        <v>0</v>
      </c>
      <c r="W640" s="230">
        <f t="shared" si="272"/>
        <v>0</v>
      </c>
    </row>
    <row r="641" spans="1:23" s="13" customFormat="1" ht="12.75">
      <c r="A641" s="377"/>
      <c r="B641" s="146"/>
      <c r="C641" s="147"/>
      <c r="D641" s="147"/>
      <c r="E641" s="147"/>
      <c r="F641" s="239">
        <f t="shared" si="265"/>
        <v>0</v>
      </c>
      <c r="G641" s="146"/>
      <c r="H641" s="147"/>
      <c r="I641" s="147"/>
      <c r="J641" s="147"/>
      <c r="K641" s="239">
        <f t="shared" si="266"/>
        <v>0</v>
      </c>
      <c r="L641" s="393">
        <f t="shared" si="273"/>
        <v>0</v>
      </c>
      <c r="M641" s="228">
        <f t="shared" si="267"/>
        <v>0</v>
      </c>
      <c r="N641" s="228">
        <f t="shared" si="268"/>
        <v>0</v>
      </c>
      <c r="O641" s="228">
        <f t="shared" si="269"/>
        <v>0</v>
      </c>
      <c r="P641" s="230">
        <f t="shared" si="270"/>
        <v>0</v>
      </c>
      <c r="Q641" s="345"/>
      <c r="R641" s="393">
        <f t="shared" si="274"/>
        <v>0</v>
      </c>
      <c r="S641" s="229">
        <f t="shared" si="275"/>
        <v>0</v>
      </c>
      <c r="T641" s="393">
        <f t="shared" si="276"/>
        <v>0</v>
      </c>
      <c r="U641" s="230">
        <f t="shared" si="277"/>
        <v>0</v>
      </c>
      <c r="V641" s="412">
        <f t="shared" si="271"/>
        <v>0</v>
      </c>
      <c r="W641" s="230">
        <f t="shared" si="272"/>
        <v>0</v>
      </c>
    </row>
    <row r="642" spans="1:23" s="13" customFormat="1" ht="12.75">
      <c r="A642" s="377"/>
      <c r="B642" s="146"/>
      <c r="C642" s="147"/>
      <c r="D642" s="147"/>
      <c r="E642" s="147"/>
      <c r="F642" s="239">
        <f t="shared" si="265"/>
        <v>0</v>
      </c>
      <c r="G642" s="146"/>
      <c r="H642" s="147"/>
      <c r="I642" s="147"/>
      <c r="J642" s="147"/>
      <c r="K642" s="239">
        <f t="shared" si="266"/>
        <v>0</v>
      </c>
      <c r="L642" s="393">
        <f t="shared" si="273"/>
        <v>0</v>
      </c>
      <c r="M642" s="228">
        <f t="shared" si="267"/>
        <v>0</v>
      </c>
      <c r="N642" s="228">
        <f t="shared" si="268"/>
        <v>0</v>
      </c>
      <c r="O642" s="228">
        <f t="shared" si="269"/>
        <v>0</v>
      </c>
      <c r="P642" s="230">
        <f t="shared" si="270"/>
        <v>0</v>
      </c>
      <c r="Q642" s="345"/>
      <c r="R642" s="393">
        <f t="shared" si="274"/>
        <v>0</v>
      </c>
      <c r="S642" s="229">
        <f t="shared" si="275"/>
        <v>0</v>
      </c>
      <c r="T642" s="393">
        <f t="shared" si="276"/>
        <v>0</v>
      </c>
      <c r="U642" s="230">
        <f t="shared" si="277"/>
        <v>0</v>
      </c>
      <c r="V642" s="412">
        <f t="shared" si="271"/>
        <v>0</v>
      </c>
      <c r="W642" s="230">
        <f t="shared" si="272"/>
        <v>0</v>
      </c>
    </row>
    <row r="643" spans="1:23" s="13" customFormat="1" ht="12.75">
      <c r="A643" s="377"/>
      <c r="B643" s="146"/>
      <c r="C643" s="147"/>
      <c r="D643" s="147"/>
      <c r="E643" s="147"/>
      <c r="F643" s="239">
        <f t="shared" si="265"/>
        <v>0</v>
      </c>
      <c r="G643" s="146"/>
      <c r="H643" s="147"/>
      <c r="I643" s="147"/>
      <c r="J643" s="147"/>
      <c r="K643" s="239">
        <f t="shared" si="266"/>
        <v>0</v>
      </c>
      <c r="L643" s="393">
        <f t="shared" si="273"/>
        <v>0</v>
      </c>
      <c r="M643" s="228">
        <f t="shared" si="267"/>
        <v>0</v>
      </c>
      <c r="N643" s="228">
        <f t="shared" si="268"/>
        <v>0</v>
      </c>
      <c r="O643" s="228">
        <f t="shared" si="269"/>
        <v>0</v>
      </c>
      <c r="P643" s="230">
        <f t="shared" si="270"/>
        <v>0</v>
      </c>
      <c r="Q643" s="345"/>
      <c r="R643" s="393">
        <f t="shared" si="274"/>
        <v>0</v>
      </c>
      <c r="S643" s="229">
        <f t="shared" si="275"/>
        <v>0</v>
      </c>
      <c r="T643" s="393">
        <f t="shared" si="276"/>
        <v>0</v>
      </c>
      <c r="U643" s="230">
        <f t="shared" si="277"/>
        <v>0</v>
      </c>
      <c r="V643" s="412">
        <f t="shared" si="271"/>
        <v>0</v>
      </c>
      <c r="W643" s="230">
        <f t="shared" si="272"/>
        <v>0</v>
      </c>
    </row>
    <row r="644" spans="1:23" s="13" customFormat="1" ht="12.75">
      <c r="A644" s="377"/>
      <c r="B644" s="146"/>
      <c r="C644" s="147"/>
      <c r="D644" s="147"/>
      <c r="E644" s="147"/>
      <c r="F644" s="239">
        <f t="shared" si="265"/>
        <v>0</v>
      </c>
      <c r="G644" s="146"/>
      <c r="H644" s="147"/>
      <c r="I644" s="147"/>
      <c r="J644" s="147"/>
      <c r="K644" s="239">
        <f t="shared" si="266"/>
        <v>0</v>
      </c>
      <c r="L644" s="393">
        <f t="shared" si="273"/>
        <v>0</v>
      </c>
      <c r="M644" s="228">
        <f t="shared" si="267"/>
        <v>0</v>
      </c>
      <c r="N644" s="228">
        <f t="shared" si="268"/>
        <v>0</v>
      </c>
      <c r="O644" s="228">
        <f t="shared" si="269"/>
        <v>0</v>
      </c>
      <c r="P644" s="230">
        <f t="shared" si="270"/>
        <v>0</v>
      </c>
      <c r="Q644" s="345"/>
      <c r="R644" s="393">
        <f t="shared" si="274"/>
        <v>0</v>
      </c>
      <c r="S644" s="229">
        <f t="shared" si="275"/>
        <v>0</v>
      </c>
      <c r="T644" s="393">
        <f t="shared" si="276"/>
        <v>0</v>
      </c>
      <c r="U644" s="230">
        <f t="shared" si="277"/>
        <v>0</v>
      </c>
      <c r="V644" s="412">
        <f t="shared" si="271"/>
        <v>0</v>
      </c>
      <c r="W644" s="230">
        <f t="shared" si="272"/>
        <v>0</v>
      </c>
    </row>
    <row r="645" spans="1:23" s="13" customFormat="1" ht="12.75">
      <c r="A645" s="377"/>
      <c r="B645" s="146"/>
      <c r="C645" s="147"/>
      <c r="D645" s="147"/>
      <c r="E645" s="147"/>
      <c r="F645" s="239">
        <f t="shared" si="265"/>
        <v>0</v>
      </c>
      <c r="G645" s="146"/>
      <c r="H645" s="147"/>
      <c r="I645" s="147"/>
      <c r="J645" s="147"/>
      <c r="K645" s="239">
        <f t="shared" si="266"/>
        <v>0</v>
      </c>
      <c r="L645" s="393">
        <f t="shared" si="273"/>
        <v>0</v>
      </c>
      <c r="M645" s="228">
        <f t="shared" si="267"/>
        <v>0</v>
      </c>
      <c r="N645" s="228">
        <f t="shared" si="268"/>
        <v>0</v>
      </c>
      <c r="O645" s="228">
        <f t="shared" si="269"/>
        <v>0</v>
      </c>
      <c r="P645" s="230">
        <f t="shared" si="270"/>
        <v>0</v>
      </c>
      <c r="Q645" s="345"/>
      <c r="R645" s="393">
        <f t="shared" si="274"/>
        <v>0</v>
      </c>
      <c r="S645" s="229">
        <f t="shared" si="275"/>
        <v>0</v>
      </c>
      <c r="T645" s="393">
        <f t="shared" si="276"/>
        <v>0</v>
      </c>
      <c r="U645" s="230">
        <f t="shared" si="277"/>
        <v>0</v>
      </c>
      <c r="V645" s="412">
        <f t="shared" si="271"/>
        <v>0</v>
      </c>
      <c r="W645" s="230">
        <f t="shared" si="272"/>
        <v>0</v>
      </c>
    </row>
    <row r="646" spans="1:23" s="13" customFormat="1" ht="12.75">
      <c r="A646" s="377"/>
      <c r="B646" s="146"/>
      <c r="C646" s="147"/>
      <c r="D646" s="147"/>
      <c r="E646" s="147"/>
      <c r="F646" s="239">
        <f t="shared" si="265"/>
        <v>0</v>
      </c>
      <c r="G646" s="146"/>
      <c r="H646" s="147"/>
      <c r="I646" s="147"/>
      <c r="J646" s="147"/>
      <c r="K646" s="239">
        <f t="shared" si="266"/>
        <v>0</v>
      </c>
      <c r="L646" s="393">
        <f t="shared" si="273"/>
        <v>0</v>
      </c>
      <c r="M646" s="228">
        <f t="shared" si="267"/>
        <v>0</v>
      </c>
      <c r="N646" s="228">
        <f t="shared" si="268"/>
        <v>0</v>
      </c>
      <c r="O646" s="228">
        <f t="shared" si="269"/>
        <v>0</v>
      </c>
      <c r="P646" s="230">
        <f t="shared" si="270"/>
        <v>0</v>
      </c>
      <c r="Q646" s="345"/>
      <c r="R646" s="393">
        <f t="shared" si="274"/>
        <v>0</v>
      </c>
      <c r="S646" s="229">
        <f t="shared" si="275"/>
        <v>0</v>
      </c>
      <c r="T646" s="393">
        <f t="shared" si="276"/>
        <v>0</v>
      </c>
      <c r="U646" s="230">
        <f t="shared" si="277"/>
        <v>0</v>
      </c>
      <c r="V646" s="412">
        <f t="shared" si="271"/>
        <v>0</v>
      </c>
      <c r="W646" s="230">
        <f t="shared" si="272"/>
        <v>0</v>
      </c>
    </row>
    <row r="647" spans="1:23" s="13" customFormat="1" ht="12.75">
      <c r="A647" s="377"/>
      <c r="B647" s="146"/>
      <c r="C647" s="147"/>
      <c r="D647" s="147"/>
      <c r="E647" s="147"/>
      <c r="F647" s="239">
        <f t="shared" si="265"/>
        <v>0</v>
      </c>
      <c r="G647" s="146"/>
      <c r="H647" s="147"/>
      <c r="I647" s="147"/>
      <c r="J647" s="147"/>
      <c r="K647" s="239">
        <f t="shared" si="266"/>
        <v>0</v>
      </c>
      <c r="L647" s="393">
        <f t="shared" si="273"/>
        <v>0</v>
      </c>
      <c r="M647" s="228">
        <f t="shared" si="267"/>
        <v>0</v>
      </c>
      <c r="N647" s="228">
        <f t="shared" si="268"/>
        <v>0</v>
      </c>
      <c r="O647" s="228">
        <f t="shared" si="269"/>
        <v>0</v>
      </c>
      <c r="P647" s="230">
        <f t="shared" si="270"/>
        <v>0</v>
      </c>
      <c r="Q647" s="345"/>
      <c r="R647" s="393">
        <f t="shared" si="274"/>
        <v>0</v>
      </c>
      <c r="S647" s="229">
        <f t="shared" si="275"/>
        <v>0</v>
      </c>
      <c r="T647" s="393">
        <f t="shared" si="276"/>
        <v>0</v>
      </c>
      <c r="U647" s="230">
        <f t="shared" si="277"/>
        <v>0</v>
      </c>
      <c r="V647" s="412">
        <f t="shared" si="271"/>
        <v>0</v>
      </c>
      <c r="W647" s="230">
        <f t="shared" si="272"/>
        <v>0</v>
      </c>
    </row>
    <row r="648" spans="1:23" s="13" customFormat="1" ht="12.75">
      <c r="A648" s="377"/>
      <c r="B648" s="146"/>
      <c r="C648" s="147"/>
      <c r="D648" s="147"/>
      <c r="E648" s="147"/>
      <c r="F648" s="239">
        <f t="shared" si="265"/>
        <v>0</v>
      </c>
      <c r="G648" s="146"/>
      <c r="H648" s="147"/>
      <c r="I648" s="147"/>
      <c r="J648" s="147"/>
      <c r="K648" s="239">
        <f t="shared" si="266"/>
        <v>0</v>
      </c>
      <c r="L648" s="393">
        <f t="shared" si="273"/>
        <v>0</v>
      </c>
      <c r="M648" s="228">
        <f t="shared" si="267"/>
        <v>0</v>
      </c>
      <c r="N648" s="228">
        <f t="shared" si="268"/>
        <v>0</v>
      </c>
      <c r="O648" s="228">
        <f t="shared" si="269"/>
        <v>0</v>
      </c>
      <c r="P648" s="230">
        <f t="shared" si="270"/>
        <v>0</v>
      </c>
      <c r="Q648" s="345"/>
      <c r="R648" s="393">
        <f t="shared" si="274"/>
        <v>0</v>
      </c>
      <c r="S648" s="229">
        <f t="shared" si="275"/>
        <v>0</v>
      </c>
      <c r="T648" s="393">
        <f t="shared" si="276"/>
        <v>0</v>
      </c>
      <c r="U648" s="230">
        <f t="shared" si="277"/>
        <v>0</v>
      </c>
      <c r="V648" s="412">
        <f t="shared" si="271"/>
        <v>0</v>
      </c>
      <c r="W648" s="230">
        <f t="shared" si="272"/>
        <v>0</v>
      </c>
    </row>
    <row r="649" spans="1:23" s="13" customFormat="1" ht="12.75">
      <c r="A649" s="377"/>
      <c r="B649" s="146"/>
      <c r="C649" s="147"/>
      <c r="D649" s="147"/>
      <c r="E649" s="147"/>
      <c r="F649" s="239">
        <f t="shared" si="265"/>
        <v>0</v>
      </c>
      <c r="G649" s="146"/>
      <c r="H649" s="147"/>
      <c r="I649" s="147"/>
      <c r="J649" s="147"/>
      <c r="K649" s="239">
        <f t="shared" si="266"/>
        <v>0</v>
      </c>
      <c r="L649" s="393">
        <f t="shared" si="273"/>
        <v>0</v>
      </c>
      <c r="M649" s="228">
        <f t="shared" si="267"/>
        <v>0</v>
      </c>
      <c r="N649" s="228">
        <f t="shared" si="268"/>
        <v>0</v>
      </c>
      <c r="O649" s="228">
        <f t="shared" si="269"/>
        <v>0</v>
      </c>
      <c r="P649" s="230">
        <f t="shared" si="270"/>
        <v>0</v>
      </c>
      <c r="Q649" s="345"/>
      <c r="R649" s="393">
        <f t="shared" si="274"/>
        <v>0</v>
      </c>
      <c r="S649" s="229">
        <f t="shared" si="275"/>
        <v>0</v>
      </c>
      <c r="T649" s="393">
        <f t="shared" si="276"/>
        <v>0</v>
      </c>
      <c r="U649" s="230">
        <f t="shared" si="277"/>
        <v>0</v>
      </c>
      <c r="V649" s="412">
        <f t="shared" si="271"/>
        <v>0</v>
      </c>
      <c r="W649" s="230">
        <f t="shared" si="272"/>
        <v>0</v>
      </c>
    </row>
    <row r="650" spans="1:23" s="13" customFormat="1" ht="12.75">
      <c r="A650" s="377"/>
      <c r="B650" s="146"/>
      <c r="C650" s="147"/>
      <c r="D650" s="147"/>
      <c r="E650" s="147"/>
      <c r="F650" s="239">
        <f t="shared" si="265"/>
        <v>0</v>
      </c>
      <c r="G650" s="146"/>
      <c r="H650" s="147"/>
      <c r="I650" s="147"/>
      <c r="J650" s="147"/>
      <c r="K650" s="239">
        <f t="shared" si="266"/>
        <v>0</v>
      </c>
      <c r="L650" s="393">
        <f t="shared" si="273"/>
        <v>0</v>
      </c>
      <c r="M650" s="228">
        <f t="shared" si="267"/>
        <v>0</v>
      </c>
      <c r="N650" s="228">
        <f t="shared" si="268"/>
        <v>0</v>
      </c>
      <c r="O650" s="228">
        <f t="shared" si="269"/>
        <v>0</v>
      </c>
      <c r="P650" s="230">
        <f t="shared" si="270"/>
        <v>0</v>
      </c>
      <c r="Q650" s="345"/>
      <c r="R650" s="393">
        <f t="shared" si="274"/>
        <v>0</v>
      </c>
      <c r="S650" s="229">
        <f t="shared" si="275"/>
        <v>0</v>
      </c>
      <c r="T650" s="393">
        <f t="shared" si="276"/>
        <v>0</v>
      </c>
      <c r="U650" s="230">
        <f t="shared" si="277"/>
        <v>0</v>
      </c>
      <c r="V650" s="412">
        <f t="shared" si="271"/>
        <v>0</v>
      </c>
      <c r="W650" s="230">
        <f t="shared" si="272"/>
        <v>0</v>
      </c>
    </row>
    <row r="651" spans="1:23" s="13" customFormat="1" ht="12.75">
      <c r="A651" s="377"/>
      <c r="B651" s="146"/>
      <c r="C651" s="147"/>
      <c r="D651" s="147"/>
      <c r="E651" s="147"/>
      <c r="F651" s="239">
        <f t="shared" si="265"/>
        <v>0</v>
      </c>
      <c r="G651" s="146"/>
      <c r="H651" s="147"/>
      <c r="I651" s="147"/>
      <c r="J651" s="147"/>
      <c r="K651" s="239">
        <f t="shared" si="266"/>
        <v>0</v>
      </c>
      <c r="L651" s="393">
        <f t="shared" si="273"/>
        <v>0</v>
      </c>
      <c r="M651" s="228">
        <f t="shared" si="267"/>
        <v>0</v>
      </c>
      <c r="N651" s="228">
        <f t="shared" si="268"/>
        <v>0</v>
      </c>
      <c r="O651" s="228">
        <f t="shared" si="269"/>
        <v>0</v>
      </c>
      <c r="P651" s="230">
        <f t="shared" si="270"/>
        <v>0</v>
      </c>
      <c r="Q651" s="345"/>
      <c r="R651" s="393">
        <f t="shared" si="274"/>
        <v>0</v>
      </c>
      <c r="S651" s="229">
        <f t="shared" si="275"/>
        <v>0</v>
      </c>
      <c r="T651" s="393">
        <f t="shared" si="276"/>
        <v>0</v>
      </c>
      <c r="U651" s="230">
        <f t="shared" si="277"/>
        <v>0</v>
      </c>
      <c r="V651" s="412">
        <f t="shared" si="271"/>
        <v>0</v>
      </c>
      <c r="W651" s="230">
        <f t="shared" si="272"/>
        <v>0</v>
      </c>
    </row>
    <row r="652" spans="1:23" s="13" customFormat="1" ht="12.75">
      <c r="A652" s="377"/>
      <c r="B652" s="146"/>
      <c r="C652" s="147"/>
      <c r="D652" s="147"/>
      <c r="E652" s="147"/>
      <c r="F652" s="239">
        <f t="shared" si="265"/>
        <v>0</v>
      </c>
      <c r="G652" s="146"/>
      <c r="H652" s="147"/>
      <c r="I652" s="147"/>
      <c r="J652" s="147"/>
      <c r="K652" s="239">
        <f t="shared" si="266"/>
        <v>0</v>
      </c>
      <c r="L652" s="393">
        <f t="shared" si="273"/>
        <v>0</v>
      </c>
      <c r="M652" s="228">
        <f t="shared" si="267"/>
        <v>0</v>
      </c>
      <c r="N652" s="228">
        <f t="shared" si="268"/>
        <v>0</v>
      </c>
      <c r="O652" s="228">
        <f t="shared" si="269"/>
        <v>0</v>
      </c>
      <c r="P652" s="230">
        <f t="shared" si="270"/>
        <v>0</v>
      </c>
      <c r="Q652" s="345"/>
      <c r="R652" s="393">
        <f t="shared" si="274"/>
        <v>0</v>
      </c>
      <c r="S652" s="229">
        <f t="shared" si="275"/>
        <v>0</v>
      </c>
      <c r="T652" s="393">
        <f t="shared" si="276"/>
        <v>0</v>
      </c>
      <c r="U652" s="230">
        <f t="shared" si="277"/>
        <v>0</v>
      </c>
      <c r="V652" s="412">
        <f t="shared" si="271"/>
        <v>0</v>
      </c>
      <c r="W652" s="230">
        <f t="shared" si="272"/>
        <v>0</v>
      </c>
    </row>
    <row r="653" spans="1:23" s="13" customFormat="1" ht="12.75">
      <c r="A653" s="377"/>
      <c r="B653" s="146"/>
      <c r="C653" s="147"/>
      <c r="D653" s="147"/>
      <c r="E653" s="147"/>
      <c r="F653" s="239">
        <f t="shared" si="265"/>
        <v>0</v>
      </c>
      <c r="G653" s="146"/>
      <c r="H653" s="147"/>
      <c r="I653" s="147"/>
      <c r="J653" s="147"/>
      <c r="K653" s="239">
        <f t="shared" si="266"/>
        <v>0</v>
      </c>
      <c r="L653" s="393">
        <f t="shared" si="273"/>
        <v>0</v>
      </c>
      <c r="M653" s="228">
        <f t="shared" si="267"/>
        <v>0</v>
      </c>
      <c r="N653" s="228">
        <f t="shared" si="268"/>
        <v>0</v>
      </c>
      <c r="O653" s="228">
        <f t="shared" si="269"/>
        <v>0</v>
      </c>
      <c r="P653" s="230">
        <f t="shared" si="270"/>
        <v>0</v>
      </c>
      <c r="Q653" s="345"/>
      <c r="R653" s="393">
        <f t="shared" si="274"/>
        <v>0</v>
      </c>
      <c r="S653" s="229">
        <f t="shared" si="275"/>
        <v>0</v>
      </c>
      <c r="T653" s="393">
        <f t="shared" si="276"/>
        <v>0</v>
      </c>
      <c r="U653" s="230">
        <f t="shared" si="277"/>
        <v>0</v>
      </c>
      <c r="V653" s="412">
        <f t="shared" si="271"/>
        <v>0</v>
      </c>
      <c r="W653" s="230">
        <f t="shared" si="272"/>
        <v>0</v>
      </c>
    </row>
    <row r="654" spans="1:23" s="13" customFormat="1" ht="12.75">
      <c r="A654" s="377"/>
      <c r="B654" s="146"/>
      <c r="C654" s="147"/>
      <c r="D654" s="147"/>
      <c r="E654" s="147"/>
      <c r="F654" s="239">
        <f t="shared" si="265"/>
        <v>0</v>
      </c>
      <c r="G654" s="146"/>
      <c r="H654" s="147"/>
      <c r="I654" s="147"/>
      <c r="J654" s="147"/>
      <c r="K654" s="239">
        <f t="shared" si="266"/>
        <v>0</v>
      </c>
      <c r="L654" s="393">
        <f t="shared" si="273"/>
        <v>0</v>
      </c>
      <c r="M654" s="228">
        <f t="shared" si="267"/>
        <v>0</v>
      </c>
      <c r="N654" s="228">
        <f t="shared" si="268"/>
        <v>0</v>
      </c>
      <c r="O654" s="228">
        <f t="shared" si="269"/>
        <v>0</v>
      </c>
      <c r="P654" s="230">
        <f t="shared" si="270"/>
        <v>0</v>
      </c>
      <c r="Q654" s="345"/>
      <c r="R654" s="393">
        <f t="shared" si="274"/>
        <v>0</v>
      </c>
      <c r="S654" s="229">
        <f t="shared" si="275"/>
        <v>0</v>
      </c>
      <c r="T654" s="393">
        <f t="shared" si="276"/>
        <v>0</v>
      </c>
      <c r="U654" s="230">
        <f t="shared" si="277"/>
        <v>0</v>
      </c>
      <c r="V654" s="412">
        <f t="shared" si="271"/>
        <v>0</v>
      </c>
      <c r="W654" s="230">
        <f t="shared" si="272"/>
        <v>0</v>
      </c>
    </row>
    <row r="655" spans="1:23" s="13" customFormat="1" ht="12.75">
      <c r="A655" s="377"/>
      <c r="B655" s="146"/>
      <c r="C655" s="147"/>
      <c r="D655" s="147"/>
      <c r="E655" s="147"/>
      <c r="F655" s="239">
        <f t="shared" si="265"/>
        <v>0</v>
      </c>
      <c r="G655" s="146"/>
      <c r="H655" s="147"/>
      <c r="I655" s="147"/>
      <c r="J655" s="147"/>
      <c r="K655" s="239">
        <f t="shared" si="266"/>
        <v>0</v>
      </c>
      <c r="L655" s="393">
        <f t="shared" si="273"/>
        <v>0</v>
      </c>
      <c r="M655" s="228">
        <f t="shared" si="267"/>
        <v>0</v>
      </c>
      <c r="N655" s="228">
        <f t="shared" si="268"/>
        <v>0</v>
      </c>
      <c r="O655" s="228">
        <f t="shared" si="269"/>
        <v>0</v>
      </c>
      <c r="P655" s="230">
        <f t="shared" si="270"/>
        <v>0</v>
      </c>
      <c r="Q655" s="345"/>
      <c r="R655" s="393">
        <f t="shared" si="274"/>
        <v>0</v>
      </c>
      <c r="S655" s="229">
        <f t="shared" si="275"/>
        <v>0</v>
      </c>
      <c r="T655" s="393">
        <f t="shared" si="276"/>
        <v>0</v>
      </c>
      <c r="U655" s="230">
        <f t="shared" si="277"/>
        <v>0</v>
      </c>
      <c r="V655" s="412">
        <f t="shared" si="271"/>
        <v>0</v>
      </c>
      <c r="W655" s="230">
        <f t="shared" si="272"/>
        <v>0</v>
      </c>
    </row>
    <row r="656" spans="1:23" s="13" customFormat="1" ht="12.75">
      <c r="A656" s="377"/>
      <c r="B656" s="146"/>
      <c r="C656" s="147"/>
      <c r="D656" s="147"/>
      <c r="E656" s="147"/>
      <c r="F656" s="239">
        <f t="shared" si="265"/>
        <v>0</v>
      </c>
      <c r="G656" s="146"/>
      <c r="H656" s="147"/>
      <c r="I656" s="147"/>
      <c r="J656" s="147"/>
      <c r="K656" s="239">
        <f t="shared" si="266"/>
        <v>0</v>
      </c>
      <c r="L656" s="393">
        <f t="shared" si="273"/>
        <v>0</v>
      </c>
      <c r="M656" s="228">
        <f t="shared" si="267"/>
        <v>0</v>
      </c>
      <c r="N656" s="228">
        <f t="shared" si="268"/>
        <v>0</v>
      </c>
      <c r="O656" s="228">
        <f t="shared" si="269"/>
        <v>0</v>
      </c>
      <c r="P656" s="230">
        <f t="shared" si="270"/>
        <v>0</v>
      </c>
      <c r="Q656" s="345"/>
      <c r="R656" s="393">
        <f t="shared" si="274"/>
        <v>0</v>
      </c>
      <c r="S656" s="229">
        <f t="shared" si="275"/>
        <v>0</v>
      </c>
      <c r="T656" s="393">
        <f t="shared" si="276"/>
        <v>0</v>
      </c>
      <c r="U656" s="230">
        <f t="shared" si="277"/>
        <v>0</v>
      </c>
      <c r="V656" s="412">
        <f t="shared" si="271"/>
        <v>0</v>
      </c>
      <c r="W656" s="230">
        <f t="shared" si="272"/>
        <v>0</v>
      </c>
    </row>
    <row r="657" spans="1:23" s="13" customFormat="1" ht="12.75">
      <c r="A657" s="377"/>
      <c r="B657" s="146"/>
      <c r="C657" s="147"/>
      <c r="D657" s="147"/>
      <c r="E657" s="147"/>
      <c r="F657" s="239">
        <f t="shared" si="265"/>
        <v>0</v>
      </c>
      <c r="G657" s="146"/>
      <c r="H657" s="147"/>
      <c r="I657" s="147"/>
      <c r="J657" s="147"/>
      <c r="K657" s="239">
        <f t="shared" si="266"/>
        <v>0</v>
      </c>
      <c r="L657" s="393">
        <f t="shared" si="273"/>
        <v>0</v>
      </c>
      <c r="M657" s="228">
        <f t="shared" si="267"/>
        <v>0</v>
      </c>
      <c r="N657" s="228">
        <f t="shared" si="268"/>
        <v>0</v>
      </c>
      <c r="O657" s="228">
        <f t="shared" si="269"/>
        <v>0</v>
      </c>
      <c r="P657" s="230">
        <f t="shared" si="270"/>
        <v>0</v>
      </c>
      <c r="Q657" s="345"/>
      <c r="R657" s="393">
        <f t="shared" si="274"/>
        <v>0</v>
      </c>
      <c r="S657" s="229">
        <f t="shared" si="275"/>
        <v>0</v>
      </c>
      <c r="T657" s="393">
        <f t="shared" si="276"/>
        <v>0</v>
      </c>
      <c r="U657" s="230">
        <f t="shared" si="277"/>
        <v>0</v>
      </c>
      <c r="V657" s="412">
        <f t="shared" si="271"/>
        <v>0</v>
      </c>
      <c r="W657" s="230">
        <f t="shared" si="272"/>
        <v>0</v>
      </c>
    </row>
    <row r="658" spans="1:23" s="13" customFormat="1" ht="12.75">
      <c r="A658" s="377"/>
      <c r="B658" s="146"/>
      <c r="C658" s="147"/>
      <c r="D658" s="147"/>
      <c r="E658" s="147"/>
      <c r="F658" s="239">
        <f t="shared" si="265"/>
        <v>0</v>
      </c>
      <c r="G658" s="146"/>
      <c r="H658" s="147"/>
      <c r="I658" s="147"/>
      <c r="J658" s="147"/>
      <c r="K658" s="239">
        <f t="shared" si="266"/>
        <v>0</v>
      </c>
      <c r="L658" s="393">
        <f t="shared" si="273"/>
        <v>0</v>
      </c>
      <c r="M658" s="228">
        <f t="shared" si="267"/>
        <v>0</v>
      </c>
      <c r="N658" s="228">
        <f t="shared" si="268"/>
        <v>0</v>
      </c>
      <c r="O658" s="228">
        <f t="shared" si="269"/>
        <v>0</v>
      </c>
      <c r="P658" s="230">
        <f t="shared" si="270"/>
        <v>0</v>
      </c>
      <c r="Q658" s="345"/>
      <c r="R658" s="393">
        <f t="shared" si="274"/>
        <v>0</v>
      </c>
      <c r="S658" s="229">
        <f t="shared" si="275"/>
        <v>0</v>
      </c>
      <c r="T658" s="393">
        <f t="shared" si="276"/>
        <v>0</v>
      </c>
      <c r="U658" s="230">
        <f t="shared" si="277"/>
        <v>0</v>
      </c>
      <c r="V658" s="412">
        <f t="shared" si="271"/>
        <v>0</v>
      </c>
      <c r="W658" s="230">
        <f t="shared" si="272"/>
        <v>0</v>
      </c>
    </row>
    <row r="659" spans="1:23" s="13" customFormat="1" ht="12.75">
      <c r="A659" s="377"/>
      <c r="B659" s="146"/>
      <c r="C659" s="147"/>
      <c r="D659" s="147"/>
      <c r="E659" s="147"/>
      <c r="F659" s="239">
        <f t="shared" si="265"/>
        <v>0</v>
      </c>
      <c r="G659" s="146"/>
      <c r="H659" s="147"/>
      <c r="I659" s="147"/>
      <c r="J659" s="147"/>
      <c r="K659" s="239">
        <f t="shared" si="266"/>
        <v>0</v>
      </c>
      <c r="L659" s="393">
        <f t="shared" si="273"/>
        <v>0</v>
      </c>
      <c r="M659" s="228">
        <f t="shared" si="267"/>
        <v>0</v>
      </c>
      <c r="N659" s="228">
        <f t="shared" si="268"/>
        <v>0</v>
      </c>
      <c r="O659" s="228">
        <f t="shared" si="269"/>
        <v>0</v>
      </c>
      <c r="P659" s="230">
        <f t="shared" si="270"/>
        <v>0</v>
      </c>
      <c r="Q659" s="345"/>
      <c r="R659" s="393">
        <f t="shared" si="274"/>
        <v>0</v>
      </c>
      <c r="S659" s="229">
        <f t="shared" si="275"/>
        <v>0</v>
      </c>
      <c r="T659" s="393">
        <f t="shared" si="276"/>
        <v>0</v>
      </c>
      <c r="U659" s="230">
        <f t="shared" si="277"/>
        <v>0</v>
      </c>
      <c r="V659" s="412">
        <f t="shared" si="271"/>
        <v>0</v>
      </c>
      <c r="W659" s="230">
        <f t="shared" si="272"/>
        <v>0</v>
      </c>
    </row>
    <row r="660" spans="1:23" s="13" customFormat="1" ht="12.75">
      <c r="A660" s="377"/>
      <c r="B660" s="146"/>
      <c r="C660" s="147"/>
      <c r="D660" s="147"/>
      <c r="E660" s="147"/>
      <c r="F660" s="239">
        <f t="shared" si="265"/>
        <v>0</v>
      </c>
      <c r="G660" s="146"/>
      <c r="H660" s="147"/>
      <c r="I660" s="147"/>
      <c r="J660" s="147"/>
      <c r="K660" s="239">
        <f t="shared" si="266"/>
        <v>0</v>
      </c>
      <c r="L660" s="393">
        <f t="shared" si="273"/>
        <v>0</v>
      </c>
      <c r="M660" s="228">
        <f t="shared" si="267"/>
        <v>0</v>
      </c>
      <c r="N660" s="228">
        <f t="shared" si="268"/>
        <v>0</v>
      </c>
      <c r="O660" s="228">
        <f t="shared" si="269"/>
        <v>0</v>
      </c>
      <c r="P660" s="230">
        <f t="shared" si="270"/>
        <v>0</v>
      </c>
      <c r="Q660" s="345"/>
      <c r="R660" s="393">
        <f t="shared" si="274"/>
        <v>0</v>
      </c>
      <c r="S660" s="229">
        <f t="shared" si="275"/>
        <v>0</v>
      </c>
      <c r="T660" s="393">
        <f t="shared" si="276"/>
        <v>0</v>
      </c>
      <c r="U660" s="230">
        <f t="shared" si="277"/>
        <v>0</v>
      </c>
      <c r="V660" s="412">
        <f t="shared" si="271"/>
        <v>0</v>
      </c>
      <c r="W660" s="230">
        <f t="shared" si="272"/>
        <v>0</v>
      </c>
    </row>
    <row r="661" spans="1:23" s="13" customFormat="1" ht="12.75">
      <c r="A661" s="377"/>
      <c r="B661" s="146"/>
      <c r="C661" s="147"/>
      <c r="D661" s="147"/>
      <c r="E661" s="147"/>
      <c r="F661" s="239">
        <f t="shared" si="265"/>
        <v>0</v>
      </c>
      <c r="G661" s="146"/>
      <c r="H661" s="147"/>
      <c r="I661" s="147"/>
      <c r="J661" s="147"/>
      <c r="K661" s="239">
        <f t="shared" si="266"/>
        <v>0</v>
      </c>
      <c r="L661" s="393">
        <f t="shared" si="273"/>
        <v>0</v>
      </c>
      <c r="M661" s="228">
        <f t="shared" si="267"/>
        <v>0</v>
      </c>
      <c r="N661" s="228">
        <f t="shared" si="268"/>
        <v>0</v>
      </c>
      <c r="O661" s="228">
        <f t="shared" si="269"/>
        <v>0</v>
      </c>
      <c r="P661" s="230">
        <f t="shared" si="270"/>
        <v>0</v>
      </c>
      <c r="Q661" s="345"/>
      <c r="R661" s="393">
        <f t="shared" si="274"/>
        <v>0</v>
      </c>
      <c r="S661" s="229">
        <f t="shared" si="275"/>
        <v>0</v>
      </c>
      <c r="T661" s="393">
        <f t="shared" si="276"/>
        <v>0</v>
      </c>
      <c r="U661" s="230">
        <f t="shared" si="277"/>
        <v>0</v>
      </c>
      <c r="V661" s="412">
        <f t="shared" si="271"/>
        <v>0</v>
      </c>
      <c r="W661" s="230">
        <f t="shared" si="272"/>
        <v>0</v>
      </c>
    </row>
    <row r="662" spans="1:23" s="13" customFormat="1" ht="12.75">
      <c r="A662" s="377"/>
      <c r="B662" s="146"/>
      <c r="C662" s="147"/>
      <c r="D662" s="147"/>
      <c r="E662" s="147"/>
      <c r="F662" s="239">
        <f t="shared" si="265"/>
        <v>0</v>
      </c>
      <c r="G662" s="146"/>
      <c r="H662" s="147"/>
      <c r="I662" s="147"/>
      <c r="J662" s="147"/>
      <c r="K662" s="239">
        <f t="shared" si="266"/>
        <v>0</v>
      </c>
      <c r="L662" s="393">
        <f t="shared" si="273"/>
        <v>0</v>
      </c>
      <c r="M662" s="228">
        <f t="shared" si="267"/>
        <v>0</v>
      </c>
      <c r="N662" s="228">
        <f t="shared" si="268"/>
        <v>0</v>
      </c>
      <c r="O662" s="228">
        <f t="shared" si="269"/>
        <v>0</v>
      </c>
      <c r="P662" s="230">
        <f t="shared" si="270"/>
        <v>0</v>
      </c>
      <c r="Q662" s="345"/>
      <c r="R662" s="393">
        <f t="shared" si="274"/>
        <v>0</v>
      </c>
      <c r="S662" s="229">
        <f t="shared" si="275"/>
        <v>0</v>
      </c>
      <c r="T662" s="393">
        <f t="shared" si="276"/>
        <v>0</v>
      </c>
      <c r="U662" s="230">
        <f t="shared" si="277"/>
        <v>0</v>
      </c>
      <c r="V662" s="412">
        <f t="shared" si="271"/>
        <v>0</v>
      </c>
      <c r="W662" s="230">
        <f t="shared" si="272"/>
        <v>0</v>
      </c>
    </row>
    <row r="663" spans="1:23" s="13" customFormat="1" ht="12.75">
      <c r="A663" s="377"/>
      <c r="B663" s="146"/>
      <c r="C663" s="147"/>
      <c r="D663" s="147"/>
      <c r="E663" s="147"/>
      <c r="F663" s="239">
        <f t="shared" si="265"/>
        <v>0</v>
      </c>
      <c r="G663" s="146"/>
      <c r="H663" s="147"/>
      <c r="I663" s="147"/>
      <c r="J663" s="147"/>
      <c r="K663" s="239">
        <f t="shared" si="266"/>
        <v>0</v>
      </c>
      <c r="L663" s="393">
        <f t="shared" si="273"/>
        <v>0</v>
      </c>
      <c r="M663" s="228">
        <f t="shared" si="267"/>
        <v>0</v>
      </c>
      <c r="N663" s="228">
        <f t="shared" si="268"/>
        <v>0</v>
      </c>
      <c r="O663" s="228">
        <f t="shared" si="269"/>
        <v>0</v>
      </c>
      <c r="P663" s="230">
        <f t="shared" si="270"/>
        <v>0</v>
      </c>
      <c r="Q663" s="345"/>
      <c r="R663" s="393">
        <f t="shared" si="274"/>
        <v>0</v>
      </c>
      <c r="S663" s="229">
        <f t="shared" si="275"/>
        <v>0</v>
      </c>
      <c r="T663" s="393">
        <f t="shared" si="276"/>
        <v>0</v>
      </c>
      <c r="U663" s="230">
        <f t="shared" si="277"/>
        <v>0</v>
      </c>
      <c r="V663" s="412">
        <f t="shared" si="271"/>
        <v>0</v>
      </c>
      <c r="W663" s="230">
        <f t="shared" si="272"/>
        <v>0</v>
      </c>
    </row>
    <row r="664" spans="1:23" s="13" customFormat="1" ht="12.75">
      <c r="A664" s="377"/>
      <c r="B664" s="146"/>
      <c r="C664" s="147"/>
      <c r="D664" s="147"/>
      <c r="E664" s="147"/>
      <c r="F664" s="239">
        <f t="shared" si="265"/>
        <v>0</v>
      </c>
      <c r="G664" s="146"/>
      <c r="H664" s="147"/>
      <c r="I664" s="147"/>
      <c r="J664" s="147"/>
      <c r="K664" s="239">
        <f t="shared" si="266"/>
        <v>0</v>
      </c>
      <c r="L664" s="393">
        <f t="shared" si="273"/>
        <v>0</v>
      </c>
      <c r="M664" s="228">
        <f t="shared" si="267"/>
        <v>0</v>
      </c>
      <c r="N664" s="228">
        <f t="shared" si="268"/>
        <v>0</v>
      </c>
      <c r="O664" s="228">
        <f t="shared" si="269"/>
        <v>0</v>
      </c>
      <c r="P664" s="230">
        <f t="shared" si="270"/>
        <v>0</v>
      </c>
      <c r="Q664" s="345"/>
      <c r="R664" s="393">
        <f t="shared" si="274"/>
        <v>0</v>
      </c>
      <c r="S664" s="229">
        <f t="shared" si="275"/>
        <v>0</v>
      </c>
      <c r="T664" s="393">
        <f t="shared" si="276"/>
        <v>0</v>
      </c>
      <c r="U664" s="230">
        <f t="shared" si="277"/>
        <v>0</v>
      </c>
      <c r="V664" s="412">
        <f t="shared" si="271"/>
        <v>0</v>
      </c>
      <c r="W664" s="230">
        <f t="shared" si="272"/>
        <v>0</v>
      </c>
    </row>
    <row r="665" spans="1:23" s="13" customFormat="1" ht="12.75">
      <c r="A665" s="820"/>
      <c r="B665" s="821"/>
      <c r="C665" s="822"/>
      <c r="D665" s="822"/>
      <c r="E665" s="822"/>
      <c r="F665" s="239">
        <f t="shared" si="265"/>
        <v>0</v>
      </c>
      <c r="G665" s="821"/>
      <c r="H665" s="822"/>
      <c r="I665" s="822"/>
      <c r="J665" s="822"/>
      <c r="K665" s="239">
        <f t="shared" si="266"/>
        <v>0</v>
      </c>
      <c r="L665" s="413">
        <f t="shared" ref="L665:L680" si="278">+B665-G665</f>
        <v>0</v>
      </c>
      <c r="M665" s="823">
        <f t="shared" ref="M665:M680" si="279">+C665-H665</f>
        <v>0</v>
      </c>
      <c r="N665" s="823">
        <f t="shared" ref="N665:N680" si="280">+D665-I665</f>
        <v>0</v>
      </c>
      <c r="O665" s="823">
        <f t="shared" ref="O665:O680" si="281">+E665-J665</f>
        <v>0</v>
      </c>
      <c r="P665" s="415">
        <f t="shared" ref="P665:P680" si="282">+F665-K665</f>
        <v>0</v>
      </c>
      <c r="Q665" s="345"/>
      <c r="R665" s="393">
        <f t="shared" ref="R665:R680" si="283">+B665*(E665/12)</f>
        <v>0</v>
      </c>
      <c r="S665" s="229">
        <f t="shared" ref="S665:S680" si="284">+C665*(E665/12)</f>
        <v>0</v>
      </c>
      <c r="T665" s="393">
        <f t="shared" ref="T665:T680" si="285">+G665*(J665/12)</f>
        <v>0</v>
      </c>
      <c r="U665" s="230">
        <f t="shared" ref="U665:U680" si="286">+H665*(J665/12)</f>
        <v>0</v>
      </c>
      <c r="V665" s="412">
        <f t="shared" ref="V665:V680" si="287">+R665-T665</f>
        <v>0</v>
      </c>
      <c r="W665" s="230">
        <f t="shared" ref="W665:W680" si="288">+S665-U665</f>
        <v>0</v>
      </c>
    </row>
    <row r="666" spans="1:23" s="13" customFormat="1" ht="12.75">
      <c r="A666" s="820"/>
      <c r="B666" s="821"/>
      <c r="C666" s="822"/>
      <c r="D666" s="822"/>
      <c r="E666" s="822"/>
      <c r="F666" s="239">
        <f t="shared" si="265"/>
        <v>0</v>
      </c>
      <c r="G666" s="821"/>
      <c r="H666" s="822"/>
      <c r="I666" s="822"/>
      <c r="J666" s="822"/>
      <c r="K666" s="239">
        <f t="shared" si="266"/>
        <v>0</v>
      </c>
      <c r="L666" s="413">
        <f t="shared" si="278"/>
        <v>0</v>
      </c>
      <c r="M666" s="823">
        <f t="shared" si="279"/>
        <v>0</v>
      </c>
      <c r="N666" s="823">
        <f t="shared" si="280"/>
        <v>0</v>
      </c>
      <c r="O666" s="823">
        <f t="shared" si="281"/>
        <v>0</v>
      </c>
      <c r="P666" s="415">
        <f t="shared" si="282"/>
        <v>0</v>
      </c>
      <c r="Q666" s="345"/>
      <c r="R666" s="393">
        <f t="shared" si="283"/>
        <v>0</v>
      </c>
      <c r="S666" s="229">
        <f t="shared" si="284"/>
        <v>0</v>
      </c>
      <c r="T666" s="393">
        <f t="shared" si="285"/>
        <v>0</v>
      </c>
      <c r="U666" s="230">
        <f t="shared" si="286"/>
        <v>0</v>
      </c>
      <c r="V666" s="412">
        <f t="shared" si="287"/>
        <v>0</v>
      </c>
      <c r="W666" s="230">
        <f t="shared" si="288"/>
        <v>0</v>
      </c>
    </row>
    <row r="667" spans="1:23" s="13" customFormat="1" ht="12.75">
      <c r="A667" s="820"/>
      <c r="B667" s="821"/>
      <c r="C667" s="822"/>
      <c r="D667" s="822"/>
      <c r="E667" s="822"/>
      <c r="F667" s="239">
        <f t="shared" si="265"/>
        <v>0</v>
      </c>
      <c r="G667" s="821"/>
      <c r="H667" s="822"/>
      <c r="I667" s="822"/>
      <c r="J667" s="822"/>
      <c r="K667" s="239">
        <f t="shared" si="266"/>
        <v>0</v>
      </c>
      <c r="L667" s="413">
        <f t="shared" si="278"/>
        <v>0</v>
      </c>
      <c r="M667" s="823">
        <f t="shared" si="279"/>
        <v>0</v>
      </c>
      <c r="N667" s="823">
        <f t="shared" si="280"/>
        <v>0</v>
      </c>
      <c r="O667" s="823">
        <f t="shared" si="281"/>
        <v>0</v>
      </c>
      <c r="P667" s="415">
        <f t="shared" si="282"/>
        <v>0</v>
      </c>
      <c r="Q667" s="345"/>
      <c r="R667" s="393">
        <f t="shared" si="283"/>
        <v>0</v>
      </c>
      <c r="S667" s="229">
        <f t="shared" si="284"/>
        <v>0</v>
      </c>
      <c r="T667" s="393">
        <f t="shared" si="285"/>
        <v>0</v>
      </c>
      <c r="U667" s="230">
        <f t="shared" si="286"/>
        <v>0</v>
      </c>
      <c r="V667" s="412">
        <f t="shared" si="287"/>
        <v>0</v>
      </c>
      <c r="W667" s="230">
        <f t="shared" si="288"/>
        <v>0</v>
      </c>
    </row>
    <row r="668" spans="1:23" s="13" customFormat="1" ht="12.75">
      <c r="A668" s="820"/>
      <c r="B668" s="821"/>
      <c r="C668" s="822"/>
      <c r="D668" s="822"/>
      <c r="E668" s="822"/>
      <c r="F668" s="239">
        <f t="shared" si="265"/>
        <v>0</v>
      </c>
      <c r="G668" s="821"/>
      <c r="H668" s="822"/>
      <c r="I668" s="822"/>
      <c r="J668" s="822"/>
      <c r="K668" s="239">
        <f t="shared" si="266"/>
        <v>0</v>
      </c>
      <c r="L668" s="413">
        <f t="shared" si="278"/>
        <v>0</v>
      </c>
      <c r="M668" s="823">
        <f t="shared" si="279"/>
        <v>0</v>
      </c>
      <c r="N668" s="823">
        <f t="shared" si="280"/>
        <v>0</v>
      </c>
      <c r="O668" s="823">
        <f t="shared" si="281"/>
        <v>0</v>
      </c>
      <c r="P668" s="415">
        <f t="shared" si="282"/>
        <v>0</v>
      </c>
      <c r="Q668" s="345"/>
      <c r="R668" s="393">
        <f t="shared" si="283"/>
        <v>0</v>
      </c>
      <c r="S668" s="229">
        <f t="shared" si="284"/>
        <v>0</v>
      </c>
      <c r="T668" s="393">
        <f t="shared" si="285"/>
        <v>0</v>
      </c>
      <c r="U668" s="230">
        <f t="shared" si="286"/>
        <v>0</v>
      </c>
      <c r="V668" s="412">
        <f t="shared" si="287"/>
        <v>0</v>
      </c>
      <c r="W668" s="230">
        <f t="shared" si="288"/>
        <v>0</v>
      </c>
    </row>
    <row r="669" spans="1:23" s="13" customFormat="1" ht="12.75">
      <c r="A669" s="820"/>
      <c r="B669" s="821"/>
      <c r="C669" s="822"/>
      <c r="D669" s="822"/>
      <c r="E669" s="822"/>
      <c r="F669" s="239">
        <f t="shared" si="265"/>
        <v>0</v>
      </c>
      <c r="G669" s="821"/>
      <c r="H669" s="822"/>
      <c r="I669" s="822"/>
      <c r="J669" s="822"/>
      <c r="K669" s="239">
        <f t="shared" si="266"/>
        <v>0</v>
      </c>
      <c r="L669" s="413">
        <f t="shared" si="278"/>
        <v>0</v>
      </c>
      <c r="M669" s="823">
        <f t="shared" si="279"/>
        <v>0</v>
      </c>
      <c r="N669" s="823">
        <f t="shared" si="280"/>
        <v>0</v>
      </c>
      <c r="O669" s="823">
        <f t="shared" si="281"/>
        <v>0</v>
      </c>
      <c r="P669" s="415">
        <f t="shared" si="282"/>
        <v>0</v>
      </c>
      <c r="Q669" s="345"/>
      <c r="R669" s="393">
        <f t="shared" si="283"/>
        <v>0</v>
      </c>
      <c r="S669" s="229">
        <f t="shared" si="284"/>
        <v>0</v>
      </c>
      <c r="T669" s="393">
        <f t="shared" si="285"/>
        <v>0</v>
      </c>
      <c r="U669" s="230">
        <f t="shared" si="286"/>
        <v>0</v>
      </c>
      <c r="V669" s="412">
        <f t="shared" si="287"/>
        <v>0</v>
      </c>
      <c r="W669" s="230">
        <f t="shared" si="288"/>
        <v>0</v>
      </c>
    </row>
    <row r="670" spans="1:23" s="13" customFormat="1" ht="12.75">
      <c r="A670" s="820"/>
      <c r="B670" s="821"/>
      <c r="C670" s="822"/>
      <c r="D670" s="822"/>
      <c r="E670" s="822"/>
      <c r="F670" s="239">
        <f t="shared" si="265"/>
        <v>0</v>
      </c>
      <c r="G670" s="821"/>
      <c r="H670" s="822"/>
      <c r="I670" s="822"/>
      <c r="J670" s="822"/>
      <c r="K670" s="239">
        <f t="shared" si="266"/>
        <v>0</v>
      </c>
      <c r="L670" s="413">
        <f t="shared" si="278"/>
        <v>0</v>
      </c>
      <c r="M670" s="823">
        <f t="shared" si="279"/>
        <v>0</v>
      </c>
      <c r="N670" s="823">
        <f t="shared" si="280"/>
        <v>0</v>
      </c>
      <c r="O670" s="823">
        <f t="shared" si="281"/>
        <v>0</v>
      </c>
      <c r="P670" s="415">
        <f t="shared" si="282"/>
        <v>0</v>
      </c>
      <c r="Q670" s="345"/>
      <c r="R670" s="393">
        <f t="shared" si="283"/>
        <v>0</v>
      </c>
      <c r="S670" s="229">
        <f t="shared" si="284"/>
        <v>0</v>
      </c>
      <c r="T670" s="393">
        <f t="shared" si="285"/>
        <v>0</v>
      </c>
      <c r="U670" s="230">
        <f t="shared" si="286"/>
        <v>0</v>
      </c>
      <c r="V670" s="412">
        <f t="shared" si="287"/>
        <v>0</v>
      </c>
      <c r="W670" s="230">
        <f t="shared" si="288"/>
        <v>0</v>
      </c>
    </row>
    <row r="671" spans="1:23" s="13" customFormat="1" ht="12.75">
      <c r="A671" s="820"/>
      <c r="B671" s="821"/>
      <c r="C671" s="822"/>
      <c r="D671" s="822"/>
      <c r="E671" s="822"/>
      <c r="F671" s="239">
        <f t="shared" si="265"/>
        <v>0</v>
      </c>
      <c r="G671" s="821"/>
      <c r="H671" s="822"/>
      <c r="I671" s="822"/>
      <c r="J671" s="822"/>
      <c r="K671" s="239">
        <f t="shared" si="266"/>
        <v>0</v>
      </c>
      <c r="L671" s="413">
        <f t="shared" si="278"/>
        <v>0</v>
      </c>
      <c r="M671" s="823">
        <f t="shared" si="279"/>
        <v>0</v>
      </c>
      <c r="N671" s="823">
        <f t="shared" si="280"/>
        <v>0</v>
      </c>
      <c r="O671" s="823">
        <f t="shared" si="281"/>
        <v>0</v>
      </c>
      <c r="P671" s="415">
        <f t="shared" si="282"/>
        <v>0</v>
      </c>
      <c r="Q671" s="345"/>
      <c r="R671" s="393">
        <f t="shared" si="283"/>
        <v>0</v>
      </c>
      <c r="S671" s="229">
        <f t="shared" si="284"/>
        <v>0</v>
      </c>
      <c r="T671" s="393">
        <f t="shared" si="285"/>
        <v>0</v>
      </c>
      <c r="U671" s="230">
        <f t="shared" si="286"/>
        <v>0</v>
      </c>
      <c r="V671" s="412">
        <f t="shared" si="287"/>
        <v>0</v>
      </c>
      <c r="W671" s="230">
        <f t="shared" si="288"/>
        <v>0</v>
      </c>
    </row>
    <row r="672" spans="1:23" s="13" customFormat="1" ht="12.75">
      <c r="A672" s="820"/>
      <c r="B672" s="821"/>
      <c r="C672" s="822"/>
      <c r="D672" s="822"/>
      <c r="E672" s="822"/>
      <c r="F672" s="239">
        <f t="shared" si="265"/>
        <v>0</v>
      </c>
      <c r="G672" s="821"/>
      <c r="H672" s="822"/>
      <c r="I672" s="822"/>
      <c r="J672" s="822"/>
      <c r="K672" s="239">
        <f t="shared" si="266"/>
        <v>0</v>
      </c>
      <c r="L672" s="413">
        <f t="shared" si="278"/>
        <v>0</v>
      </c>
      <c r="M672" s="823">
        <f t="shared" si="279"/>
        <v>0</v>
      </c>
      <c r="N672" s="823">
        <f t="shared" si="280"/>
        <v>0</v>
      </c>
      <c r="O672" s="823">
        <f t="shared" si="281"/>
        <v>0</v>
      </c>
      <c r="P672" s="415">
        <f t="shared" si="282"/>
        <v>0</v>
      </c>
      <c r="Q672" s="345"/>
      <c r="R672" s="393">
        <f t="shared" si="283"/>
        <v>0</v>
      </c>
      <c r="S672" s="229">
        <f t="shared" si="284"/>
        <v>0</v>
      </c>
      <c r="T672" s="393">
        <f t="shared" si="285"/>
        <v>0</v>
      </c>
      <c r="U672" s="230">
        <f t="shared" si="286"/>
        <v>0</v>
      </c>
      <c r="V672" s="412">
        <f t="shared" si="287"/>
        <v>0</v>
      </c>
      <c r="W672" s="230">
        <f t="shared" si="288"/>
        <v>0</v>
      </c>
    </row>
    <row r="673" spans="1:23" s="13" customFormat="1" ht="12.75">
      <c r="A673" s="820"/>
      <c r="B673" s="821"/>
      <c r="C673" s="822"/>
      <c r="D673" s="822"/>
      <c r="E673" s="822"/>
      <c r="F673" s="239">
        <f t="shared" si="265"/>
        <v>0</v>
      </c>
      <c r="G673" s="821"/>
      <c r="H673" s="822"/>
      <c r="I673" s="822"/>
      <c r="J673" s="822"/>
      <c r="K673" s="239">
        <f t="shared" si="266"/>
        <v>0</v>
      </c>
      <c r="L673" s="413">
        <f t="shared" si="278"/>
        <v>0</v>
      </c>
      <c r="M673" s="823">
        <f t="shared" si="279"/>
        <v>0</v>
      </c>
      <c r="N673" s="823">
        <f t="shared" si="280"/>
        <v>0</v>
      </c>
      <c r="O673" s="823">
        <f t="shared" si="281"/>
        <v>0</v>
      </c>
      <c r="P673" s="415">
        <f t="shared" si="282"/>
        <v>0</v>
      </c>
      <c r="Q673" s="345"/>
      <c r="R673" s="393">
        <f t="shared" si="283"/>
        <v>0</v>
      </c>
      <c r="S673" s="229">
        <f t="shared" si="284"/>
        <v>0</v>
      </c>
      <c r="T673" s="393">
        <f t="shared" si="285"/>
        <v>0</v>
      </c>
      <c r="U673" s="230">
        <f t="shared" si="286"/>
        <v>0</v>
      </c>
      <c r="V673" s="412">
        <f t="shared" si="287"/>
        <v>0</v>
      </c>
      <c r="W673" s="230">
        <f t="shared" si="288"/>
        <v>0</v>
      </c>
    </row>
    <row r="674" spans="1:23" s="13" customFormat="1" ht="12.75">
      <c r="A674" s="820"/>
      <c r="B674" s="821"/>
      <c r="C674" s="822"/>
      <c r="D674" s="822"/>
      <c r="E674" s="822"/>
      <c r="F674" s="239">
        <f t="shared" si="265"/>
        <v>0</v>
      </c>
      <c r="G674" s="821"/>
      <c r="H674" s="822"/>
      <c r="I674" s="822"/>
      <c r="J674" s="822"/>
      <c r="K674" s="239">
        <f t="shared" si="266"/>
        <v>0</v>
      </c>
      <c r="L674" s="413">
        <f t="shared" si="278"/>
        <v>0</v>
      </c>
      <c r="M674" s="823">
        <f t="shared" si="279"/>
        <v>0</v>
      </c>
      <c r="N674" s="823">
        <f t="shared" si="280"/>
        <v>0</v>
      </c>
      <c r="O674" s="823">
        <f t="shared" si="281"/>
        <v>0</v>
      </c>
      <c r="P674" s="415">
        <f t="shared" si="282"/>
        <v>0</v>
      </c>
      <c r="Q674" s="345"/>
      <c r="R674" s="393">
        <f t="shared" si="283"/>
        <v>0</v>
      </c>
      <c r="S674" s="229">
        <f t="shared" si="284"/>
        <v>0</v>
      </c>
      <c r="T674" s="393">
        <f t="shared" si="285"/>
        <v>0</v>
      </c>
      <c r="U674" s="230">
        <f t="shared" si="286"/>
        <v>0</v>
      </c>
      <c r="V674" s="412">
        <f t="shared" si="287"/>
        <v>0</v>
      </c>
      <c r="W674" s="230">
        <f t="shared" si="288"/>
        <v>0</v>
      </c>
    </row>
    <row r="675" spans="1:23" s="13" customFormat="1" ht="12.75">
      <c r="A675" s="820"/>
      <c r="B675" s="821"/>
      <c r="C675" s="822"/>
      <c r="D675" s="822"/>
      <c r="E675" s="822"/>
      <c r="F675" s="239">
        <f t="shared" si="265"/>
        <v>0</v>
      </c>
      <c r="G675" s="821"/>
      <c r="H675" s="822"/>
      <c r="I675" s="822"/>
      <c r="J675" s="822"/>
      <c r="K675" s="239">
        <f t="shared" si="266"/>
        <v>0</v>
      </c>
      <c r="L675" s="413">
        <f t="shared" si="278"/>
        <v>0</v>
      </c>
      <c r="M675" s="823">
        <f t="shared" si="279"/>
        <v>0</v>
      </c>
      <c r="N675" s="823">
        <f t="shared" si="280"/>
        <v>0</v>
      </c>
      <c r="O675" s="823">
        <f t="shared" si="281"/>
        <v>0</v>
      </c>
      <c r="P675" s="415">
        <f t="shared" si="282"/>
        <v>0</v>
      </c>
      <c r="Q675" s="345"/>
      <c r="R675" s="393">
        <f t="shared" si="283"/>
        <v>0</v>
      </c>
      <c r="S675" s="229">
        <f t="shared" si="284"/>
        <v>0</v>
      </c>
      <c r="T675" s="393">
        <f t="shared" si="285"/>
        <v>0</v>
      </c>
      <c r="U675" s="230">
        <f t="shared" si="286"/>
        <v>0</v>
      </c>
      <c r="V675" s="412">
        <f t="shared" si="287"/>
        <v>0</v>
      </c>
      <c r="W675" s="230">
        <f t="shared" si="288"/>
        <v>0</v>
      </c>
    </row>
    <row r="676" spans="1:23" s="13" customFormat="1" ht="12.75">
      <c r="A676" s="820"/>
      <c r="B676" s="821"/>
      <c r="C676" s="822"/>
      <c r="D676" s="822"/>
      <c r="E676" s="822"/>
      <c r="F676" s="239">
        <f t="shared" si="265"/>
        <v>0</v>
      </c>
      <c r="G676" s="821"/>
      <c r="H676" s="822"/>
      <c r="I676" s="822"/>
      <c r="J676" s="822"/>
      <c r="K676" s="239">
        <f t="shared" si="266"/>
        <v>0</v>
      </c>
      <c r="L676" s="413">
        <f t="shared" si="278"/>
        <v>0</v>
      </c>
      <c r="M676" s="823">
        <f t="shared" si="279"/>
        <v>0</v>
      </c>
      <c r="N676" s="823">
        <f t="shared" si="280"/>
        <v>0</v>
      </c>
      <c r="O676" s="823">
        <f t="shared" si="281"/>
        <v>0</v>
      </c>
      <c r="P676" s="415">
        <f t="shared" si="282"/>
        <v>0</v>
      </c>
      <c r="Q676" s="345"/>
      <c r="R676" s="393">
        <f t="shared" si="283"/>
        <v>0</v>
      </c>
      <c r="S676" s="229">
        <f t="shared" si="284"/>
        <v>0</v>
      </c>
      <c r="T676" s="393">
        <f t="shared" si="285"/>
        <v>0</v>
      </c>
      <c r="U676" s="230">
        <f t="shared" si="286"/>
        <v>0</v>
      </c>
      <c r="V676" s="412">
        <f t="shared" si="287"/>
        <v>0</v>
      </c>
      <c r="W676" s="230">
        <f t="shared" si="288"/>
        <v>0</v>
      </c>
    </row>
    <row r="677" spans="1:23" s="13" customFormat="1" ht="12.75">
      <c r="A677" s="820"/>
      <c r="B677" s="821"/>
      <c r="C677" s="822"/>
      <c r="D677" s="822"/>
      <c r="E677" s="822"/>
      <c r="F677" s="239">
        <f t="shared" si="265"/>
        <v>0</v>
      </c>
      <c r="G677" s="821"/>
      <c r="H677" s="822"/>
      <c r="I677" s="822"/>
      <c r="J677" s="822"/>
      <c r="K677" s="239">
        <f t="shared" si="266"/>
        <v>0</v>
      </c>
      <c r="L677" s="413">
        <f t="shared" si="278"/>
        <v>0</v>
      </c>
      <c r="M677" s="823">
        <f t="shared" si="279"/>
        <v>0</v>
      </c>
      <c r="N677" s="823">
        <f t="shared" si="280"/>
        <v>0</v>
      </c>
      <c r="O677" s="823">
        <f t="shared" si="281"/>
        <v>0</v>
      </c>
      <c r="P677" s="415">
        <f t="shared" si="282"/>
        <v>0</v>
      </c>
      <c r="Q677" s="345"/>
      <c r="R677" s="393">
        <f t="shared" si="283"/>
        <v>0</v>
      </c>
      <c r="S677" s="229">
        <f t="shared" si="284"/>
        <v>0</v>
      </c>
      <c r="T677" s="393">
        <f t="shared" si="285"/>
        <v>0</v>
      </c>
      <c r="U677" s="230">
        <f t="shared" si="286"/>
        <v>0</v>
      </c>
      <c r="V677" s="412">
        <f t="shared" si="287"/>
        <v>0</v>
      </c>
      <c r="W677" s="230">
        <f t="shared" si="288"/>
        <v>0</v>
      </c>
    </row>
    <row r="678" spans="1:23" s="13" customFormat="1" ht="12.75">
      <c r="A678" s="820"/>
      <c r="B678" s="821"/>
      <c r="C678" s="822"/>
      <c r="D678" s="822"/>
      <c r="E678" s="822"/>
      <c r="F678" s="239">
        <f t="shared" si="265"/>
        <v>0</v>
      </c>
      <c r="G678" s="821"/>
      <c r="H678" s="822"/>
      <c r="I678" s="822"/>
      <c r="J678" s="822"/>
      <c r="K678" s="239">
        <f t="shared" si="266"/>
        <v>0</v>
      </c>
      <c r="L678" s="413">
        <f t="shared" si="278"/>
        <v>0</v>
      </c>
      <c r="M678" s="823">
        <f t="shared" si="279"/>
        <v>0</v>
      </c>
      <c r="N678" s="823">
        <f t="shared" si="280"/>
        <v>0</v>
      </c>
      <c r="O678" s="823">
        <f t="shared" si="281"/>
        <v>0</v>
      </c>
      <c r="P678" s="415">
        <f t="shared" si="282"/>
        <v>0</v>
      </c>
      <c r="Q678" s="345"/>
      <c r="R678" s="393">
        <f t="shared" si="283"/>
        <v>0</v>
      </c>
      <c r="S678" s="229">
        <f t="shared" si="284"/>
        <v>0</v>
      </c>
      <c r="T678" s="393">
        <f t="shared" si="285"/>
        <v>0</v>
      </c>
      <c r="U678" s="230">
        <f t="shared" si="286"/>
        <v>0</v>
      </c>
      <c r="V678" s="412">
        <f t="shared" si="287"/>
        <v>0</v>
      </c>
      <c r="W678" s="230">
        <f t="shared" si="288"/>
        <v>0</v>
      </c>
    </row>
    <row r="679" spans="1:23" s="13" customFormat="1" ht="12.75">
      <c r="A679" s="820"/>
      <c r="B679" s="821"/>
      <c r="C679" s="822"/>
      <c r="D679" s="822"/>
      <c r="E679" s="822"/>
      <c r="F679" s="239">
        <f t="shared" si="265"/>
        <v>0</v>
      </c>
      <c r="G679" s="821"/>
      <c r="H679" s="822"/>
      <c r="I679" s="822"/>
      <c r="J679" s="822"/>
      <c r="K679" s="239">
        <f t="shared" si="266"/>
        <v>0</v>
      </c>
      <c r="L679" s="413">
        <f t="shared" si="278"/>
        <v>0</v>
      </c>
      <c r="M679" s="823">
        <f t="shared" si="279"/>
        <v>0</v>
      </c>
      <c r="N679" s="823">
        <f t="shared" si="280"/>
        <v>0</v>
      </c>
      <c r="O679" s="823">
        <f t="shared" si="281"/>
        <v>0</v>
      </c>
      <c r="P679" s="415">
        <f t="shared" si="282"/>
        <v>0</v>
      </c>
      <c r="Q679" s="345"/>
      <c r="R679" s="393">
        <f t="shared" si="283"/>
        <v>0</v>
      </c>
      <c r="S679" s="229">
        <f t="shared" si="284"/>
        <v>0</v>
      </c>
      <c r="T679" s="393">
        <f t="shared" si="285"/>
        <v>0</v>
      </c>
      <c r="U679" s="230">
        <f t="shared" si="286"/>
        <v>0</v>
      </c>
      <c r="V679" s="412">
        <f t="shared" si="287"/>
        <v>0</v>
      </c>
      <c r="W679" s="230">
        <f t="shared" si="288"/>
        <v>0</v>
      </c>
    </row>
    <row r="680" spans="1:23" s="13" customFormat="1" ht="12.75">
      <c r="A680" s="820"/>
      <c r="B680" s="821"/>
      <c r="C680" s="822"/>
      <c r="D680" s="822"/>
      <c r="E680" s="822"/>
      <c r="F680" s="239">
        <f t="shared" si="265"/>
        <v>0</v>
      </c>
      <c r="G680" s="821"/>
      <c r="H680" s="822"/>
      <c r="I680" s="822"/>
      <c r="J680" s="822"/>
      <c r="K680" s="239">
        <f t="shared" si="266"/>
        <v>0</v>
      </c>
      <c r="L680" s="413">
        <f t="shared" si="278"/>
        <v>0</v>
      </c>
      <c r="M680" s="823">
        <f t="shared" si="279"/>
        <v>0</v>
      </c>
      <c r="N680" s="823">
        <f t="shared" si="280"/>
        <v>0</v>
      </c>
      <c r="O680" s="823">
        <f t="shared" si="281"/>
        <v>0</v>
      </c>
      <c r="P680" s="415">
        <f t="shared" si="282"/>
        <v>0</v>
      </c>
      <c r="Q680" s="345"/>
      <c r="R680" s="393">
        <f t="shared" si="283"/>
        <v>0</v>
      </c>
      <c r="S680" s="229">
        <f t="shared" si="284"/>
        <v>0</v>
      </c>
      <c r="T680" s="393">
        <f t="shared" si="285"/>
        <v>0</v>
      </c>
      <c r="U680" s="230">
        <f t="shared" si="286"/>
        <v>0</v>
      </c>
      <c r="V680" s="412">
        <f t="shared" si="287"/>
        <v>0</v>
      </c>
      <c r="W680" s="230">
        <f t="shared" si="288"/>
        <v>0</v>
      </c>
    </row>
    <row r="681" spans="1:23" s="13" customFormat="1" thickBot="1">
      <c r="A681" s="378"/>
      <c r="B681" s="803"/>
      <c r="C681" s="804"/>
      <c r="D681" s="804"/>
      <c r="E681" s="804"/>
      <c r="F681" s="239">
        <f t="shared" si="265"/>
        <v>0</v>
      </c>
      <c r="G681" s="803"/>
      <c r="H681" s="804"/>
      <c r="I681" s="804"/>
      <c r="J681" s="804"/>
      <c r="K681" s="239">
        <f t="shared" si="266"/>
        <v>0</v>
      </c>
      <c r="L681" s="838"/>
      <c r="M681" s="839"/>
      <c r="N681" s="839"/>
      <c r="O681" s="839"/>
      <c r="P681" s="837"/>
      <c r="R681" s="840"/>
      <c r="S681" s="188"/>
      <c r="T681" s="840"/>
      <c r="U681" s="189"/>
      <c r="V681" s="841"/>
      <c r="W681" s="189"/>
    </row>
    <row r="682" spans="1:23" s="13" customFormat="1" thickTop="1">
      <c r="A682" s="394" t="s">
        <v>54</v>
      </c>
      <c r="B682" s="649"/>
      <c r="C682" s="379"/>
      <c r="D682" s="395"/>
      <c r="E682" s="395"/>
      <c r="F682" s="396">
        <f>SUM(F632:F681)</f>
        <v>0</v>
      </c>
      <c r="G682" s="649"/>
      <c r="H682" s="379"/>
      <c r="I682" s="399"/>
      <c r="J682" s="399"/>
      <c r="K682" s="396">
        <f>SUM(K632:K681)</f>
        <v>0</v>
      </c>
      <c r="L682" s="649"/>
      <c r="M682" s="379"/>
      <c r="N682" s="399"/>
      <c r="O682" s="399"/>
      <c r="P682" s="396">
        <f>SUM(P632:P681)</f>
        <v>0</v>
      </c>
      <c r="Q682" s="345"/>
      <c r="R682" s="393"/>
      <c r="S682" s="229"/>
      <c r="T682" s="393"/>
      <c r="U682" s="230"/>
      <c r="V682" s="412"/>
      <c r="W682" s="230"/>
    </row>
    <row r="683" spans="1:23" s="13" customFormat="1" ht="12.75">
      <c r="A683" s="651" t="s">
        <v>55</v>
      </c>
      <c r="B683" s="380"/>
      <c r="C683" s="12"/>
      <c r="D683" s="12"/>
      <c r="E683" s="12"/>
      <c r="F683" s="381"/>
      <c r="K683" s="382"/>
      <c r="L683" s="380"/>
      <c r="M683" s="12"/>
      <c r="N683" s="345"/>
      <c r="O683" s="345"/>
      <c r="P683" s="771">
        <f>+F683-+K683</f>
        <v>0</v>
      </c>
      <c r="Q683" s="345"/>
      <c r="R683" s="413"/>
      <c r="S683" s="414"/>
      <c r="T683" s="413"/>
      <c r="U683" s="415"/>
      <c r="V683" s="416"/>
      <c r="W683" s="415"/>
    </row>
    <row r="684" spans="1:23" s="780" customFormat="1" thickBot="1">
      <c r="A684" s="400" t="s">
        <v>56</v>
      </c>
      <c r="B684" s="772">
        <f>SUM(B632:B681)</f>
        <v>0</v>
      </c>
      <c r="C684" s="773">
        <f>SUM(C632:C681)</f>
        <v>0</v>
      </c>
      <c r="D684" s="773"/>
      <c r="E684" s="773"/>
      <c r="F684" s="783">
        <f>SUM(F682:F683)</f>
        <v>0</v>
      </c>
      <c r="G684" s="773">
        <f>SUM(G632:G681)</f>
        <v>0</v>
      </c>
      <c r="H684" s="773">
        <f>SUM(H632:H681)</f>
        <v>0</v>
      </c>
      <c r="I684" s="773"/>
      <c r="J684" s="773"/>
      <c r="K684" s="773">
        <f>SUM(K682:K683)</f>
        <v>0</v>
      </c>
      <c r="L684" s="772">
        <f>SUM(L632:L681)</f>
        <v>0</v>
      </c>
      <c r="M684" s="773">
        <f>SUM(M632:M681)</f>
        <v>0</v>
      </c>
      <c r="N684" s="773"/>
      <c r="O684" s="773"/>
      <c r="P684" s="783">
        <f>SUM(P682:P683)</f>
        <v>0</v>
      </c>
      <c r="Q684" s="775"/>
      <c r="R684" s="776">
        <f t="shared" ref="R684:W684" si="289">SUM(R632:R683)</f>
        <v>0</v>
      </c>
      <c r="S684" s="777">
        <f t="shared" si="289"/>
        <v>0</v>
      </c>
      <c r="T684" s="776">
        <f t="shared" si="289"/>
        <v>0</v>
      </c>
      <c r="U684" s="778">
        <f t="shared" si="289"/>
        <v>0</v>
      </c>
      <c r="V684" s="779">
        <f t="shared" si="289"/>
        <v>0</v>
      </c>
      <c r="W684" s="778">
        <f t="shared" si="289"/>
        <v>0</v>
      </c>
    </row>
    <row r="685" spans="1:23" ht="14.25" thickTop="1">
      <c r="A685" s="153" t="s">
        <v>37</v>
      </c>
      <c r="B685" s="159"/>
      <c r="C685" s="159"/>
      <c r="D685" s="159"/>
      <c r="E685" s="159"/>
      <c r="F685" s="159"/>
      <c r="G685" s="384"/>
      <c r="H685" s="384"/>
      <c r="I685" s="384"/>
      <c r="J685" s="384"/>
      <c r="K685" s="164"/>
      <c r="L685"/>
      <c r="M685"/>
      <c r="N685"/>
      <c r="O685"/>
      <c r="P685"/>
      <c r="R685" s="401"/>
      <c r="S685" s="401"/>
      <c r="T685" s="401"/>
      <c r="U685" s="401"/>
      <c r="V685" s="401"/>
      <c r="W685" s="162"/>
    </row>
    <row r="686" spans="1:23">
      <c r="A686" s="154" t="s">
        <v>59</v>
      </c>
      <c r="B686" s="159"/>
      <c r="C686" s="159"/>
      <c r="D686" s="159"/>
      <c r="E686" s="159"/>
      <c r="F686" s="159"/>
      <c r="G686" s="384"/>
      <c r="H686" s="384"/>
      <c r="I686" s="384"/>
      <c r="J686" s="384"/>
      <c r="K686" s="645"/>
      <c r="L686"/>
      <c r="M686"/>
      <c r="N686"/>
      <c r="O686"/>
      <c r="P686"/>
      <c r="R686" s="401"/>
      <c r="S686" s="401"/>
      <c r="T686" s="401"/>
      <c r="U686" s="401"/>
      <c r="V686" s="401"/>
      <c r="W686" s="162"/>
    </row>
    <row r="687" spans="1:23" ht="1.5" customHeight="1">
      <c r="A687" s="154"/>
      <c r="B687" s="62"/>
      <c r="C687" s="646"/>
      <c r="D687" s="646"/>
      <c r="E687" s="646"/>
      <c r="F687" s="647"/>
      <c r="G687" s="384"/>
      <c r="H687" s="162"/>
      <c r="I687" s="162"/>
      <c r="J687" s="164"/>
      <c r="K687" s="164"/>
      <c r="L687"/>
      <c r="M687"/>
      <c r="N687"/>
      <c r="O687"/>
      <c r="P687"/>
      <c r="R687" s="401"/>
      <c r="S687" s="401"/>
      <c r="T687" s="401"/>
      <c r="U687" s="401"/>
      <c r="V687" s="401"/>
      <c r="W687" s="162"/>
    </row>
    <row r="688" spans="1:23" s="185" customFormat="1">
      <c r="A688" s="165" t="s">
        <v>24</v>
      </c>
      <c r="B688" s="748" t="str">
        <f>+B625</f>
        <v>Contractor Name</v>
      </c>
      <c r="C688" s="666"/>
      <c r="D688" s="666"/>
      <c r="E688" s="211"/>
      <c r="F688" s="165" t="s">
        <v>23</v>
      </c>
      <c r="G688" s="417"/>
      <c r="H688" s="984" t="str">
        <f>+H625</f>
        <v>Contract Number</v>
      </c>
      <c r="I688" s="984"/>
      <c r="J688" s="984"/>
      <c r="K688" s="984"/>
      <c r="L688" s="385" t="s">
        <v>324</v>
      </c>
      <c r="M688" s="418"/>
      <c r="N688" s="166"/>
      <c r="O688" s="983">
        <f>+O625</f>
        <v>0</v>
      </c>
      <c r="P688" s="983"/>
      <c r="R688" s="401"/>
      <c r="S688" s="401"/>
      <c r="T688" s="401"/>
      <c r="U688" s="401"/>
      <c r="V688" s="401"/>
      <c r="W688" s="418"/>
    </row>
    <row r="689" spans="1:23" s="185" customFormat="1" ht="14.25" thickBot="1">
      <c r="A689" s="165" t="s">
        <v>25</v>
      </c>
      <c r="B689" s="762" t="s">
        <v>245</v>
      </c>
      <c r="C689" s="762"/>
      <c r="D689" s="762"/>
      <c r="E689" s="663"/>
      <c r="F689" s="165" t="s">
        <v>113</v>
      </c>
      <c r="H689" s="981" t="s">
        <v>121</v>
      </c>
      <c r="I689" s="981"/>
      <c r="J689" s="981"/>
      <c r="K689" s="981"/>
      <c r="L689" s="386" t="s">
        <v>28</v>
      </c>
      <c r="M689" s="369"/>
      <c r="N689" s="369"/>
      <c r="O689" s="985"/>
      <c r="P689" s="985"/>
      <c r="R689" s="401"/>
      <c r="S689" s="401"/>
      <c r="T689" s="401"/>
      <c r="U689" s="401"/>
      <c r="V689" s="401"/>
      <c r="W689" s="418"/>
    </row>
    <row r="690" spans="1:23" s="185" customFormat="1" ht="14.25" thickTop="1">
      <c r="A690" s="165" t="s">
        <v>27</v>
      </c>
      <c r="B690" s="989">
        <f>+B627</f>
        <v>0</v>
      </c>
      <c r="C690" s="989"/>
      <c r="D690" s="989"/>
      <c r="E690" s="663"/>
      <c r="F690" s="165" t="s">
        <v>26</v>
      </c>
      <c r="G690" s="1004"/>
      <c r="H690" s="1004"/>
      <c r="I690" s="1004"/>
      <c r="J690" s="1004"/>
      <c r="K690" s="1004"/>
      <c r="L690" s="387" t="s">
        <v>29</v>
      </c>
      <c r="M690" s="369"/>
      <c r="O690" s="988"/>
      <c r="P690" s="988"/>
      <c r="R690" s="1005" t="s">
        <v>79</v>
      </c>
      <c r="S690" s="1006"/>
      <c r="T690" s="1006"/>
      <c r="U690" s="1006"/>
      <c r="V690" s="1006"/>
      <c r="W690" s="1007"/>
    </row>
    <row r="691" spans="1:23" ht="4.5" customHeight="1">
      <c r="A691" s="60"/>
      <c r="G691" s="372"/>
      <c r="H691" s="3"/>
      <c r="I691" s="3"/>
      <c r="J691" s="184"/>
      <c r="K691" s="184"/>
      <c r="R691" s="402"/>
      <c r="S691" s="403"/>
      <c r="T691" s="404"/>
      <c r="U691" s="405"/>
      <c r="V691" s="403"/>
      <c r="W691" s="406"/>
    </row>
    <row r="692" spans="1:23" ht="2.25" customHeight="1" thickBot="1">
      <c r="G692" s="365"/>
      <c r="H692" s="3"/>
      <c r="I692" s="3"/>
      <c r="J692" s="184"/>
      <c r="K692" s="184"/>
      <c r="R692" s="402"/>
      <c r="S692" s="403"/>
      <c r="T692" s="402"/>
      <c r="U692" s="407"/>
      <c r="V692" s="403"/>
      <c r="W692" s="406"/>
    </row>
    <row r="693" spans="1:23" ht="14.25" thickTop="1">
      <c r="A693" s="373" t="s">
        <v>53</v>
      </c>
      <c r="B693" s="993" t="s">
        <v>76</v>
      </c>
      <c r="C693" s="994"/>
      <c r="D693" s="994"/>
      <c r="E693" s="994"/>
      <c r="F693" s="995"/>
      <c r="G693" s="993" t="s">
        <v>0</v>
      </c>
      <c r="H693" s="994"/>
      <c r="I693" s="994"/>
      <c r="J693" s="994"/>
      <c r="K693" s="995"/>
      <c r="L693" s="996" t="s">
        <v>77</v>
      </c>
      <c r="M693" s="997"/>
      <c r="N693" s="997"/>
      <c r="O693" s="997"/>
      <c r="P693" s="998"/>
      <c r="Q693"/>
      <c r="R693" s="1008" t="s">
        <v>76</v>
      </c>
      <c r="S693" s="1009"/>
      <c r="T693" s="1008" t="s">
        <v>0</v>
      </c>
      <c r="U693" s="1009"/>
      <c r="V693" s="1008" t="s">
        <v>80</v>
      </c>
      <c r="W693" s="1009"/>
    </row>
    <row r="694" spans="1:23" ht="38.25">
      <c r="A694" s="374"/>
      <c r="B694" s="128" t="s">
        <v>72</v>
      </c>
      <c r="C694" s="129" t="s">
        <v>73</v>
      </c>
      <c r="D694" s="129" t="s">
        <v>78</v>
      </c>
      <c r="E694" s="129" t="s">
        <v>74</v>
      </c>
      <c r="F694" s="375" t="s">
        <v>75</v>
      </c>
      <c r="G694" s="128" t="s">
        <v>72</v>
      </c>
      <c r="H694" s="129" t="s">
        <v>73</v>
      </c>
      <c r="I694" s="129" t="s">
        <v>78</v>
      </c>
      <c r="J694" s="129" t="s">
        <v>74</v>
      </c>
      <c r="K694" s="391" t="s">
        <v>75</v>
      </c>
      <c r="L694" s="390" t="s">
        <v>72</v>
      </c>
      <c r="M694" s="148" t="s">
        <v>73</v>
      </c>
      <c r="N694" s="148" t="s">
        <v>78</v>
      </c>
      <c r="O694" s="148" t="s">
        <v>74</v>
      </c>
      <c r="P694" s="391" t="s">
        <v>75</v>
      </c>
      <c r="Q694"/>
      <c r="R694" s="408" t="s">
        <v>81</v>
      </c>
      <c r="S694" s="409" t="s">
        <v>82</v>
      </c>
      <c r="T694" s="408" t="s">
        <v>81</v>
      </c>
      <c r="U694" s="409" t="s">
        <v>82</v>
      </c>
      <c r="V694" s="410" t="s">
        <v>81</v>
      </c>
      <c r="W694" s="409" t="s">
        <v>82</v>
      </c>
    </row>
    <row r="695" spans="1:23" s="13" customFormat="1" ht="12.75">
      <c r="A695" s="376"/>
      <c r="B695" s="144"/>
      <c r="C695" s="145"/>
      <c r="D695" s="145"/>
      <c r="E695" s="145"/>
      <c r="F695" s="239">
        <f t="shared" ref="F695:F744" si="290">IF(D695*(B695+C695)=0,D695*E695/12,D695*(B695+C695)*E695/12)</f>
        <v>0</v>
      </c>
      <c r="G695" s="144"/>
      <c r="H695" s="145"/>
      <c r="I695" s="145"/>
      <c r="J695" s="145"/>
      <c r="K695" s="239">
        <f t="shared" ref="K695:K744" si="291">IF(I695*(G695+H695)=0,I695*J695/12,I695*(G695+H695)*J695/12)</f>
        <v>0</v>
      </c>
      <c r="L695" s="392">
        <f>+B695-G695</f>
        <v>0</v>
      </c>
      <c r="M695" s="237">
        <f t="shared" ref="M695:M727" si="292">+C695-H695</f>
        <v>0</v>
      </c>
      <c r="N695" s="237">
        <f t="shared" ref="N695:N727" si="293">+D695-I695</f>
        <v>0</v>
      </c>
      <c r="O695" s="808">
        <f t="shared" ref="O695:O727" si="294">+E695-J695</f>
        <v>0</v>
      </c>
      <c r="P695" s="239">
        <f t="shared" ref="P695:P727" si="295">+F695-K695</f>
        <v>0</v>
      </c>
      <c r="Q695" s="345"/>
      <c r="R695" s="392">
        <f>+B695*(E695/12)</f>
        <v>0</v>
      </c>
      <c r="S695" s="238">
        <f>+C695*(E695/12)</f>
        <v>0</v>
      </c>
      <c r="T695" s="392">
        <f>+G695*(J695/12)</f>
        <v>0</v>
      </c>
      <c r="U695" s="239">
        <f>+H695*(J695/12)</f>
        <v>0</v>
      </c>
      <c r="V695" s="411">
        <f t="shared" ref="V695:V727" si="296">+R695-T695</f>
        <v>0</v>
      </c>
      <c r="W695" s="239">
        <f t="shared" ref="W695:W727" si="297">+S695-U695</f>
        <v>0</v>
      </c>
    </row>
    <row r="696" spans="1:23" s="13" customFormat="1" ht="12.75">
      <c r="A696" s="377"/>
      <c r="B696" s="146"/>
      <c r="C696" s="147"/>
      <c r="D696" s="147"/>
      <c r="E696" s="147"/>
      <c r="F696" s="239">
        <f t="shared" si="290"/>
        <v>0</v>
      </c>
      <c r="G696" s="146"/>
      <c r="H696" s="147"/>
      <c r="I696" s="147"/>
      <c r="J696" s="147"/>
      <c r="K696" s="239">
        <f t="shared" si="291"/>
        <v>0</v>
      </c>
      <c r="L696" s="393">
        <f t="shared" ref="L696:L727" si="298">+B696-G696</f>
        <v>0</v>
      </c>
      <c r="M696" s="228">
        <f t="shared" si="292"/>
        <v>0</v>
      </c>
      <c r="N696" s="228">
        <f t="shared" si="293"/>
        <v>0</v>
      </c>
      <c r="O696" s="809">
        <f t="shared" si="294"/>
        <v>0</v>
      </c>
      <c r="P696" s="230">
        <f t="shared" si="295"/>
        <v>0</v>
      </c>
      <c r="Q696" s="345"/>
      <c r="R696" s="393">
        <f t="shared" ref="R696:R727" si="299">+B696*(E696/12)</f>
        <v>0</v>
      </c>
      <c r="S696" s="229">
        <f t="shared" ref="S696:S727" si="300">+C696*(E696/12)</f>
        <v>0</v>
      </c>
      <c r="T696" s="393">
        <f t="shared" ref="T696:T727" si="301">+G696*(J696/12)</f>
        <v>0</v>
      </c>
      <c r="U696" s="230">
        <f t="shared" ref="U696:U727" si="302">+H696*(J696/12)</f>
        <v>0</v>
      </c>
      <c r="V696" s="412">
        <f t="shared" si="296"/>
        <v>0</v>
      </c>
      <c r="W696" s="230">
        <f t="shared" si="297"/>
        <v>0</v>
      </c>
    </row>
    <row r="697" spans="1:23" s="13" customFormat="1" ht="12.75">
      <c r="A697" s="377"/>
      <c r="B697" s="146"/>
      <c r="C697" s="147"/>
      <c r="D697" s="147"/>
      <c r="E697" s="147"/>
      <c r="F697" s="239">
        <f t="shared" si="290"/>
        <v>0</v>
      </c>
      <c r="G697" s="146"/>
      <c r="H697" s="147"/>
      <c r="I697" s="147"/>
      <c r="J697" s="147"/>
      <c r="K697" s="239">
        <f t="shared" si="291"/>
        <v>0</v>
      </c>
      <c r="L697" s="393">
        <f t="shared" si="298"/>
        <v>0</v>
      </c>
      <c r="M697" s="228">
        <f t="shared" si="292"/>
        <v>0</v>
      </c>
      <c r="N697" s="228">
        <f t="shared" si="293"/>
        <v>0</v>
      </c>
      <c r="O697" s="809">
        <f t="shared" si="294"/>
        <v>0</v>
      </c>
      <c r="P697" s="230">
        <f t="shared" si="295"/>
        <v>0</v>
      </c>
      <c r="Q697" s="345"/>
      <c r="R697" s="393">
        <f t="shared" si="299"/>
        <v>0</v>
      </c>
      <c r="S697" s="229">
        <f t="shared" si="300"/>
        <v>0</v>
      </c>
      <c r="T697" s="393">
        <f t="shared" si="301"/>
        <v>0</v>
      </c>
      <c r="U697" s="230">
        <f t="shared" si="302"/>
        <v>0</v>
      </c>
      <c r="V697" s="412">
        <f t="shared" si="296"/>
        <v>0</v>
      </c>
      <c r="W697" s="230">
        <f t="shared" si="297"/>
        <v>0</v>
      </c>
    </row>
    <row r="698" spans="1:23" s="13" customFormat="1" ht="12.75">
      <c r="A698" s="377"/>
      <c r="B698" s="146"/>
      <c r="C698" s="147"/>
      <c r="D698" s="147"/>
      <c r="E698" s="147"/>
      <c r="F698" s="239">
        <f t="shared" si="290"/>
        <v>0</v>
      </c>
      <c r="G698" s="146"/>
      <c r="H698" s="147"/>
      <c r="I698" s="147"/>
      <c r="J698" s="147"/>
      <c r="K698" s="239">
        <f t="shared" si="291"/>
        <v>0</v>
      </c>
      <c r="L698" s="393">
        <f t="shared" si="298"/>
        <v>0</v>
      </c>
      <c r="M698" s="228">
        <f t="shared" si="292"/>
        <v>0</v>
      </c>
      <c r="N698" s="228">
        <f t="shared" si="293"/>
        <v>0</v>
      </c>
      <c r="O698" s="809">
        <f t="shared" si="294"/>
        <v>0</v>
      </c>
      <c r="P698" s="230">
        <f t="shared" si="295"/>
        <v>0</v>
      </c>
      <c r="Q698" s="345"/>
      <c r="R698" s="393">
        <f t="shared" si="299"/>
        <v>0</v>
      </c>
      <c r="S698" s="229">
        <f t="shared" si="300"/>
        <v>0</v>
      </c>
      <c r="T698" s="393">
        <f t="shared" si="301"/>
        <v>0</v>
      </c>
      <c r="U698" s="230">
        <f t="shared" si="302"/>
        <v>0</v>
      </c>
      <c r="V698" s="412">
        <f t="shared" si="296"/>
        <v>0</v>
      </c>
      <c r="W698" s="230">
        <f t="shared" si="297"/>
        <v>0</v>
      </c>
    </row>
    <row r="699" spans="1:23" s="13" customFormat="1" ht="12.75">
      <c r="A699" s="377"/>
      <c r="B699" s="146"/>
      <c r="C699" s="147"/>
      <c r="D699" s="147"/>
      <c r="E699" s="147"/>
      <c r="F699" s="239">
        <f t="shared" si="290"/>
        <v>0</v>
      </c>
      <c r="G699" s="146"/>
      <c r="H699" s="147"/>
      <c r="I699" s="147"/>
      <c r="J699" s="147"/>
      <c r="K699" s="239">
        <f t="shared" si="291"/>
        <v>0</v>
      </c>
      <c r="L699" s="393">
        <f t="shared" si="298"/>
        <v>0</v>
      </c>
      <c r="M699" s="228">
        <f t="shared" si="292"/>
        <v>0</v>
      </c>
      <c r="N699" s="228">
        <f t="shared" si="293"/>
        <v>0</v>
      </c>
      <c r="O699" s="809">
        <f t="shared" si="294"/>
        <v>0</v>
      </c>
      <c r="P699" s="230">
        <f t="shared" si="295"/>
        <v>0</v>
      </c>
      <c r="Q699" s="345"/>
      <c r="R699" s="393">
        <f t="shared" si="299"/>
        <v>0</v>
      </c>
      <c r="S699" s="229">
        <f t="shared" si="300"/>
        <v>0</v>
      </c>
      <c r="T699" s="393">
        <f t="shared" si="301"/>
        <v>0</v>
      </c>
      <c r="U699" s="230">
        <f t="shared" si="302"/>
        <v>0</v>
      </c>
      <c r="V699" s="412">
        <f t="shared" si="296"/>
        <v>0</v>
      </c>
      <c r="W699" s="230">
        <f t="shared" si="297"/>
        <v>0</v>
      </c>
    </row>
    <row r="700" spans="1:23" s="13" customFormat="1" ht="12.75">
      <c r="A700" s="377"/>
      <c r="B700" s="146"/>
      <c r="C700" s="147"/>
      <c r="D700" s="147"/>
      <c r="E700" s="147"/>
      <c r="F700" s="239">
        <f t="shared" si="290"/>
        <v>0</v>
      </c>
      <c r="G700" s="146"/>
      <c r="H700" s="147"/>
      <c r="I700" s="147"/>
      <c r="J700" s="147"/>
      <c r="K700" s="239">
        <f t="shared" si="291"/>
        <v>0</v>
      </c>
      <c r="L700" s="393">
        <f t="shared" si="298"/>
        <v>0</v>
      </c>
      <c r="M700" s="228">
        <f t="shared" si="292"/>
        <v>0</v>
      </c>
      <c r="N700" s="228">
        <f t="shared" si="293"/>
        <v>0</v>
      </c>
      <c r="O700" s="809">
        <f t="shared" si="294"/>
        <v>0</v>
      </c>
      <c r="P700" s="230">
        <f t="shared" si="295"/>
        <v>0</v>
      </c>
      <c r="Q700" s="345"/>
      <c r="R700" s="393">
        <f t="shared" si="299"/>
        <v>0</v>
      </c>
      <c r="S700" s="229">
        <f t="shared" si="300"/>
        <v>0</v>
      </c>
      <c r="T700" s="393">
        <f t="shared" si="301"/>
        <v>0</v>
      </c>
      <c r="U700" s="230">
        <f t="shared" si="302"/>
        <v>0</v>
      </c>
      <c r="V700" s="412">
        <f t="shared" si="296"/>
        <v>0</v>
      </c>
      <c r="W700" s="230">
        <f t="shared" si="297"/>
        <v>0</v>
      </c>
    </row>
    <row r="701" spans="1:23" s="13" customFormat="1" ht="12.75">
      <c r="A701" s="377"/>
      <c r="B701" s="146"/>
      <c r="C701" s="147"/>
      <c r="D701" s="147"/>
      <c r="E701" s="147"/>
      <c r="F701" s="239">
        <f t="shared" si="290"/>
        <v>0</v>
      </c>
      <c r="G701" s="146"/>
      <c r="H701" s="147"/>
      <c r="I701" s="147"/>
      <c r="J701" s="147"/>
      <c r="K701" s="239">
        <f t="shared" si="291"/>
        <v>0</v>
      </c>
      <c r="L701" s="393">
        <f t="shared" si="298"/>
        <v>0</v>
      </c>
      <c r="M701" s="228">
        <f t="shared" si="292"/>
        <v>0</v>
      </c>
      <c r="N701" s="228">
        <f t="shared" si="293"/>
        <v>0</v>
      </c>
      <c r="O701" s="809">
        <f t="shared" si="294"/>
        <v>0</v>
      </c>
      <c r="P701" s="230">
        <f t="shared" si="295"/>
        <v>0</v>
      </c>
      <c r="Q701" s="345"/>
      <c r="R701" s="393">
        <f t="shared" si="299"/>
        <v>0</v>
      </c>
      <c r="S701" s="229">
        <f t="shared" si="300"/>
        <v>0</v>
      </c>
      <c r="T701" s="393">
        <f t="shared" si="301"/>
        <v>0</v>
      </c>
      <c r="U701" s="230">
        <f t="shared" si="302"/>
        <v>0</v>
      </c>
      <c r="V701" s="412">
        <f t="shared" si="296"/>
        <v>0</v>
      </c>
      <c r="W701" s="230">
        <f t="shared" si="297"/>
        <v>0</v>
      </c>
    </row>
    <row r="702" spans="1:23" s="13" customFormat="1" ht="12.75">
      <c r="A702" s="377"/>
      <c r="B702" s="146"/>
      <c r="C702" s="147"/>
      <c r="D702" s="147"/>
      <c r="E702" s="147"/>
      <c r="F702" s="239">
        <f t="shared" si="290"/>
        <v>0</v>
      </c>
      <c r="G702" s="146"/>
      <c r="H702" s="147"/>
      <c r="I702" s="147"/>
      <c r="J702" s="147"/>
      <c r="K702" s="239">
        <f t="shared" si="291"/>
        <v>0</v>
      </c>
      <c r="L702" s="393">
        <f t="shared" si="298"/>
        <v>0</v>
      </c>
      <c r="M702" s="228">
        <f t="shared" si="292"/>
        <v>0</v>
      </c>
      <c r="N702" s="228">
        <f t="shared" si="293"/>
        <v>0</v>
      </c>
      <c r="O702" s="809">
        <f t="shared" si="294"/>
        <v>0</v>
      </c>
      <c r="P702" s="230">
        <f t="shared" si="295"/>
        <v>0</v>
      </c>
      <c r="Q702" s="345"/>
      <c r="R702" s="393">
        <f t="shared" si="299"/>
        <v>0</v>
      </c>
      <c r="S702" s="229">
        <f t="shared" si="300"/>
        <v>0</v>
      </c>
      <c r="T702" s="393">
        <f t="shared" si="301"/>
        <v>0</v>
      </c>
      <c r="U702" s="230">
        <f t="shared" si="302"/>
        <v>0</v>
      </c>
      <c r="V702" s="412">
        <f t="shared" si="296"/>
        <v>0</v>
      </c>
      <c r="W702" s="230">
        <f t="shared" si="297"/>
        <v>0</v>
      </c>
    </row>
    <row r="703" spans="1:23" s="13" customFormat="1" ht="12.75">
      <c r="A703" s="377"/>
      <c r="B703" s="146"/>
      <c r="C703" s="147"/>
      <c r="D703" s="147"/>
      <c r="E703" s="147"/>
      <c r="F703" s="239">
        <f t="shared" si="290"/>
        <v>0</v>
      </c>
      <c r="G703" s="146"/>
      <c r="H703" s="147"/>
      <c r="I703" s="147"/>
      <c r="J703" s="147"/>
      <c r="K703" s="239">
        <f t="shared" si="291"/>
        <v>0</v>
      </c>
      <c r="L703" s="393">
        <f t="shared" si="298"/>
        <v>0</v>
      </c>
      <c r="M703" s="228">
        <f t="shared" si="292"/>
        <v>0</v>
      </c>
      <c r="N703" s="228">
        <f t="shared" si="293"/>
        <v>0</v>
      </c>
      <c r="O703" s="809">
        <f t="shared" si="294"/>
        <v>0</v>
      </c>
      <c r="P703" s="230">
        <f t="shared" si="295"/>
        <v>0</v>
      </c>
      <c r="Q703" s="345"/>
      <c r="R703" s="393">
        <f t="shared" si="299"/>
        <v>0</v>
      </c>
      <c r="S703" s="229">
        <f t="shared" si="300"/>
        <v>0</v>
      </c>
      <c r="T703" s="393">
        <f t="shared" si="301"/>
        <v>0</v>
      </c>
      <c r="U703" s="230">
        <f t="shared" si="302"/>
        <v>0</v>
      </c>
      <c r="V703" s="412">
        <f t="shared" si="296"/>
        <v>0</v>
      </c>
      <c r="W703" s="230">
        <f t="shared" si="297"/>
        <v>0</v>
      </c>
    </row>
    <row r="704" spans="1:23" s="13" customFormat="1" ht="12.75">
      <c r="A704" s="377"/>
      <c r="B704" s="146"/>
      <c r="C704" s="147"/>
      <c r="D704" s="147"/>
      <c r="E704" s="147"/>
      <c r="F704" s="239">
        <f t="shared" si="290"/>
        <v>0</v>
      </c>
      <c r="G704" s="146"/>
      <c r="H704" s="147"/>
      <c r="I704" s="147"/>
      <c r="J704" s="147"/>
      <c r="K704" s="239">
        <f t="shared" si="291"/>
        <v>0</v>
      </c>
      <c r="L704" s="393">
        <f t="shared" si="298"/>
        <v>0</v>
      </c>
      <c r="M704" s="228">
        <f t="shared" si="292"/>
        <v>0</v>
      </c>
      <c r="N704" s="228">
        <f t="shared" si="293"/>
        <v>0</v>
      </c>
      <c r="O704" s="809">
        <f t="shared" si="294"/>
        <v>0</v>
      </c>
      <c r="P704" s="230">
        <f t="shared" si="295"/>
        <v>0</v>
      </c>
      <c r="Q704" s="345"/>
      <c r="R704" s="393">
        <f t="shared" si="299"/>
        <v>0</v>
      </c>
      <c r="S704" s="229">
        <f t="shared" si="300"/>
        <v>0</v>
      </c>
      <c r="T704" s="393">
        <f t="shared" si="301"/>
        <v>0</v>
      </c>
      <c r="U704" s="230">
        <f t="shared" si="302"/>
        <v>0</v>
      </c>
      <c r="V704" s="412">
        <f t="shared" si="296"/>
        <v>0</v>
      </c>
      <c r="W704" s="230">
        <f t="shared" si="297"/>
        <v>0</v>
      </c>
    </row>
    <row r="705" spans="1:23" s="13" customFormat="1" ht="12.75">
      <c r="A705" s="377"/>
      <c r="B705" s="146"/>
      <c r="C705" s="147"/>
      <c r="D705" s="147"/>
      <c r="E705" s="147"/>
      <c r="F705" s="239">
        <f t="shared" si="290"/>
        <v>0</v>
      </c>
      <c r="G705" s="146"/>
      <c r="H705" s="147"/>
      <c r="I705" s="147"/>
      <c r="J705" s="147"/>
      <c r="K705" s="239">
        <f t="shared" si="291"/>
        <v>0</v>
      </c>
      <c r="L705" s="393">
        <f t="shared" si="298"/>
        <v>0</v>
      </c>
      <c r="M705" s="228">
        <f t="shared" si="292"/>
        <v>0</v>
      </c>
      <c r="N705" s="228">
        <f t="shared" si="293"/>
        <v>0</v>
      </c>
      <c r="O705" s="809">
        <f t="shared" si="294"/>
        <v>0</v>
      </c>
      <c r="P705" s="230">
        <f t="shared" si="295"/>
        <v>0</v>
      </c>
      <c r="Q705" s="345"/>
      <c r="R705" s="393">
        <f t="shared" si="299"/>
        <v>0</v>
      </c>
      <c r="S705" s="229">
        <f t="shared" si="300"/>
        <v>0</v>
      </c>
      <c r="T705" s="393">
        <f t="shared" si="301"/>
        <v>0</v>
      </c>
      <c r="U705" s="230">
        <f t="shared" si="302"/>
        <v>0</v>
      </c>
      <c r="V705" s="412">
        <f t="shared" si="296"/>
        <v>0</v>
      </c>
      <c r="W705" s="230">
        <f t="shared" si="297"/>
        <v>0</v>
      </c>
    </row>
    <row r="706" spans="1:23" s="13" customFormat="1" ht="12.75">
      <c r="A706" s="377"/>
      <c r="B706" s="146"/>
      <c r="C706" s="147"/>
      <c r="D706" s="147"/>
      <c r="E706" s="147"/>
      <c r="F706" s="239">
        <f t="shared" si="290"/>
        <v>0</v>
      </c>
      <c r="G706" s="146"/>
      <c r="H706" s="147"/>
      <c r="I706" s="147"/>
      <c r="J706" s="147"/>
      <c r="K706" s="239">
        <f t="shared" si="291"/>
        <v>0</v>
      </c>
      <c r="L706" s="393">
        <f t="shared" si="298"/>
        <v>0</v>
      </c>
      <c r="M706" s="228">
        <f t="shared" si="292"/>
        <v>0</v>
      </c>
      <c r="N706" s="228">
        <f t="shared" si="293"/>
        <v>0</v>
      </c>
      <c r="O706" s="809">
        <f t="shared" si="294"/>
        <v>0</v>
      </c>
      <c r="P706" s="230">
        <f t="shared" si="295"/>
        <v>0</v>
      </c>
      <c r="Q706" s="345"/>
      <c r="R706" s="393">
        <f t="shared" si="299"/>
        <v>0</v>
      </c>
      <c r="S706" s="229">
        <f t="shared" si="300"/>
        <v>0</v>
      </c>
      <c r="T706" s="393">
        <f t="shared" si="301"/>
        <v>0</v>
      </c>
      <c r="U706" s="230">
        <f t="shared" si="302"/>
        <v>0</v>
      </c>
      <c r="V706" s="412">
        <f t="shared" si="296"/>
        <v>0</v>
      </c>
      <c r="W706" s="230">
        <f t="shared" si="297"/>
        <v>0</v>
      </c>
    </row>
    <row r="707" spans="1:23" s="13" customFormat="1" ht="12.75">
      <c r="A707" s="377"/>
      <c r="B707" s="146"/>
      <c r="C707" s="147"/>
      <c r="D707" s="147"/>
      <c r="E707" s="147"/>
      <c r="F707" s="239">
        <f t="shared" si="290"/>
        <v>0</v>
      </c>
      <c r="G707" s="146"/>
      <c r="H707" s="147"/>
      <c r="I707" s="147"/>
      <c r="J707" s="147"/>
      <c r="K707" s="239">
        <f t="shared" si="291"/>
        <v>0</v>
      </c>
      <c r="L707" s="393">
        <f t="shared" si="298"/>
        <v>0</v>
      </c>
      <c r="M707" s="228">
        <f t="shared" si="292"/>
        <v>0</v>
      </c>
      <c r="N707" s="228">
        <f t="shared" si="293"/>
        <v>0</v>
      </c>
      <c r="O707" s="809">
        <f t="shared" si="294"/>
        <v>0</v>
      </c>
      <c r="P707" s="230">
        <f t="shared" si="295"/>
        <v>0</v>
      </c>
      <c r="Q707" s="345"/>
      <c r="R707" s="393">
        <f t="shared" si="299"/>
        <v>0</v>
      </c>
      <c r="S707" s="229">
        <f t="shared" si="300"/>
        <v>0</v>
      </c>
      <c r="T707" s="393">
        <f t="shared" si="301"/>
        <v>0</v>
      </c>
      <c r="U707" s="230">
        <f t="shared" si="302"/>
        <v>0</v>
      </c>
      <c r="V707" s="412">
        <f t="shared" si="296"/>
        <v>0</v>
      </c>
      <c r="W707" s="230">
        <f t="shared" si="297"/>
        <v>0</v>
      </c>
    </row>
    <row r="708" spans="1:23" s="13" customFormat="1" ht="12.75">
      <c r="A708" s="377"/>
      <c r="B708" s="146"/>
      <c r="C708" s="147"/>
      <c r="D708" s="147"/>
      <c r="E708" s="147"/>
      <c r="F708" s="239">
        <f t="shared" si="290"/>
        <v>0</v>
      </c>
      <c r="G708" s="146"/>
      <c r="H708" s="147"/>
      <c r="I708" s="147"/>
      <c r="J708" s="147"/>
      <c r="K708" s="239">
        <f t="shared" si="291"/>
        <v>0</v>
      </c>
      <c r="L708" s="393">
        <f t="shared" si="298"/>
        <v>0</v>
      </c>
      <c r="M708" s="228">
        <f t="shared" si="292"/>
        <v>0</v>
      </c>
      <c r="N708" s="228">
        <f t="shared" si="293"/>
        <v>0</v>
      </c>
      <c r="O708" s="809">
        <f t="shared" si="294"/>
        <v>0</v>
      </c>
      <c r="P708" s="230">
        <f t="shared" si="295"/>
        <v>0</v>
      </c>
      <c r="Q708" s="345"/>
      <c r="R708" s="393">
        <f t="shared" si="299"/>
        <v>0</v>
      </c>
      <c r="S708" s="229">
        <f t="shared" si="300"/>
        <v>0</v>
      </c>
      <c r="T708" s="393">
        <f t="shared" si="301"/>
        <v>0</v>
      </c>
      <c r="U708" s="230">
        <f t="shared" si="302"/>
        <v>0</v>
      </c>
      <c r="V708" s="412">
        <f t="shared" si="296"/>
        <v>0</v>
      </c>
      <c r="W708" s="230">
        <f t="shared" si="297"/>
        <v>0</v>
      </c>
    </row>
    <row r="709" spans="1:23" s="13" customFormat="1" ht="12.75">
      <c r="A709" s="377"/>
      <c r="B709" s="146"/>
      <c r="C709" s="147"/>
      <c r="D709" s="147"/>
      <c r="E709" s="147"/>
      <c r="F709" s="239">
        <f t="shared" si="290"/>
        <v>0</v>
      </c>
      <c r="G709" s="146"/>
      <c r="H709" s="147"/>
      <c r="I709" s="147"/>
      <c r="J709" s="147"/>
      <c r="K709" s="239">
        <f t="shared" si="291"/>
        <v>0</v>
      </c>
      <c r="L709" s="393">
        <f t="shared" si="298"/>
        <v>0</v>
      </c>
      <c r="M709" s="228">
        <f t="shared" si="292"/>
        <v>0</v>
      </c>
      <c r="N709" s="228">
        <f t="shared" si="293"/>
        <v>0</v>
      </c>
      <c r="O709" s="809">
        <f t="shared" si="294"/>
        <v>0</v>
      </c>
      <c r="P709" s="230">
        <f t="shared" si="295"/>
        <v>0</v>
      </c>
      <c r="Q709" s="345"/>
      <c r="R709" s="393">
        <f t="shared" si="299"/>
        <v>0</v>
      </c>
      <c r="S709" s="229">
        <f t="shared" si="300"/>
        <v>0</v>
      </c>
      <c r="T709" s="393">
        <f t="shared" si="301"/>
        <v>0</v>
      </c>
      <c r="U709" s="230">
        <f t="shared" si="302"/>
        <v>0</v>
      </c>
      <c r="V709" s="412">
        <f t="shared" si="296"/>
        <v>0</v>
      </c>
      <c r="W709" s="230">
        <f t="shared" si="297"/>
        <v>0</v>
      </c>
    </row>
    <row r="710" spans="1:23" s="13" customFormat="1" ht="12.75">
      <c r="A710" s="377"/>
      <c r="B710" s="146"/>
      <c r="C710" s="147"/>
      <c r="D710" s="147"/>
      <c r="E710" s="147"/>
      <c r="F710" s="239">
        <f t="shared" si="290"/>
        <v>0</v>
      </c>
      <c r="G710" s="146"/>
      <c r="H710" s="147"/>
      <c r="I710" s="147"/>
      <c r="J710" s="147"/>
      <c r="K710" s="239">
        <f t="shared" si="291"/>
        <v>0</v>
      </c>
      <c r="L710" s="393">
        <f t="shared" si="298"/>
        <v>0</v>
      </c>
      <c r="M710" s="228">
        <f t="shared" si="292"/>
        <v>0</v>
      </c>
      <c r="N710" s="228">
        <f t="shared" si="293"/>
        <v>0</v>
      </c>
      <c r="O710" s="809">
        <f t="shared" si="294"/>
        <v>0</v>
      </c>
      <c r="P710" s="230">
        <f t="shared" si="295"/>
        <v>0</v>
      </c>
      <c r="Q710" s="345"/>
      <c r="R710" s="393">
        <f t="shared" si="299"/>
        <v>0</v>
      </c>
      <c r="S710" s="229">
        <f t="shared" si="300"/>
        <v>0</v>
      </c>
      <c r="T710" s="393">
        <f t="shared" si="301"/>
        <v>0</v>
      </c>
      <c r="U710" s="230">
        <f t="shared" si="302"/>
        <v>0</v>
      </c>
      <c r="V710" s="412">
        <f t="shared" si="296"/>
        <v>0</v>
      </c>
      <c r="W710" s="230">
        <f t="shared" si="297"/>
        <v>0</v>
      </c>
    </row>
    <row r="711" spans="1:23" s="13" customFormat="1" ht="12.75">
      <c r="A711" s="377"/>
      <c r="B711" s="146"/>
      <c r="C711" s="147"/>
      <c r="D711" s="147"/>
      <c r="E711" s="147"/>
      <c r="F711" s="239">
        <f t="shared" si="290"/>
        <v>0</v>
      </c>
      <c r="G711" s="146"/>
      <c r="H711" s="147"/>
      <c r="I711" s="147"/>
      <c r="J711" s="147"/>
      <c r="K711" s="239">
        <f t="shared" si="291"/>
        <v>0</v>
      </c>
      <c r="L711" s="393">
        <f t="shared" si="298"/>
        <v>0</v>
      </c>
      <c r="M711" s="228">
        <f t="shared" si="292"/>
        <v>0</v>
      </c>
      <c r="N711" s="228">
        <f t="shared" si="293"/>
        <v>0</v>
      </c>
      <c r="O711" s="809">
        <f t="shared" si="294"/>
        <v>0</v>
      </c>
      <c r="P711" s="230">
        <f t="shared" si="295"/>
        <v>0</v>
      </c>
      <c r="Q711" s="345"/>
      <c r="R711" s="393">
        <f t="shared" si="299"/>
        <v>0</v>
      </c>
      <c r="S711" s="229">
        <f t="shared" si="300"/>
        <v>0</v>
      </c>
      <c r="T711" s="393">
        <f t="shared" si="301"/>
        <v>0</v>
      </c>
      <c r="U711" s="230">
        <f t="shared" si="302"/>
        <v>0</v>
      </c>
      <c r="V711" s="412">
        <f t="shared" si="296"/>
        <v>0</v>
      </c>
      <c r="W711" s="230">
        <f t="shared" si="297"/>
        <v>0</v>
      </c>
    </row>
    <row r="712" spans="1:23" s="13" customFormat="1" ht="12.75">
      <c r="A712" s="377"/>
      <c r="B712" s="146"/>
      <c r="C712" s="147"/>
      <c r="D712" s="147"/>
      <c r="E712" s="147"/>
      <c r="F712" s="239">
        <f t="shared" si="290"/>
        <v>0</v>
      </c>
      <c r="G712" s="146"/>
      <c r="H712" s="147"/>
      <c r="I712" s="147"/>
      <c r="J712" s="147"/>
      <c r="K712" s="239">
        <f t="shared" si="291"/>
        <v>0</v>
      </c>
      <c r="L712" s="393">
        <f t="shared" si="298"/>
        <v>0</v>
      </c>
      <c r="M712" s="228">
        <f t="shared" si="292"/>
        <v>0</v>
      </c>
      <c r="N712" s="228">
        <f t="shared" si="293"/>
        <v>0</v>
      </c>
      <c r="O712" s="809">
        <f t="shared" si="294"/>
        <v>0</v>
      </c>
      <c r="P712" s="230">
        <f t="shared" si="295"/>
        <v>0</v>
      </c>
      <c r="Q712" s="345"/>
      <c r="R712" s="393">
        <f t="shared" si="299"/>
        <v>0</v>
      </c>
      <c r="S712" s="229">
        <f t="shared" si="300"/>
        <v>0</v>
      </c>
      <c r="T712" s="393">
        <f t="shared" si="301"/>
        <v>0</v>
      </c>
      <c r="U712" s="230">
        <f t="shared" si="302"/>
        <v>0</v>
      </c>
      <c r="V712" s="412">
        <f t="shared" si="296"/>
        <v>0</v>
      </c>
      <c r="W712" s="230">
        <f t="shared" si="297"/>
        <v>0</v>
      </c>
    </row>
    <row r="713" spans="1:23" s="13" customFormat="1" ht="12.75">
      <c r="A713" s="377"/>
      <c r="B713" s="146"/>
      <c r="C713" s="147"/>
      <c r="D713" s="147"/>
      <c r="E713" s="147"/>
      <c r="F713" s="239">
        <f t="shared" si="290"/>
        <v>0</v>
      </c>
      <c r="G713" s="146"/>
      <c r="H713" s="147"/>
      <c r="I713" s="147"/>
      <c r="J713" s="147"/>
      <c r="K713" s="239">
        <f t="shared" si="291"/>
        <v>0</v>
      </c>
      <c r="L713" s="393">
        <f t="shared" si="298"/>
        <v>0</v>
      </c>
      <c r="M713" s="228">
        <f t="shared" si="292"/>
        <v>0</v>
      </c>
      <c r="N713" s="228">
        <f t="shared" si="293"/>
        <v>0</v>
      </c>
      <c r="O713" s="809">
        <f t="shared" si="294"/>
        <v>0</v>
      </c>
      <c r="P713" s="230">
        <f t="shared" si="295"/>
        <v>0</v>
      </c>
      <c r="Q713" s="345"/>
      <c r="R713" s="393">
        <f t="shared" si="299"/>
        <v>0</v>
      </c>
      <c r="S713" s="229">
        <f t="shared" si="300"/>
        <v>0</v>
      </c>
      <c r="T713" s="393">
        <f t="shared" si="301"/>
        <v>0</v>
      </c>
      <c r="U713" s="230">
        <f t="shared" si="302"/>
        <v>0</v>
      </c>
      <c r="V713" s="412">
        <f t="shared" si="296"/>
        <v>0</v>
      </c>
      <c r="W713" s="230">
        <f t="shared" si="297"/>
        <v>0</v>
      </c>
    </row>
    <row r="714" spans="1:23" s="13" customFormat="1" ht="12.75">
      <c r="A714" s="377"/>
      <c r="B714" s="146"/>
      <c r="C714" s="147"/>
      <c r="D714" s="147"/>
      <c r="E714" s="147"/>
      <c r="F714" s="239">
        <f t="shared" si="290"/>
        <v>0</v>
      </c>
      <c r="G714" s="146"/>
      <c r="H714" s="147"/>
      <c r="I714" s="147"/>
      <c r="J714" s="147"/>
      <c r="K714" s="239">
        <f t="shared" si="291"/>
        <v>0</v>
      </c>
      <c r="L714" s="393">
        <f t="shared" si="298"/>
        <v>0</v>
      </c>
      <c r="M714" s="228">
        <f t="shared" si="292"/>
        <v>0</v>
      </c>
      <c r="N714" s="228">
        <f t="shared" si="293"/>
        <v>0</v>
      </c>
      <c r="O714" s="809">
        <f t="shared" si="294"/>
        <v>0</v>
      </c>
      <c r="P714" s="230">
        <f t="shared" si="295"/>
        <v>0</v>
      </c>
      <c r="Q714" s="345"/>
      <c r="R714" s="393">
        <f t="shared" si="299"/>
        <v>0</v>
      </c>
      <c r="S714" s="229">
        <f t="shared" si="300"/>
        <v>0</v>
      </c>
      <c r="T714" s="393">
        <f t="shared" si="301"/>
        <v>0</v>
      </c>
      <c r="U714" s="230">
        <f t="shared" si="302"/>
        <v>0</v>
      </c>
      <c r="V714" s="412">
        <f t="shared" si="296"/>
        <v>0</v>
      </c>
      <c r="W714" s="230">
        <f t="shared" si="297"/>
        <v>0</v>
      </c>
    </row>
    <row r="715" spans="1:23" s="13" customFormat="1" ht="12.75">
      <c r="A715" s="377"/>
      <c r="B715" s="146"/>
      <c r="C715" s="147"/>
      <c r="D715" s="147"/>
      <c r="E715" s="147"/>
      <c r="F715" s="239">
        <f t="shared" si="290"/>
        <v>0</v>
      </c>
      <c r="G715" s="146"/>
      <c r="H715" s="147"/>
      <c r="I715" s="147"/>
      <c r="J715" s="147"/>
      <c r="K715" s="239">
        <f t="shared" si="291"/>
        <v>0</v>
      </c>
      <c r="L715" s="393">
        <f t="shared" si="298"/>
        <v>0</v>
      </c>
      <c r="M715" s="228">
        <f t="shared" si="292"/>
        <v>0</v>
      </c>
      <c r="N715" s="228">
        <f t="shared" si="293"/>
        <v>0</v>
      </c>
      <c r="O715" s="809">
        <f t="shared" si="294"/>
        <v>0</v>
      </c>
      <c r="P715" s="230">
        <f t="shared" si="295"/>
        <v>0</v>
      </c>
      <c r="Q715" s="345"/>
      <c r="R715" s="393">
        <f t="shared" si="299"/>
        <v>0</v>
      </c>
      <c r="S715" s="229">
        <f t="shared" si="300"/>
        <v>0</v>
      </c>
      <c r="T715" s="393">
        <f t="shared" si="301"/>
        <v>0</v>
      </c>
      <c r="U715" s="230">
        <f t="shared" si="302"/>
        <v>0</v>
      </c>
      <c r="V715" s="412">
        <f t="shared" si="296"/>
        <v>0</v>
      </c>
      <c r="W715" s="230">
        <f t="shared" si="297"/>
        <v>0</v>
      </c>
    </row>
    <row r="716" spans="1:23" s="13" customFormat="1" ht="12.75">
      <c r="A716" s="377"/>
      <c r="B716" s="146"/>
      <c r="C716" s="147"/>
      <c r="D716" s="147"/>
      <c r="E716" s="147"/>
      <c r="F716" s="239">
        <f t="shared" si="290"/>
        <v>0</v>
      </c>
      <c r="G716" s="146"/>
      <c r="H716" s="147"/>
      <c r="I716" s="147"/>
      <c r="J716" s="147"/>
      <c r="K716" s="239">
        <f t="shared" si="291"/>
        <v>0</v>
      </c>
      <c r="L716" s="393">
        <f t="shared" si="298"/>
        <v>0</v>
      </c>
      <c r="M716" s="228">
        <f t="shared" si="292"/>
        <v>0</v>
      </c>
      <c r="N716" s="228">
        <f t="shared" si="293"/>
        <v>0</v>
      </c>
      <c r="O716" s="809">
        <f t="shared" si="294"/>
        <v>0</v>
      </c>
      <c r="P716" s="230">
        <f t="shared" si="295"/>
        <v>0</v>
      </c>
      <c r="Q716" s="345"/>
      <c r="R716" s="393">
        <f t="shared" si="299"/>
        <v>0</v>
      </c>
      <c r="S716" s="229">
        <f t="shared" si="300"/>
        <v>0</v>
      </c>
      <c r="T716" s="393">
        <f t="shared" si="301"/>
        <v>0</v>
      </c>
      <c r="U716" s="230">
        <f t="shared" si="302"/>
        <v>0</v>
      </c>
      <c r="V716" s="412">
        <f t="shared" si="296"/>
        <v>0</v>
      </c>
      <c r="W716" s="230">
        <f t="shared" si="297"/>
        <v>0</v>
      </c>
    </row>
    <row r="717" spans="1:23" s="13" customFormat="1" ht="12.75">
      <c r="A717" s="377"/>
      <c r="B717" s="146"/>
      <c r="C717" s="147"/>
      <c r="D717" s="147"/>
      <c r="E717" s="147"/>
      <c r="F717" s="239">
        <f t="shared" si="290"/>
        <v>0</v>
      </c>
      <c r="G717" s="146"/>
      <c r="H717" s="147"/>
      <c r="I717" s="147"/>
      <c r="J717" s="147"/>
      <c r="K717" s="239">
        <f t="shared" si="291"/>
        <v>0</v>
      </c>
      <c r="L717" s="393">
        <f t="shared" si="298"/>
        <v>0</v>
      </c>
      <c r="M717" s="228">
        <f t="shared" si="292"/>
        <v>0</v>
      </c>
      <c r="N717" s="228">
        <f t="shared" si="293"/>
        <v>0</v>
      </c>
      <c r="O717" s="809">
        <f t="shared" si="294"/>
        <v>0</v>
      </c>
      <c r="P717" s="230">
        <f t="shared" si="295"/>
        <v>0</v>
      </c>
      <c r="Q717" s="345"/>
      <c r="R717" s="393">
        <f t="shared" si="299"/>
        <v>0</v>
      </c>
      <c r="S717" s="229">
        <f t="shared" si="300"/>
        <v>0</v>
      </c>
      <c r="T717" s="393">
        <f t="shared" si="301"/>
        <v>0</v>
      </c>
      <c r="U717" s="230">
        <f t="shared" si="302"/>
        <v>0</v>
      </c>
      <c r="V717" s="412">
        <f t="shared" si="296"/>
        <v>0</v>
      </c>
      <c r="W717" s="230">
        <f t="shared" si="297"/>
        <v>0</v>
      </c>
    </row>
    <row r="718" spans="1:23" s="13" customFormat="1" ht="12.75">
      <c r="A718" s="377"/>
      <c r="B718" s="146"/>
      <c r="C718" s="147"/>
      <c r="D718" s="147"/>
      <c r="E718" s="147"/>
      <c r="F718" s="239">
        <f t="shared" si="290"/>
        <v>0</v>
      </c>
      <c r="G718" s="146"/>
      <c r="H718" s="147"/>
      <c r="I718" s="147"/>
      <c r="J718" s="147"/>
      <c r="K718" s="239">
        <f t="shared" si="291"/>
        <v>0</v>
      </c>
      <c r="L718" s="393">
        <f t="shared" si="298"/>
        <v>0</v>
      </c>
      <c r="M718" s="228">
        <f t="shared" si="292"/>
        <v>0</v>
      </c>
      <c r="N718" s="228">
        <f t="shared" si="293"/>
        <v>0</v>
      </c>
      <c r="O718" s="809">
        <f t="shared" si="294"/>
        <v>0</v>
      </c>
      <c r="P718" s="230">
        <f t="shared" si="295"/>
        <v>0</v>
      </c>
      <c r="Q718" s="345"/>
      <c r="R718" s="393">
        <f t="shared" si="299"/>
        <v>0</v>
      </c>
      <c r="S718" s="229">
        <f t="shared" si="300"/>
        <v>0</v>
      </c>
      <c r="T718" s="393">
        <f t="shared" si="301"/>
        <v>0</v>
      </c>
      <c r="U718" s="230">
        <f t="shared" si="302"/>
        <v>0</v>
      </c>
      <c r="V718" s="412">
        <f t="shared" si="296"/>
        <v>0</v>
      </c>
      <c r="W718" s="230">
        <f t="shared" si="297"/>
        <v>0</v>
      </c>
    </row>
    <row r="719" spans="1:23" s="13" customFormat="1" ht="12.75">
      <c r="A719" s="377"/>
      <c r="B719" s="146"/>
      <c r="C719" s="147"/>
      <c r="D719" s="147"/>
      <c r="E719" s="147"/>
      <c r="F719" s="239">
        <f t="shared" si="290"/>
        <v>0</v>
      </c>
      <c r="G719" s="146"/>
      <c r="H719" s="147"/>
      <c r="I719" s="147"/>
      <c r="J719" s="147"/>
      <c r="K719" s="239">
        <f t="shared" si="291"/>
        <v>0</v>
      </c>
      <c r="L719" s="393">
        <f t="shared" si="298"/>
        <v>0</v>
      </c>
      <c r="M719" s="228">
        <f t="shared" si="292"/>
        <v>0</v>
      </c>
      <c r="N719" s="228">
        <f t="shared" si="293"/>
        <v>0</v>
      </c>
      <c r="O719" s="809">
        <f t="shared" si="294"/>
        <v>0</v>
      </c>
      <c r="P719" s="230">
        <f t="shared" si="295"/>
        <v>0</v>
      </c>
      <c r="Q719" s="345"/>
      <c r="R719" s="393">
        <f t="shared" si="299"/>
        <v>0</v>
      </c>
      <c r="S719" s="229">
        <f t="shared" si="300"/>
        <v>0</v>
      </c>
      <c r="T719" s="393">
        <f t="shared" si="301"/>
        <v>0</v>
      </c>
      <c r="U719" s="230">
        <f t="shared" si="302"/>
        <v>0</v>
      </c>
      <c r="V719" s="412">
        <f t="shared" si="296"/>
        <v>0</v>
      </c>
      <c r="W719" s="230">
        <f t="shared" si="297"/>
        <v>0</v>
      </c>
    </row>
    <row r="720" spans="1:23" s="13" customFormat="1" ht="12.75">
      <c r="A720" s="377"/>
      <c r="B720" s="146"/>
      <c r="C720" s="147"/>
      <c r="D720" s="147"/>
      <c r="E720" s="147"/>
      <c r="F720" s="239">
        <f t="shared" si="290"/>
        <v>0</v>
      </c>
      <c r="G720" s="146"/>
      <c r="H720" s="147"/>
      <c r="I720" s="147"/>
      <c r="J720" s="147"/>
      <c r="K720" s="239">
        <f t="shared" si="291"/>
        <v>0</v>
      </c>
      <c r="L720" s="393">
        <f t="shared" si="298"/>
        <v>0</v>
      </c>
      <c r="M720" s="228">
        <f t="shared" si="292"/>
        <v>0</v>
      </c>
      <c r="N720" s="228">
        <f t="shared" si="293"/>
        <v>0</v>
      </c>
      <c r="O720" s="809">
        <f t="shared" si="294"/>
        <v>0</v>
      </c>
      <c r="P720" s="230">
        <f t="shared" si="295"/>
        <v>0</v>
      </c>
      <c r="Q720" s="345"/>
      <c r="R720" s="393">
        <f t="shared" si="299"/>
        <v>0</v>
      </c>
      <c r="S720" s="229">
        <f t="shared" si="300"/>
        <v>0</v>
      </c>
      <c r="T720" s="393">
        <f t="shared" si="301"/>
        <v>0</v>
      </c>
      <c r="U720" s="230">
        <f t="shared" si="302"/>
        <v>0</v>
      </c>
      <c r="V720" s="412">
        <f t="shared" si="296"/>
        <v>0</v>
      </c>
      <c r="W720" s="230">
        <f t="shared" si="297"/>
        <v>0</v>
      </c>
    </row>
    <row r="721" spans="1:23" s="13" customFormat="1" ht="12.75">
      <c r="A721" s="377"/>
      <c r="B721" s="146"/>
      <c r="C721" s="147"/>
      <c r="D721" s="147"/>
      <c r="E721" s="147"/>
      <c r="F721" s="239">
        <f t="shared" si="290"/>
        <v>0</v>
      </c>
      <c r="G721" s="146"/>
      <c r="H721" s="147"/>
      <c r="I721" s="147"/>
      <c r="J721" s="147"/>
      <c r="K721" s="239">
        <f t="shared" si="291"/>
        <v>0</v>
      </c>
      <c r="L721" s="393">
        <f t="shared" si="298"/>
        <v>0</v>
      </c>
      <c r="M721" s="228">
        <f t="shared" si="292"/>
        <v>0</v>
      </c>
      <c r="N721" s="228">
        <f t="shared" si="293"/>
        <v>0</v>
      </c>
      <c r="O721" s="809">
        <f t="shared" si="294"/>
        <v>0</v>
      </c>
      <c r="P721" s="230">
        <f t="shared" si="295"/>
        <v>0</v>
      </c>
      <c r="Q721" s="345"/>
      <c r="R721" s="393">
        <f t="shared" si="299"/>
        <v>0</v>
      </c>
      <c r="S721" s="229">
        <f t="shared" si="300"/>
        <v>0</v>
      </c>
      <c r="T721" s="393">
        <f t="shared" si="301"/>
        <v>0</v>
      </c>
      <c r="U721" s="230">
        <f t="shared" si="302"/>
        <v>0</v>
      </c>
      <c r="V721" s="412">
        <f t="shared" si="296"/>
        <v>0</v>
      </c>
      <c r="W721" s="230">
        <f t="shared" si="297"/>
        <v>0</v>
      </c>
    </row>
    <row r="722" spans="1:23" s="13" customFormat="1" ht="12.75">
      <c r="A722" s="377"/>
      <c r="B722" s="146"/>
      <c r="C722" s="147"/>
      <c r="D722" s="147"/>
      <c r="E722" s="147"/>
      <c r="F722" s="239">
        <f t="shared" si="290"/>
        <v>0</v>
      </c>
      <c r="G722" s="146"/>
      <c r="H722" s="147"/>
      <c r="I722" s="147"/>
      <c r="J722" s="147"/>
      <c r="K722" s="239">
        <f t="shared" si="291"/>
        <v>0</v>
      </c>
      <c r="L722" s="393">
        <f t="shared" si="298"/>
        <v>0</v>
      </c>
      <c r="M722" s="228">
        <f t="shared" si="292"/>
        <v>0</v>
      </c>
      <c r="N722" s="228">
        <f t="shared" si="293"/>
        <v>0</v>
      </c>
      <c r="O722" s="809">
        <f t="shared" si="294"/>
        <v>0</v>
      </c>
      <c r="P722" s="230">
        <f t="shared" si="295"/>
        <v>0</v>
      </c>
      <c r="Q722" s="345"/>
      <c r="R722" s="393">
        <f t="shared" si="299"/>
        <v>0</v>
      </c>
      <c r="S722" s="229">
        <f t="shared" si="300"/>
        <v>0</v>
      </c>
      <c r="T722" s="393">
        <f t="shared" si="301"/>
        <v>0</v>
      </c>
      <c r="U722" s="230">
        <f t="shared" si="302"/>
        <v>0</v>
      </c>
      <c r="V722" s="412">
        <f t="shared" si="296"/>
        <v>0</v>
      </c>
      <c r="W722" s="230">
        <f t="shared" si="297"/>
        <v>0</v>
      </c>
    </row>
    <row r="723" spans="1:23" s="13" customFormat="1" ht="12.75">
      <c r="A723" s="377"/>
      <c r="B723" s="146"/>
      <c r="C723" s="147"/>
      <c r="D723" s="147"/>
      <c r="E723" s="147"/>
      <c r="F723" s="239">
        <f t="shared" si="290"/>
        <v>0</v>
      </c>
      <c r="G723" s="146"/>
      <c r="H723" s="147"/>
      <c r="I723" s="147"/>
      <c r="J723" s="147"/>
      <c r="K723" s="239">
        <f t="shared" si="291"/>
        <v>0</v>
      </c>
      <c r="L723" s="393">
        <f t="shared" si="298"/>
        <v>0</v>
      </c>
      <c r="M723" s="228">
        <f t="shared" si="292"/>
        <v>0</v>
      </c>
      <c r="N723" s="228">
        <f t="shared" si="293"/>
        <v>0</v>
      </c>
      <c r="O723" s="809">
        <f t="shared" si="294"/>
        <v>0</v>
      </c>
      <c r="P723" s="230">
        <f t="shared" si="295"/>
        <v>0</v>
      </c>
      <c r="Q723" s="345"/>
      <c r="R723" s="393">
        <f t="shared" si="299"/>
        <v>0</v>
      </c>
      <c r="S723" s="229">
        <f t="shared" si="300"/>
        <v>0</v>
      </c>
      <c r="T723" s="393">
        <f t="shared" si="301"/>
        <v>0</v>
      </c>
      <c r="U723" s="230">
        <f t="shared" si="302"/>
        <v>0</v>
      </c>
      <c r="V723" s="412">
        <f t="shared" si="296"/>
        <v>0</v>
      </c>
      <c r="W723" s="230">
        <f t="shared" si="297"/>
        <v>0</v>
      </c>
    </row>
    <row r="724" spans="1:23" s="13" customFormat="1" ht="12.75">
      <c r="A724" s="377"/>
      <c r="B724" s="146"/>
      <c r="C724" s="147"/>
      <c r="D724" s="147"/>
      <c r="E724" s="147"/>
      <c r="F724" s="239">
        <f t="shared" si="290"/>
        <v>0</v>
      </c>
      <c r="G724" s="146"/>
      <c r="H724" s="147"/>
      <c r="I724" s="147"/>
      <c r="J724" s="147"/>
      <c r="K724" s="239">
        <f t="shared" si="291"/>
        <v>0</v>
      </c>
      <c r="L724" s="393">
        <f t="shared" si="298"/>
        <v>0</v>
      </c>
      <c r="M724" s="228">
        <f t="shared" si="292"/>
        <v>0</v>
      </c>
      <c r="N724" s="228">
        <f t="shared" si="293"/>
        <v>0</v>
      </c>
      <c r="O724" s="809">
        <f t="shared" si="294"/>
        <v>0</v>
      </c>
      <c r="P724" s="230">
        <f t="shared" si="295"/>
        <v>0</v>
      </c>
      <c r="Q724" s="345"/>
      <c r="R724" s="393">
        <f t="shared" si="299"/>
        <v>0</v>
      </c>
      <c r="S724" s="229">
        <f t="shared" si="300"/>
        <v>0</v>
      </c>
      <c r="T724" s="393">
        <f t="shared" si="301"/>
        <v>0</v>
      </c>
      <c r="U724" s="230">
        <f t="shared" si="302"/>
        <v>0</v>
      </c>
      <c r="V724" s="412">
        <f t="shared" si="296"/>
        <v>0</v>
      </c>
      <c r="W724" s="230">
        <f t="shared" si="297"/>
        <v>0</v>
      </c>
    </row>
    <row r="725" spans="1:23" s="13" customFormat="1" ht="12.75">
      <c r="A725" s="377"/>
      <c r="B725" s="146"/>
      <c r="C725" s="147"/>
      <c r="D725" s="147"/>
      <c r="E725" s="147"/>
      <c r="F725" s="239">
        <f t="shared" si="290"/>
        <v>0</v>
      </c>
      <c r="G725" s="146"/>
      <c r="H725" s="147"/>
      <c r="I725" s="147"/>
      <c r="J725" s="147"/>
      <c r="K725" s="239">
        <f t="shared" si="291"/>
        <v>0</v>
      </c>
      <c r="L725" s="393">
        <f t="shared" si="298"/>
        <v>0</v>
      </c>
      <c r="M725" s="228">
        <f t="shared" si="292"/>
        <v>0</v>
      </c>
      <c r="N725" s="228">
        <f t="shared" si="293"/>
        <v>0</v>
      </c>
      <c r="O725" s="809">
        <f t="shared" si="294"/>
        <v>0</v>
      </c>
      <c r="P725" s="230">
        <f t="shared" si="295"/>
        <v>0</v>
      </c>
      <c r="Q725" s="345"/>
      <c r="R725" s="393">
        <f t="shared" si="299"/>
        <v>0</v>
      </c>
      <c r="S725" s="229">
        <f t="shared" si="300"/>
        <v>0</v>
      </c>
      <c r="T725" s="393">
        <f t="shared" si="301"/>
        <v>0</v>
      </c>
      <c r="U725" s="230">
        <f t="shared" si="302"/>
        <v>0</v>
      </c>
      <c r="V725" s="412">
        <f t="shared" si="296"/>
        <v>0</v>
      </c>
      <c r="W725" s="230">
        <f t="shared" si="297"/>
        <v>0</v>
      </c>
    </row>
    <row r="726" spans="1:23" s="13" customFormat="1" ht="12.75">
      <c r="A726" s="377"/>
      <c r="B726" s="146"/>
      <c r="C726" s="147"/>
      <c r="D726" s="147"/>
      <c r="E726" s="147"/>
      <c r="F726" s="239">
        <f t="shared" si="290"/>
        <v>0</v>
      </c>
      <c r="G726" s="146"/>
      <c r="H726" s="147"/>
      <c r="I726" s="147"/>
      <c r="J726" s="147"/>
      <c r="K726" s="239">
        <f t="shared" si="291"/>
        <v>0</v>
      </c>
      <c r="L726" s="393">
        <f t="shared" si="298"/>
        <v>0</v>
      </c>
      <c r="M726" s="228">
        <f t="shared" si="292"/>
        <v>0</v>
      </c>
      <c r="N726" s="228">
        <f t="shared" si="293"/>
        <v>0</v>
      </c>
      <c r="O726" s="809">
        <f t="shared" si="294"/>
        <v>0</v>
      </c>
      <c r="P726" s="230">
        <f t="shared" si="295"/>
        <v>0</v>
      </c>
      <c r="Q726" s="345"/>
      <c r="R726" s="393">
        <f t="shared" si="299"/>
        <v>0</v>
      </c>
      <c r="S726" s="229">
        <f t="shared" si="300"/>
        <v>0</v>
      </c>
      <c r="T726" s="393">
        <f t="shared" si="301"/>
        <v>0</v>
      </c>
      <c r="U726" s="230">
        <f t="shared" si="302"/>
        <v>0</v>
      </c>
      <c r="V726" s="412">
        <f t="shared" si="296"/>
        <v>0</v>
      </c>
      <c r="W726" s="230">
        <f t="shared" si="297"/>
        <v>0</v>
      </c>
    </row>
    <row r="727" spans="1:23" s="13" customFormat="1" ht="12.75">
      <c r="A727" s="377"/>
      <c r="B727" s="146"/>
      <c r="C727" s="147"/>
      <c r="D727" s="147"/>
      <c r="E727" s="147"/>
      <c r="F727" s="239">
        <f t="shared" si="290"/>
        <v>0</v>
      </c>
      <c r="G727" s="146"/>
      <c r="H727" s="147"/>
      <c r="I727" s="147"/>
      <c r="J727" s="147"/>
      <c r="K727" s="239">
        <f t="shared" si="291"/>
        <v>0</v>
      </c>
      <c r="L727" s="393">
        <f t="shared" si="298"/>
        <v>0</v>
      </c>
      <c r="M727" s="228">
        <f t="shared" si="292"/>
        <v>0</v>
      </c>
      <c r="N727" s="228">
        <f t="shared" si="293"/>
        <v>0</v>
      </c>
      <c r="O727" s="809">
        <f t="shared" si="294"/>
        <v>0</v>
      </c>
      <c r="P727" s="230">
        <f t="shared" si="295"/>
        <v>0</v>
      </c>
      <c r="Q727" s="345"/>
      <c r="R727" s="393">
        <f t="shared" si="299"/>
        <v>0</v>
      </c>
      <c r="S727" s="229">
        <f t="shared" si="300"/>
        <v>0</v>
      </c>
      <c r="T727" s="393">
        <f t="shared" si="301"/>
        <v>0</v>
      </c>
      <c r="U727" s="230">
        <f t="shared" si="302"/>
        <v>0</v>
      </c>
      <c r="V727" s="412">
        <f t="shared" si="296"/>
        <v>0</v>
      </c>
      <c r="W727" s="230">
        <f t="shared" si="297"/>
        <v>0</v>
      </c>
    </row>
    <row r="728" spans="1:23" s="13" customFormat="1" ht="12.75">
      <c r="A728" s="820"/>
      <c r="B728" s="821"/>
      <c r="C728" s="822"/>
      <c r="D728" s="822"/>
      <c r="E728" s="822"/>
      <c r="F728" s="239">
        <f t="shared" si="290"/>
        <v>0</v>
      </c>
      <c r="G728" s="821"/>
      <c r="H728" s="822"/>
      <c r="I728" s="822"/>
      <c r="J728" s="822"/>
      <c r="K728" s="239">
        <f t="shared" si="291"/>
        <v>0</v>
      </c>
      <c r="L728" s="413">
        <f t="shared" ref="L728:L743" si="303">+B728-G728</f>
        <v>0</v>
      </c>
      <c r="M728" s="823">
        <f t="shared" ref="M728:M743" si="304">+C728-H728</f>
        <v>0</v>
      </c>
      <c r="N728" s="823">
        <f t="shared" ref="N728:N743" si="305">+D728-I728</f>
        <v>0</v>
      </c>
      <c r="O728" s="828">
        <f t="shared" ref="O728:O743" si="306">+E728-J728</f>
        <v>0</v>
      </c>
      <c r="P728" s="415">
        <f t="shared" ref="P728:P743" si="307">+F728-K728</f>
        <v>0</v>
      </c>
      <c r="Q728" s="345"/>
      <c r="R728" s="393">
        <f t="shared" ref="R728:R743" si="308">+B728*(E728/12)</f>
        <v>0</v>
      </c>
      <c r="S728" s="229">
        <f t="shared" ref="S728:S743" si="309">+C728*(E728/12)</f>
        <v>0</v>
      </c>
      <c r="T728" s="393">
        <f t="shared" ref="T728:T743" si="310">+G728*(J728/12)</f>
        <v>0</v>
      </c>
      <c r="U728" s="230">
        <f t="shared" ref="U728:U743" si="311">+H728*(J728/12)</f>
        <v>0</v>
      </c>
      <c r="V728" s="412">
        <f t="shared" ref="V728:V743" si="312">+R728-T728</f>
        <v>0</v>
      </c>
      <c r="W728" s="230">
        <f t="shared" ref="W728:W743" si="313">+S728-U728</f>
        <v>0</v>
      </c>
    </row>
    <row r="729" spans="1:23" s="13" customFormat="1" ht="12.75">
      <c r="A729" s="820"/>
      <c r="B729" s="821"/>
      <c r="C729" s="822"/>
      <c r="D729" s="822"/>
      <c r="E729" s="822"/>
      <c r="F729" s="239">
        <f t="shared" si="290"/>
        <v>0</v>
      </c>
      <c r="G729" s="821"/>
      <c r="H729" s="822"/>
      <c r="I729" s="822"/>
      <c r="J729" s="822"/>
      <c r="K729" s="239">
        <f t="shared" si="291"/>
        <v>0</v>
      </c>
      <c r="L729" s="413">
        <f t="shared" si="303"/>
        <v>0</v>
      </c>
      <c r="M729" s="823">
        <f t="shared" si="304"/>
        <v>0</v>
      </c>
      <c r="N729" s="823">
        <f t="shared" si="305"/>
        <v>0</v>
      </c>
      <c r="O729" s="828">
        <f t="shared" si="306"/>
        <v>0</v>
      </c>
      <c r="P729" s="415">
        <f t="shared" si="307"/>
        <v>0</v>
      </c>
      <c r="Q729" s="345"/>
      <c r="R729" s="393">
        <f t="shared" si="308"/>
        <v>0</v>
      </c>
      <c r="S729" s="229">
        <f t="shared" si="309"/>
        <v>0</v>
      </c>
      <c r="T729" s="393">
        <f t="shared" si="310"/>
        <v>0</v>
      </c>
      <c r="U729" s="230">
        <f t="shared" si="311"/>
        <v>0</v>
      </c>
      <c r="V729" s="412">
        <f t="shared" si="312"/>
        <v>0</v>
      </c>
      <c r="W729" s="230">
        <f t="shared" si="313"/>
        <v>0</v>
      </c>
    </row>
    <row r="730" spans="1:23" s="13" customFormat="1" ht="12.75">
      <c r="A730" s="820"/>
      <c r="B730" s="821"/>
      <c r="C730" s="822"/>
      <c r="D730" s="822"/>
      <c r="E730" s="822"/>
      <c r="F730" s="239">
        <f t="shared" si="290"/>
        <v>0</v>
      </c>
      <c r="G730" s="821"/>
      <c r="H730" s="822"/>
      <c r="I730" s="822"/>
      <c r="J730" s="822"/>
      <c r="K730" s="239">
        <f t="shared" si="291"/>
        <v>0</v>
      </c>
      <c r="L730" s="413">
        <f t="shared" si="303"/>
        <v>0</v>
      </c>
      <c r="M730" s="823">
        <f t="shared" si="304"/>
        <v>0</v>
      </c>
      <c r="N730" s="823">
        <f t="shared" si="305"/>
        <v>0</v>
      </c>
      <c r="O730" s="828">
        <f t="shared" si="306"/>
        <v>0</v>
      </c>
      <c r="P730" s="415">
        <f t="shared" si="307"/>
        <v>0</v>
      </c>
      <c r="Q730" s="345"/>
      <c r="R730" s="393">
        <f t="shared" si="308"/>
        <v>0</v>
      </c>
      <c r="S730" s="229">
        <f t="shared" si="309"/>
        <v>0</v>
      </c>
      <c r="T730" s="393">
        <f t="shared" si="310"/>
        <v>0</v>
      </c>
      <c r="U730" s="230">
        <f t="shared" si="311"/>
        <v>0</v>
      </c>
      <c r="V730" s="412">
        <f t="shared" si="312"/>
        <v>0</v>
      </c>
      <c r="W730" s="230">
        <f t="shared" si="313"/>
        <v>0</v>
      </c>
    </row>
    <row r="731" spans="1:23" s="13" customFormat="1" ht="12.75">
      <c r="A731" s="820"/>
      <c r="B731" s="821"/>
      <c r="C731" s="822"/>
      <c r="D731" s="822"/>
      <c r="E731" s="822"/>
      <c r="F731" s="239">
        <f t="shared" si="290"/>
        <v>0</v>
      </c>
      <c r="G731" s="821"/>
      <c r="H731" s="822"/>
      <c r="I731" s="822"/>
      <c r="J731" s="822"/>
      <c r="K731" s="239">
        <f t="shared" si="291"/>
        <v>0</v>
      </c>
      <c r="L731" s="413">
        <f t="shared" si="303"/>
        <v>0</v>
      </c>
      <c r="M731" s="823">
        <f t="shared" si="304"/>
        <v>0</v>
      </c>
      <c r="N731" s="823">
        <f t="shared" si="305"/>
        <v>0</v>
      </c>
      <c r="O731" s="828">
        <f t="shared" si="306"/>
        <v>0</v>
      </c>
      <c r="P731" s="415">
        <f t="shared" si="307"/>
        <v>0</v>
      </c>
      <c r="Q731" s="345"/>
      <c r="R731" s="393">
        <f t="shared" si="308"/>
        <v>0</v>
      </c>
      <c r="S731" s="229">
        <f t="shared" si="309"/>
        <v>0</v>
      </c>
      <c r="T731" s="393">
        <f t="shared" si="310"/>
        <v>0</v>
      </c>
      <c r="U731" s="230">
        <f t="shared" si="311"/>
        <v>0</v>
      </c>
      <c r="V731" s="412">
        <f t="shared" si="312"/>
        <v>0</v>
      </c>
      <c r="W731" s="230">
        <f t="shared" si="313"/>
        <v>0</v>
      </c>
    </row>
    <row r="732" spans="1:23" s="13" customFormat="1" ht="12.75">
      <c r="A732" s="820"/>
      <c r="B732" s="821"/>
      <c r="C732" s="822"/>
      <c r="D732" s="822"/>
      <c r="E732" s="822"/>
      <c r="F732" s="239">
        <f t="shared" si="290"/>
        <v>0</v>
      </c>
      <c r="G732" s="821"/>
      <c r="H732" s="822"/>
      <c r="I732" s="822"/>
      <c r="J732" s="822"/>
      <c r="K732" s="239">
        <f t="shared" si="291"/>
        <v>0</v>
      </c>
      <c r="L732" s="413">
        <f t="shared" si="303"/>
        <v>0</v>
      </c>
      <c r="M732" s="823">
        <f t="shared" si="304"/>
        <v>0</v>
      </c>
      <c r="N732" s="823">
        <f t="shared" si="305"/>
        <v>0</v>
      </c>
      <c r="O732" s="828">
        <f t="shared" si="306"/>
        <v>0</v>
      </c>
      <c r="P732" s="415">
        <f t="shared" si="307"/>
        <v>0</v>
      </c>
      <c r="Q732" s="345"/>
      <c r="R732" s="393">
        <f t="shared" si="308"/>
        <v>0</v>
      </c>
      <c r="S732" s="229">
        <f t="shared" si="309"/>
        <v>0</v>
      </c>
      <c r="T732" s="393">
        <f t="shared" si="310"/>
        <v>0</v>
      </c>
      <c r="U732" s="230">
        <f t="shared" si="311"/>
        <v>0</v>
      </c>
      <c r="V732" s="412">
        <f t="shared" si="312"/>
        <v>0</v>
      </c>
      <c r="W732" s="230">
        <f t="shared" si="313"/>
        <v>0</v>
      </c>
    </row>
    <row r="733" spans="1:23" s="13" customFormat="1" ht="12.75">
      <c r="A733" s="820"/>
      <c r="B733" s="821"/>
      <c r="C733" s="822"/>
      <c r="D733" s="822"/>
      <c r="E733" s="822"/>
      <c r="F733" s="239">
        <f t="shared" si="290"/>
        <v>0</v>
      </c>
      <c r="G733" s="821"/>
      <c r="H733" s="822"/>
      <c r="I733" s="822"/>
      <c r="J733" s="822"/>
      <c r="K733" s="239">
        <f t="shared" si="291"/>
        <v>0</v>
      </c>
      <c r="L733" s="413">
        <f t="shared" si="303"/>
        <v>0</v>
      </c>
      <c r="M733" s="823">
        <f t="shared" si="304"/>
        <v>0</v>
      </c>
      <c r="N733" s="823">
        <f t="shared" si="305"/>
        <v>0</v>
      </c>
      <c r="O733" s="828">
        <f t="shared" si="306"/>
        <v>0</v>
      </c>
      <c r="P733" s="415">
        <f t="shared" si="307"/>
        <v>0</v>
      </c>
      <c r="Q733" s="345"/>
      <c r="R733" s="393">
        <f t="shared" si="308"/>
        <v>0</v>
      </c>
      <c r="S733" s="229">
        <f t="shared" si="309"/>
        <v>0</v>
      </c>
      <c r="T733" s="393">
        <f t="shared" si="310"/>
        <v>0</v>
      </c>
      <c r="U733" s="230">
        <f t="shared" si="311"/>
        <v>0</v>
      </c>
      <c r="V733" s="412">
        <f t="shared" si="312"/>
        <v>0</v>
      </c>
      <c r="W733" s="230">
        <f t="shared" si="313"/>
        <v>0</v>
      </c>
    </row>
    <row r="734" spans="1:23" s="13" customFormat="1" ht="12.75">
      <c r="A734" s="820"/>
      <c r="B734" s="821"/>
      <c r="C734" s="822"/>
      <c r="D734" s="822"/>
      <c r="E734" s="822"/>
      <c r="F734" s="239">
        <f t="shared" si="290"/>
        <v>0</v>
      </c>
      <c r="G734" s="821"/>
      <c r="H734" s="822"/>
      <c r="I734" s="822"/>
      <c r="J734" s="822"/>
      <c r="K734" s="239">
        <f t="shared" si="291"/>
        <v>0</v>
      </c>
      <c r="L734" s="413">
        <f t="shared" si="303"/>
        <v>0</v>
      </c>
      <c r="M734" s="823">
        <f t="shared" si="304"/>
        <v>0</v>
      </c>
      <c r="N734" s="823">
        <f t="shared" si="305"/>
        <v>0</v>
      </c>
      <c r="O734" s="828">
        <f t="shared" si="306"/>
        <v>0</v>
      </c>
      <c r="P734" s="415">
        <f t="shared" si="307"/>
        <v>0</v>
      </c>
      <c r="Q734" s="345"/>
      <c r="R734" s="393">
        <f t="shared" si="308"/>
        <v>0</v>
      </c>
      <c r="S734" s="229">
        <f t="shared" si="309"/>
        <v>0</v>
      </c>
      <c r="T734" s="393">
        <f t="shared" si="310"/>
        <v>0</v>
      </c>
      <c r="U734" s="230">
        <f t="shared" si="311"/>
        <v>0</v>
      </c>
      <c r="V734" s="412">
        <f t="shared" si="312"/>
        <v>0</v>
      </c>
      <c r="W734" s="230">
        <f t="shared" si="313"/>
        <v>0</v>
      </c>
    </row>
    <row r="735" spans="1:23" s="13" customFormat="1" ht="12.75">
      <c r="A735" s="820"/>
      <c r="B735" s="821"/>
      <c r="C735" s="822"/>
      <c r="D735" s="822"/>
      <c r="E735" s="822"/>
      <c r="F735" s="239">
        <f t="shared" si="290"/>
        <v>0</v>
      </c>
      <c r="G735" s="821"/>
      <c r="H735" s="822"/>
      <c r="I735" s="822"/>
      <c r="J735" s="822"/>
      <c r="K735" s="239">
        <f t="shared" si="291"/>
        <v>0</v>
      </c>
      <c r="L735" s="413">
        <f t="shared" si="303"/>
        <v>0</v>
      </c>
      <c r="M735" s="823">
        <f t="shared" si="304"/>
        <v>0</v>
      </c>
      <c r="N735" s="823">
        <f t="shared" si="305"/>
        <v>0</v>
      </c>
      <c r="O735" s="828">
        <f t="shared" si="306"/>
        <v>0</v>
      </c>
      <c r="P735" s="415">
        <f t="shared" si="307"/>
        <v>0</v>
      </c>
      <c r="Q735" s="345"/>
      <c r="R735" s="393">
        <f t="shared" si="308"/>
        <v>0</v>
      </c>
      <c r="S735" s="229">
        <f t="shared" si="309"/>
        <v>0</v>
      </c>
      <c r="T735" s="393">
        <f t="shared" si="310"/>
        <v>0</v>
      </c>
      <c r="U735" s="230">
        <f t="shared" si="311"/>
        <v>0</v>
      </c>
      <c r="V735" s="412">
        <f t="shared" si="312"/>
        <v>0</v>
      </c>
      <c r="W735" s="230">
        <f t="shared" si="313"/>
        <v>0</v>
      </c>
    </row>
    <row r="736" spans="1:23" s="13" customFormat="1" ht="12.75">
      <c r="A736" s="820"/>
      <c r="B736" s="821"/>
      <c r="C736" s="822"/>
      <c r="D736" s="822"/>
      <c r="E736" s="822"/>
      <c r="F736" s="239">
        <f t="shared" si="290"/>
        <v>0</v>
      </c>
      <c r="G736" s="821"/>
      <c r="H736" s="822"/>
      <c r="I736" s="822"/>
      <c r="J736" s="822"/>
      <c r="K736" s="239">
        <f t="shared" si="291"/>
        <v>0</v>
      </c>
      <c r="L736" s="413">
        <f t="shared" si="303"/>
        <v>0</v>
      </c>
      <c r="M736" s="823">
        <f t="shared" si="304"/>
        <v>0</v>
      </c>
      <c r="N736" s="823">
        <f t="shared" si="305"/>
        <v>0</v>
      </c>
      <c r="O736" s="828">
        <f t="shared" si="306"/>
        <v>0</v>
      </c>
      <c r="P736" s="415">
        <f t="shared" si="307"/>
        <v>0</v>
      </c>
      <c r="Q736" s="345"/>
      <c r="R736" s="393">
        <f t="shared" si="308"/>
        <v>0</v>
      </c>
      <c r="S736" s="229">
        <f t="shared" si="309"/>
        <v>0</v>
      </c>
      <c r="T736" s="393">
        <f t="shared" si="310"/>
        <v>0</v>
      </c>
      <c r="U736" s="230">
        <f t="shared" si="311"/>
        <v>0</v>
      </c>
      <c r="V736" s="412">
        <f t="shared" si="312"/>
        <v>0</v>
      </c>
      <c r="W736" s="230">
        <f t="shared" si="313"/>
        <v>0</v>
      </c>
    </row>
    <row r="737" spans="1:23" s="13" customFormat="1" ht="12.75">
      <c r="A737" s="820"/>
      <c r="B737" s="821"/>
      <c r="C737" s="822"/>
      <c r="D737" s="822"/>
      <c r="E737" s="822"/>
      <c r="F737" s="239">
        <f t="shared" si="290"/>
        <v>0</v>
      </c>
      <c r="G737" s="821"/>
      <c r="H737" s="822"/>
      <c r="I737" s="822"/>
      <c r="J737" s="822"/>
      <c r="K737" s="239">
        <f t="shared" si="291"/>
        <v>0</v>
      </c>
      <c r="L737" s="413">
        <f t="shared" si="303"/>
        <v>0</v>
      </c>
      <c r="M737" s="823">
        <f t="shared" si="304"/>
        <v>0</v>
      </c>
      <c r="N737" s="823">
        <f t="shared" si="305"/>
        <v>0</v>
      </c>
      <c r="O737" s="828">
        <f t="shared" si="306"/>
        <v>0</v>
      </c>
      <c r="P737" s="415">
        <f t="shared" si="307"/>
        <v>0</v>
      </c>
      <c r="Q737" s="345"/>
      <c r="R737" s="393">
        <f t="shared" si="308"/>
        <v>0</v>
      </c>
      <c r="S737" s="229">
        <f t="shared" si="309"/>
        <v>0</v>
      </c>
      <c r="T737" s="393">
        <f t="shared" si="310"/>
        <v>0</v>
      </c>
      <c r="U737" s="230">
        <f t="shared" si="311"/>
        <v>0</v>
      </c>
      <c r="V737" s="412">
        <f t="shared" si="312"/>
        <v>0</v>
      </c>
      <c r="W737" s="230">
        <f t="shared" si="313"/>
        <v>0</v>
      </c>
    </row>
    <row r="738" spans="1:23" s="13" customFormat="1" ht="12.75">
      <c r="A738" s="820"/>
      <c r="B738" s="821"/>
      <c r="C738" s="822"/>
      <c r="D738" s="822"/>
      <c r="E738" s="822"/>
      <c r="F738" s="239">
        <f t="shared" si="290"/>
        <v>0</v>
      </c>
      <c r="G738" s="821"/>
      <c r="H738" s="822"/>
      <c r="I738" s="822"/>
      <c r="J738" s="822"/>
      <c r="K738" s="239">
        <f t="shared" si="291"/>
        <v>0</v>
      </c>
      <c r="L738" s="413">
        <f t="shared" si="303"/>
        <v>0</v>
      </c>
      <c r="M738" s="823">
        <f t="shared" si="304"/>
        <v>0</v>
      </c>
      <c r="N738" s="823">
        <f t="shared" si="305"/>
        <v>0</v>
      </c>
      <c r="O738" s="828">
        <f t="shared" si="306"/>
        <v>0</v>
      </c>
      <c r="P738" s="415">
        <f t="shared" si="307"/>
        <v>0</v>
      </c>
      <c r="Q738" s="345"/>
      <c r="R738" s="393">
        <f t="shared" si="308"/>
        <v>0</v>
      </c>
      <c r="S738" s="229">
        <f t="shared" si="309"/>
        <v>0</v>
      </c>
      <c r="T738" s="393">
        <f t="shared" si="310"/>
        <v>0</v>
      </c>
      <c r="U738" s="230">
        <f t="shared" si="311"/>
        <v>0</v>
      </c>
      <c r="V738" s="412">
        <f t="shared" si="312"/>
        <v>0</v>
      </c>
      <c r="W738" s="230">
        <f t="shared" si="313"/>
        <v>0</v>
      </c>
    </row>
    <row r="739" spans="1:23" s="13" customFormat="1" ht="12.75">
      <c r="A739" s="820"/>
      <c r="B739" s="821"/>
      <c r="C739" s="822"/>
      <c r="D739" s="822"/>
      <c r="E739" s="822"/>
      <c r="F739" s="239">
        <f t="shared" si="290"/>
        <v>0</v>
      </c>
      <c r="G739" s="821"/>
      <c r="H739" s="822"/>
      <c r="I739" s="822"/>
      <c r="J739" s="822"/>
      <c r="K739" s="239">
        <f t="shared" si="291"/>
        <v>0</v>
      </c>
      <c r="L739" s="413">
        <f t="shared" si="303"/>
        <v>0</v>
      </c>
      <c r="M739" s="823">
        <f t="shared" si="304"/>
        <v>0</v>
      </c>
      <c r="N739" s="823">
        <f t="shared" si="305"/>
        <v>0</v>
      </c>
      <c r="O739" s="828">
        <f t="shared" si="306"/>
        <v>0</v>
      </c>
      <c r="P739" s="415">
        <f t="shared" si="307"/>
        <v>0</v>
      </c>
      <c r="Q739" s="345"/>
      <c r="R739" s="393">
        <f t="shared" si="308"/>
        <v>0</v>
      </c>
      <c r="S739" s="229">
        <f t="shared" si="309"/>
        <v>0</v>
      </c>
      <c r="T739" s="393">
        <f t="shared" si="310"/>
        <v>0</v>
      </c>
      <c r="U739" s="230">
        <f t="shared" si="311"/>
        <v>0</v>
      </c>
      <c r="V739" s="412">
        <f t="shared" si="312"/>
        <v>0</v>
      </c>
      <c r="W739" s="230">
        <f t="shared" si="313"/>
        <v>0</v>
      </c>
    </row>
    <row r="740" spans="1:23" s="13" customFormat="1" ht="12.75">
      <c r="A740" s="820"/>
      <c r="B740" s="821"/>
      <c r="C740" s="822"/>
      <c r="D740" s="822"/>
      <c r="E740" s="822"/>
      <c r="F740" s="239">
        <f t="shared" si="290"/>
        <v>0</v>
      </c>
      <c r="G740" s="821"/>
      <c r="H740" s="822"/>
      <c r="I740" s="822"/>
      <c r="J740" s="822"/>
      <c r="K740" s="239">
        <f t="shared" si="291"/>
        <v>0</v>
      </c>
      <c r="L740" s="413">
        <f t="shared" si="303"/>
        <v>0</v>
      </c>
      <c r="M740" s="823">
        <f t="shared" si="304"/>
        <v>0</v>
      </c>
      <c r="N740" s="823">
        <f t="shared" si="305"/>
        <v>0</v>
      </c>
      <c r="O740" s="828">
        <f t="shared" si="306"/>
        <v>0</v>
      </c>
      <c r="P740" s="415">
        <f t="shared" si="307"/>
        <v>0</v>
      </c>
      <c r="Q740" s="345"/>
      <c r="R740" s="393">
        <f t="shared" si="308"/>
        <v>0</v>
      </c>
      <c r="S740" s="229">
        <f t="shared" si="309"/>
        <v>0</v>
      </c>
      <c r="T740" s="393">
        <f t="shared" si="310"/>
        <v>0</v>
      </c>
      <c r="U740" s="230">
        <f t="shared" si="311"/>
        <v>0</v>
      </c>
      <c r="V740" s="412">
        <f t="shared" si="312"/>
        <v>0</v>
      </c>
      <c r="W740" s="230">
        <f t="shared" si="313"/>
        <v>0</v>
      </c>
    </row>
    <row r="741" spans="1:23" s="13" customFormat="1" ht="12.75">
      <c r="A741" s="820"/>
      <c r="B741" s="821"/>
      <c r="C741" s="822"/>
      <c r="D741" s="822"/>
      <c r="E741" s="822"/>
      <c r="F741" s="239">
        <f t="shared" si="290"/>
        <v>0</v>
      </c>
      <c r="G741" s="821"/>
      <c r="H741" s="822"/>
      <c r="I741" s="822"/>
      <c r="J741" s="822"/>
      <c r="K741" s="239">
        <f t="shared" si="291"/>
        <v>0</v>
      </c>
      <c r="L741" s="413">
        <f t="shared" si="303"/>
        <v>0</v>
      </c>
      <c r="M741" s="823">
        <f t="shared" si="304"/>
        <v>0</v>
      </c>
      <c r="N741" s="823">
        <f t="shared" si="305"/>
        <v>0</v>
      </c>
      <c r="O741" s="828">
        <f t="shared" si="306"/>
        <v>0</v>
      </c>
      <c r="P741" s="415">
        <f t="shared" si="307"/>
        <v>0</v>
      </c>
      <c r="Q741" s="345"/>
      <c r="R741" s="393">
        <f t="shared" si="308"/>
        <v>0</v>
      </c>
      <c r="S741" s="229">
        <f t="shared" si="309"/>
        <v>0</v>
      </c>
      <c r="T741" s="393">
        <f t="shared" si="310"/>
        <v>0</v>
      </c>
      <c r="U741" s="230">
        <f t="shared" si="311"/>
        <v>0</v>
      </c>
      <c r="V741" s="412">
        <f t="shared" si="312"/>
        <v>0</v>
      </c>
      <c r="W741" s="230">
        <f t="shared" si="313"/>
        <v>0</v>
      </c>
    </row>
    <row r="742" spans="1:23" s="13" customFormat="1" ht="12.75">
      <c r="A742" s="820"/>
      <c r="B742" s="821"/>
      <c r="C742" s="822"/>
      <c r="D742" s="822"/>
      <c r="E742" s="822"/>
      <c r="F742" s="239">
        <f t="shared" si="290"/>
        <v>0</v>
      </c>
      <c r="G742" s="821"/>
      <c r="H742" s="822"/>
      <c r="I742" s="822"/>
      <c r="J742" s="822"/>
      <c r="K742" s="239">
        <f t="shared" si="291"/>
        <v>0</v>
      </c>
      <c r="L742" s="413">
        <f t="shared" si="303"/>
        <v>0</v>
      </c>
      <c r="M742" s="823">
        <f t="shared" si="304"/>
        <v>0</v>
      </c>
      <c r="N742" s="823">
        <f t="shared" si="305"/>
        <v>0</v>
      </c>
      <c r="O742" s="828">
        <f t="shared" si="306"/>
        <v>0</v>
      </c>
      <c r="P742" s="415">
        <f t="shared" si="307"/>
        <v>0</v>
      </c>
      <c r="Q742" s="345"/>
      <c r="R742" s="393">
        <f t="shared" si="308"/>
        <v>0</v>
      </c>
      <c r="S742" s="229">
        <f t="shared" si="309"/>
        <v>0</v>
      </c>
      <c r="T742" s="393">
        <f t="shared" si="310"/>
        <v>0</v>
      </c>
      <c r="U742" s="230">
        <f t="shared" si="311"/>
        <v>0</v>
      </c>
      <c r="V742" s="412">
        <f t="shared" si="312"/>
        <v>0</v>
      </c>
      <c r="W742" s="230">
        <f t="shared" si="313"/>
        <v>0</v>
      </c>
    </row>
    <row r="743" spans="1:23" s="13" customFormat="1" ht="12.75">
      <c r="A743" s="820"/>
      <c r="B743" s="821"/>
      <c r="C743" s="822"/>
      <c r="D743" s="822"/>
      <c r="E743" s="822"/>
      <c r="F743" s="239">
        <f t="shared" si="290"/>
        <v>0</v>
      </c>
      <c r="G743" s="821"/>
      <c r="H743" s="822"/>
      <c r="I743" s="822"/>
      <c r="J743" s="822"/>
      <c r="K743" s="239">
        <f t="shared" si="291"/>
        <v>0</v>
      </c>
      <c r="L743" s="413">
        <f t="shared" si="303"/>
        <v>0</v>
      </c>
      <c r="M743" s="823">
        <f t="shared" si="304"/>
        <v>0</v>
      </c>
      <c r="N743" s="823">
        <f t="shared" si="305"/>
        <v>0</v>
      </c>
      <c r="O743" s="828">
        <f t="shared" si="306"/>
        <v>0</v>
      </c>
      <c r="P743" s="415">
        <f t="shared" si="307"/>
        <v>0</v>
      </c>
      <c r="Q743" s="345"/>
      <c r="R743" s="393">
        <f t="shared" si="308"/>
        <v>0</v>
      </c>
      <c r="S743" s="229">
        <f t="shared" si="309"/>
        <v>0</v>
      </c>
      <c r="T743" s="393">
        <f t="shared" si="310"/>
        <v>0</v>
      </c>
      <c r="U743" s="230">
        <f t="shared" si="311"/>
        <v>0</v>
      </c>
      <c r="V743" s="412">
        <f t="shared" si="312"/>
        <v>0</v>
      </c>
      <c r="W743" s="230">
        <f t="shared" si="313"/>
        <v>0</v>
      </c>
    </row>
    <row r="744" spans="1:23" s="13" customFormat="1" thickBot="1">
      <c r="A744" s="378"/>
      <c r="B744" s="803"/>
      <c r="C744" s="804"/>
      <c r="D744" s="804"/>
      <c r="E744" s="804"/>
      <c r="F744" s="239">
        <f t="shared" si="290"/>
        <v>0</v>
      </c>
      <c r="G744" s="803"/>
      <c r="H744" s="804"/>
      <c r="I744" s="804"/>
      <c r="J744" s="804"/>
      <c r="K744" s="239">
        <f t="shared" si="291"/>
        <v>0</v>
      </c>
      <c r="L744" s="838"/>
      <c r="M744" s="839"/>
      <c r="N744" s="839"/>
      <c r="O744" s="842"/>
      <c r="P744" s="837"/>
      <c r="R744" s="840"/>
      <c r="S744" s="188"/>
      <c r="T744" s="840"/>
      <c r="U744" s="189"/>
      <c r="V744" s="841"/>
      <c r="W744" s="189"/>
    </row>
    <row r="745" spans="1:23" s="13" customFormat="1" thickTop="1">
      <c r="A745" s="394" t="s">
        <v>54</v>
      </c>
      <c r="B745" s="649"/>
      <c r="C745" s="379"/>
      <c r="D745" s="395"/>
      <c r="E745" s="395"/>
      <c r="F745" s="396">
        <f>SUM(F695:F744)</f>
        <v>0</v>
      </c>
      <c r="G745" s="649"/>
      <c r="H745" s="379"/>
      <c r="I745" s="399"/>
      <c r="J745" s="399"/>
      <c r="K745" s="396">
        <f>SUM(K695:K744)</f>
        <v>0</v>
      </c>
      <c r="L745" s="649"/>
      <c r="M745" s="379"/>
      <c r="N745" s="399"/>
      <c r="O745" s="399"/>
      <c r="P745" s="396">
        <f>SUM(P695:P744)</f>
        <v>0</v>
      </c>
      <c r="Q745" s="345"/>
      <c r="R745" s="393"/>
      <c r="S745" s="229"/>
      <c r="T745" s="393"/>
      <c r="U745" s="230"/>
      <c r="V745" s="412"/>
      <c r="W745" s="230"/>
    </row>
    <row r="746" spans="1:23" s="13" customFormat="1" ht="12.75">
      <c r="A746" s="651" t="s">
        <v>55</v>
      </c>
      <c r="B746" s="380"/>
      <c r="C746" s="12"/>
      <c r="D746" s="12"/>
      <c r="E746" s="12"/>
      <c r="F746" s="381"/>
      <c r="K746" s="382"/>
      <c r="L746" s="380"/>
      <c r="M746" s="12"/>
      <c r="N746" s="345"/>
      <c r="O746" s="345"/>
      <c r="P746" s="771">
        <f>+F746-+K746</f>
        <v>0</v>
      </c>
      <c r="Q746" s="345"/>
      <c r="R746" s="413"/>
      <c r="S746" s="414"/>
      <c r="T746" s="413"/>
      <c r="U746" s="415"/>
      <c r="V746" s="416"/>
      <c r="W746" s="415"/>
    </row>
    <row r="747" spans="1:23" s="780" customFormat="1" thickBot="1">
      <c r="A747" s="400" t="s">
        <v>56</v>
      </c>
      <c r="B747" s="772">
        <f>SUM(B695:B744)</f>
        <v>0</v>
      </c>
      <c r="C747" s="773">
        <f>SUM(C695:C744)</f>
        <v>0</v>
      </c>
      <c r="D747" s="773"/>
      <c r="E747" s="773"/>
      <c r="F747" s="783">
        <f>SUM(F745:F746)</f>
        <v>0</v>
      </c>
      <c r="G747" s="773">
        <f>SUM(G695:G744)</f>
        <v>0</v>
      </c>
      <c r="H747" s="773">
        <f>SUM(H695:H744)</f>
        <v>0</v>
      </c>
      <c r="I747" s="773"/>
      <c r="J747" s="773"/>
      <c r="K747" s="773">
        <f>SUM(K745:K746)</f>
        <v>0</v>
      </c>
      <c r="L747" s="772">
        <f>SUM(L695:L744)</f>
        <v>0</v>
      </c>
      <c r="M747" s="773">
        <f>SUM(M695:M744)</f>
        <v>0</v>
      </c>
      <c r="N747" s="773"/>
      <c r="O747" s="773"/>
      <c r="P747" s="783">
        <f>SUM(P745:P746)</f>
        <v>0</v>
      </c>
      <c r="Q747" s="775"/>
      <c r="R747" s="776">
        <f t="shared" ref="R747:W747" si="314">SUM(R695:R746)</f>
        <v>0</v>
      </c>
      <c r="S747" s="777">
        <f t="shared" si="314"/>
        <v>0</v>
      </c>
      <c r="T747" s="776">
        <f t="shared" si="314"/>
        <v>0</v>
      </c>
      <c r="U747" s="778">
        <f t="shared" si="314"/>
        <v>0</v>
      </c>
      <c r="V747" s="779">
        <f t="shared" si="314"/>
        <v>0</v>
      </c>
      <c r="W747" s="778">
        <f t="shared" si="314"/>
        <v>0</v>
      </c>
    </row>
    <row r="748" spans="1:23" ht="14.25" thickTop="1">
      <c r="A748" s="153" t="s">
        <v>37</v>
      </c>
      <c r="B748" s="159"/>
      <c r="C748" s="159"/>
      <c r="D748" s="159"/>
      <c r="E748" s="159"/>
      <c r="F748" s="159"/>
      <c r="G748" s="384"/>
      <c r="H748" s="384"/>
      <c r="I748" s="384"/>
      <c r="J748" s="384"/>
      <c r="K748" s="164"/>
      <c r="L748"/>
      <c r="M748"/>
      <c r="N748"/>
      <c r="O748"/>
      <c r="P748"/>
      <c r="R748" s="401"/>
      <c r="S748" s="401"/>
      <c r="T748" s="401"/>
      <c r="U748" s="401"/>
      <c r="V748" s="401"/>
      <c r="W748" s="162"/>
    </row>
    <row r="749" spans="1:23">
      <c r="A749" s="154" t="s">
        <v>59</v>
      </c>
      <c r="B749" s="159"/>
      <c r="C749" s="159"/>
      <c r="D749" s="159"/>
      <c r="E749" s="159"/>
      <c r="F749" s="159"/>
      <c r="G749" s="384"/>
      <c r="H749" s="384"/>
      <c r="I749" s="384"/>
      <c r="J749" s="384"/>
      <c r="K749" s="645"/>
      <c r="L749"/>
      <c r="M749"/>
      <c r="N749"/>
      <c r="O749"/>
      <c r="P749"/>
      <c r="R749" s="401"/>
      <c r="S749" s="401"/>
      <c r="T749" s="401"/>
      <c r="U749" s="401"/>
      <c r="V749" s="401"/>
      <c r="W749" s="162"/>
    </row>
    <row r="750" spans="1:23" ht="1.5" customHeight="1">
      <c r="A750" s="154"/>
      <c r="B750" s="62"/>
      <c r="C750" s="646"/>
      <c r="D750" s="646"/>
      <c r="E750" s="646"/>
      <c r="F750" s="647"/>
      <c r="G750" s="384"/>
      <c r="H750" s="162"/>
      <c r="I750" s="162"/>
      <c r="J750" s="164"/>
      <c r="K750" s="164"/>
      <c r="L750"/>
      <c r="M750"/>
      <c r="N750"/>
      <c r="O750"/>
      <c r="P750"/>
      <c r="R750" s="401"/>
      <c r="S750" s="401"/>
      <c r="T750" s="401"/>
      <c r="U750" s="401"/>
      <c r="V750" s="401"/>
      <c r="W750" s="162"/>
    </row>
    <row r="751" spans="1:23" s="185" customFormat="1">
      <c r="A751" s="165" t="s">
        <v>24</v>
      </c>
      <c r="B751" s="748" t="str">
        <f>+B688</f>
        <v>Contractor Name</v>
      </c>
      <c r="C751" s="666"/>
      <c r="D751" s="666"/>
      <c r="E751" s="211"/>
      <c r="F751" s="165" t="s">
        <v>23</v>
      </c>
      <c r="G751" s="417"/>
      <c r="H751" s="984" t="str">
        <f>+H688</f>
        <v>Contract Number</v>
      </c>
      <c r="I751" s="984"/>
      <c r="J751" s="984"/>
      <c r="K751" s="984"/>
      <c r="L751" s="385" t="s">
        <v>324</v>
      </c>
      <c r="M751" s="418"/>
      <c r="N751" s="166"/>
      <c r="O751" s="983">
        <f>+O688</f>
        <v>0</v>
      </c>
      <c r="P751" s="983"/>
      <c r="R751" s="401"/>
      <c r="S751" s="401"/>
      <c r="T751" s="401"/>
      <c r="U751" s="401"/>
      <c r="V751" s="401"/>
      <c r="W751" s="418"/>
    </row>
    <row r="752" spans="1:23" s="185" customFormat="1" ht="14.25" thickBot="1">
      <c r="A752" s="165" t="s">
        <v>25</v>
      </c>
      <c r="B752" s="762" t="s">
        <v>245</v>
      </c>
      <c r="C752" s="762"/>
      <c r="D752" s="762"/>
      <c r="E752" s="662"/>
      <c r="F752" s="165" t="s">
        <v>113</v>
      </c>
      <c r="H752" s="981" t="s">
        <v>122</v>
      </c>
      <c r="I752" s="981"/>
      <c r="J752" s="981"/>
      <c r="K752" s="981"/>
      <c r="L752" s="386" t="s">
        <v>28</v>
      </c>
      <c r="M752" s="369"/>
      <c r="N752" s="369"/>
      <c r="O752" s="985"/>
      <c r="P752" s="985"/>
      <c r="R752" s="401"/>
      <c r="S752" s="401"/>
      <c r="T752" s="401"/>
      <c r="U752" s="401"/>
      <c r="V752" s="401"/>
      <c r="W752" s="418"/>
    </row>
    <row r="753" spans="1:23" s="185" customFormat="1" ht="14.25" thickTop="1">
      <c r="A753" s="165" t="s">
        <v>27</v>
      </c>
      <c r="B753" s="989">
        <f>+B690</f>
        <v>0</v>
      </c>
      <c r="C753" s="989"/>
      <c r="D753" s="989"/>
      <c r="E753" s="663"/>
      <c r="F753" s="165" t="s">
        <v>26</v>
      </c>
      <c r="G753" s="1004"/>
      <c r="H753" s="1004"/>
      <c r="I753" s="1004"/>
      <c r="J753" s="1004"/>
      <c r="K753" s="1004"/>
      <c r="L753" s="387" t="s">
        <v>29</v>
      </c>
      <c r="M753" s="369"/>
      <c r="O753" s="988"/>
      <c r="P753" s="988"/>
      <c r="R753" s="1005" t="s">
        <v>79</v>
      </c>
      <c r="S753" s="1006"/>
      <c r="T753" s="1006"/>
      <c r="U753" s="1006"/>
      <c r="V753" s="1006"/>
      <c r="W753" s="1007"/>
    </row>
    <row r="754" spans="1:23" ht="4.5" customHeight="1">
      <c r="A754" s="60"/>
      <c r="G754" s="372"/>
      <c r="H754" s="3"/>
      <c r="I754" s="3"/>
      <c r="J754" s="184"/>
      <c r="K754" s="184"/>
      <c r="R754" s="402"/>
      <c r="S754" s="403"/>
      <c r="T754" s="404"/>
      <c r="U754" s="405"/>
      <c r="V754" s="403"/>
      <c r="W754" s="406"/>
    </row>
    <row r="755" spans="1:23" ht="2.25" customHeight="1" thickBot="1">
      <c r="G755" s="365"/>
      <c r="H755" s="3"/>
      <c r="I755" s="3"/>
      <c r="J755" s="184"/>
      <c r="K755" s="184"/>
      <c r="R755" s="402"/>
      <c r="S755" s="403"/>
      <c r="T755" s="402"/>
      <c r="U755" s="407"/>
      <c r="V755" s="403"/>
      <c r="W755" s="406"/>
    </row>
    <row r="756" spans="1:23" ht="14.25" thickTop="1">
      <c r="A756" s="373" t="s">
        <v>53</v>
      </c>
      <c r="B756" s="993" t="s">
        <v>76</v>
      </c>
      <c r="C756" s="994"/>
      <c r="D756" s="994"/>
      <c r="E756" s="994"/>
      <c r="F756" s="995"/>
      <c r="G756" s="993" t="s">
        <v>0</v>
      </c>
      <c r="H756" s="994"/>
      <c r="I756" s="994"/>
      <c r="J756" s="994"/>
      <c r="K756" s="995"/>
      <c r="L756" s="996" t="s">
        <v>77</v>
      </c>
      <c r="M756" s="997"/>
      <c r="N756" s="997"/>
      <c r="O756" s="997"/>
      <c r="P756" s="998"/>
      <c r="Q756"/>
      <c r="R756" s="1008" t="s">
        <v>76</v>
      </c>
      <c r="S756" s="1009"/>
      <c r="T756" s="1008" t="s">
        <v>0</v>
      </c>
      <c r="U756" s="1009"/>
      <c r="V756" s="1008" t="s">
        <v>80</v>
      </c>
      <c r="W756" s="1009"/>
    </row>
    <row r="757" spans="1:23" ht="38.25">
      <c r="A757" s="374"/>
      <c r="B757" s="128" t="s">
        <v>72</v>
      </c>
      <c r="C757" s="129" t="s">
        <v>73</v>
      </c>
      <c r="D757" s="129" t="s">
        <v>78</v>
      </c>
      <c r="E757" s="129" t="s">
        <v>74</v>
      </c>
      <c r="F757" s="391" t="s">
        <v>75</v>
      </c>
      <c r="G757" s="128" t="s">
        <v>72</v>
      </c>
      <c r="H757" s="129" t="s">
        <v>73</v>
      </c>
      <c r="I757" s="129" t="s">
        <v>78</v>
      </c>
      <c r="J757" s="129" t="s">
        <v>74</v>
      </c>
      <c r="K757" s="391" t="s">
        <v>75</v>
      </c>
      <c r="L757" s="390" t="s">
        <v>72</v>
      </c>
      <c r="M757" s="148" t="s">
        <v>73</v>
      </c>
      <c r="N757" s="148" t="s">
        <v>78</v>
      </c>
      <c r="O757" s="148" t="s">
        <v>74</v>
      </c>
      <c r="P757" s="391" t="s">
        <v>75</v>
      </c>
      <c r="Q757"/>
      <c r="R757" s="408" t="s">
        <v>81</v>
      </c>
      <c r="S757" s="409" t="s">
        <v>82</v>
      </c>
      <c r="T757" s="408" t="s">
        <v>81</v>
      </c>
      <c r="U757" s="409" t="s">
        <v>82</v>
      </c>
      <c r="V757" s="410" t="s">
        <v>81</v>
      </c>
      <c r="W757" s="409" t="s">
        <v>82</v>
      </c>
    </row>
    <row r="758" spans="1:23" s="13" customFormat="1" ht="12.75">
      <c r="A758" s="376"/>
      <c r="B758" s="144"/>
      <c r="C758" s="145"/>
      <c r="D758" s="145"/>
      <c r="E758" s="145"/>
      <c r="F758" s="239">
        <f t="shared" ref="F758:F807" si="315">IF(D758*(B758+C758)=0,D758*E758/12,D758*(B758+C758)*E758/12)</f>
        <v>0</v>
      </c>
      <c r="G758" s="144"/>
      <c r="H758" s="145"/>
      <c r="I758" s="145"/>
      <c r="J758" s="145"/>
      <c r="K758" s="239">
        <f t="shared" ref="K758:K807" si="316">IF(I758*(G758+H758)=0,I758*J758/12,I758*(G758+H758)*J758/12)</f>
        <v>0</v>
      </c>
      <c r="L758" s="392">
        <f>+B758-G758</f>
        <v>0</v>
      </c>
      <c r="M758" s="237">
        <f t="shared" ref="M758:M790" si="317">+C758-H758</f>
        <v>0</v>
      </c>
      <c r="N758" s="237">
        <f t="shared" ref="N758:N790" si="318">+D758-I758</f>
        <v>0</v>
      </c>
      <c r="O758" s="237">
        <f t="shared" ref="O758:O790" si="319">+E758-J758</f>
        <v>0</v>
      </c>
      <c r="P758" s="239">
        <f t="shared" ref="P758:P790" si="320">+F758-K758</f>
        <v>0</v>
      </c>
      <c r="Q758" s="345"/>
      <c r="R758" s="392">
        <f>+B758*(E758/12)</f>
        <v>0</v>
      </c>
      <c r="S758" s="238">
        <f>+C758*(E758/12)</f>
        <v>0</v>
      </c>
      <c r="T758" s="392">
        <f>+G758*(J758/12)</f>
        <v>0</v>
      </c>
      <c r="U758" s="239">
        <f>+H758*(J758/12)</f>
        <v>0</v>
      </c>
      <c r="V758" s="411">
        <f t="shared" ref="V758:V790" si="321">+R758-T758</f>
        <v>0</v>
      </c>
      <c r="W758" s="239">
        <f t="shared" ref="W758:W790" si="322">+S758-U758</f>
        <v>0</v>
      </c>
    </row>
    <row r="759" spans="1:23" s="13" customFormat="1" ht="12.75">
      <c r="A759" s="377"/>
      <c r="B759" s="146"/>
      <c r="C759" s="147"/>
      <c r="D759" s="147"/>
      <c r="E759" s="147"/>
      <c r="F759" s="239">
        <f t="shared" si="315"/>
        <v>0</v>
      </c>
      <c r="G759" s="146"/>
      <c r="H759" s="147"/>
      <c r="I759" s="147"/>
      <c r="J759" s="147"/>
      <c r="K759" s="239">
        <f t="shared" si="316"/>
        <v>0</v>
      </c>
      <c r="L759" s="393">
        <f t="shared" ref="L759:L790" si="323">+B759-G759</f>
        <v>0</v>
      </c>
      <c r="M759" s="228">
        <f t="shared" si="317"/>
        <v>0</v>
      </c>
      <c r="N759" s="228">
        <f t="shared" si="318"/>
        <v>0</v>
      </c>
      <c r="O759" s="228">
        <f t="shared" si="319"/>
        <v>0</v>
      </c>
      <c r="P759" s="230">
        <f t="shared" si="320"/>
        <v>0</v>
      </c>
      <c r="Q759" s="345"/>
      <c r="R759" s="393">
        <f t="shared" ref="R759:R790" si="324">+B759*(E759/12)</f>
        <v>0</v>
      </c>
      <c r="S759" s="229">
        <f t="shared" ref="S759:S790" si="325">+C759*(E759/12)</f>
        <v>0</v>
      </c>
      <c r="T759" s="393">
        <f t="shared" ref="T759:T790" si="326">+G759*(J759/12)</f>
        <v>0</v>
      </c>
      <c r="U759" s="230">
        <f t="shared" ref="U759:U790" si="327">+H759*(J759/12)</f>
        <v>0</v>
      </c>
      <c r="V759" s="412">
        <f t="shared" si="321"/>
        <v>0</v>
      </c>
      <c r="W759" s="230">
        <f t="shared" si="322"/>
        <v>0</v>
      </c>
    </row>
    <row r="760" spans="1:23" s="13" customFormat="1" ht="12.75">
      <c r="A760" s="377"/>
      <c r="B760" s="146"/>
      <c r="C760" s="147"/>
      <c r="D760" s="147"/>
      <c r="E760" s="147"/>
      <c r="F760" s="239">
        <f t="shared" si="315"/>
        <v>0</v>
      </c>
      <c r="G760" s="146"/>
      <c r="H760" s="147"/>
      <c r="I760" s="147"/>
      <c r="J760" s="147"/>
      <c r="K760" s="239">
        <f t="shared" si="316"/>
        <v>0</v>
      </c>
      <c r="L760" s="393">
        <f t="shared" si="323"/>
        <v>0</v>
      </c>
      <c r="M760" s="228">
        <f t="shared" si="317"/>
        <v>0</v>
      </c>
      <c r="N760" s="228">
        <f t="shared" si="318"/>
        <v>0</v>
      </c>
      <c r="O760" s="228">
        <f t="shared" si="319"/>
        <v>0</v>
      </c>
      <c r="P760" s="230">
        <f t="shared" si="320"/>
        <v>0</v>
      </c>
      <c r="Q760" s="345"/>
      <c r="R760" s="393">
        <f t="shared" si="324"/>
        <v>0</v>
      </c>
      <c r="S760" s="229">
        <f t="shared" si="325"/>
        <v>0</v>
      </c>
      <c r="T760" s="393">
        <f t="shared" si="326"/>
        <v>0</v>
      </c>
      <c r="U760" s="230">
        <f t="shared" si="327"/>
        <v>0</v>
      </c>
      <c r="V760" s="412">
        <f t="shared" si="321"/>
        <v>0</v>
      </c>
      <c r="W760" s="230">
        <f t="shared" si="322"/>
        <v>0</v>
      </c>
    </row>
    <row r="761" spans="1:23" s="13" customFormat="1" ht="12.75">
      <c r="A761" s="377"/>
      <c r="B761" s="146"/>
      <c r="C761" s="147"/>
      <c r="D761" s="147"/>
      <c r="E761" s="147"/>
      <c r="F761" s="239">
        <f t="shared" si="315"/>
        <v>0</v>
      </c>
      <c r="G761" s="146"/>
      <c r="H761" s="147"/>
      <c r="I761" s="147"/>
      <c r="J761" s="147"/>
      <c r="K761" s="239">
        <f t="shared" si="316"/>
        <v>0</v>
      </c>
      <c r="L761" s="393">
        <f t="shared" si="323"/>
        <v>0</v>
      </c>
      <c r="M761" s="228">
        <f t="shared" si="317"/>
        <v>0</v>
      </c>
      <c r="N761" s="228">
        <f t="shared" si="318"/>
        <v>0</v>
      </c>
      <c r="O761" s="228">
        <f t="shared" si="319"/>
        <v>0</v>
      </c>
      <c r="P761" s="230">
        <f t="shared" si="320"/>
        <v>0</v>
      </c>
      <c r="Q761" s="345"/>
      <c r="R761" s="393">
        <f t="shared" si="324"/>
        <v>0</v>
      </c>
      <c r="S761" s="229">
        <f t="shared" si="325"/>
        <v>0</v>
      </c>
      <c r="T761" s="393">
        <f t="shared" si="326"/>
        <v>0</v>
      </c>
      <c r="U761" s="230">
        <f t="shared" si="327"/>
        <v>0</v>
      </c>
      <c r="V761" s="412">
        <f t="shared" si="321"/>
        <v>0</v>
      </c>
      <c r="W761" s="230">
        <f t="shared" si="322"/>
        <v>0</v>
      </c>
    </row>
    <row r="762" spans="1:23" s="13" customFormat="1" ht="12.75">
      <c r="A762" s="377"/>
      <c r="B762" s="146"/>
      <c r="C762" s="147"/>
      <c r="D762" s="147"/>
      <c r="E762" s="147"/>
      <c r="F762" s="239">
        <f t="shared" si="315"/>
        <v>0</v>
      </c>
      <c r="G762" s="146"/>
      <c r="H762" s="147"/>
      <c r="I762" s="147"/>
      <c r="J762" s="147"/>
      <c r="K762" s="239">
        <f t="shared" si="316"/>
        <v>0</v>
      </c>
      <c r="L762" s="393">
        <f t="shared" si="323"/>
        <v>0</v>
      </c>
      <c r="M762" s="228">
        <f t="shared" si="317"/>
        <v>0</v>
      </c>
      <c r="N762" s="228">
        <f t="shared" si="318"/>
        <v>0</v>
      </c>
      <c r="O762" s="228">
        <f t="shared" si="319"/>
        <v>0</v>
      </c>
      <c r="P762" s="230">
        <f t="shared" si="320"/>
        <v>0</v>
      </c>
      <c r="Q762" s="345"/>
      <c r="R762" s="393">
        <f t="shared" si="324"/>
        <v>0</v>
      </c>
      <c r="S762" s="229">
        <f t="shared" si="325"/>
        <v>0</v>
      </c>
      <c r="T762" s="393">
        <f t="shared" si="326"/>
        <v>0</v>
      </c>
      <c r="U762" s="230">
        <f t="shared" si="327"/>
        <v>0</v>
      </c>
      <c r="V762" s="412">
        <f t="shared" si="321"/>
        <v>0</v>
      </c>
      <c r="W762" s="230">
        <f t="shared" si="322"/>
        <v>0</v>
      </c>
    </row>
    <row r="763" spans="1:23" s="13" customFormat="1" ht="12.75">
      <c r="A763" s="377"/>
      <c r="B763" s="146"/>
      <c r="C763" s="147"/>
      <c r="D763" s="147"/>
      <c r="E763" s="147"/>
      <c r="F763" s="239">
        <f t="shared" si="315"/>
        <v>0</v>
      </c>
      <c r="G763" s="146"/>
      <c r="H763" s="147"/>
      <c r="I763" s="147"/>
      <c r="J763" s="147"/>
      <c r="K763" s="239">
        <f t="shared" si="316"/>
        <v>0</v>
      </c>
      <c r="L763" s="393">
        <f t="shared" si="323"/>
        <v>0</v>
      </c>
      <c r="M763" s="228">
        <f t="shared" si="317"/>
        <v>0</v>
      </c>
      <c r="N763" s="228">
        <f t="shared" si="318"/>
        <v>0</v>
      </c>
      <c r="O763" s="228">
        <f t="shared" si="319"/>
        <v>0</v>
      </c>
      <c r="P763" s="230">
        <f t="shared" si="320"/>
        <v>0</v>
      </c>
      <c r="Q763" s="345"/>
      <c r="R763" s="393">
        <f t="shared" si="324"/>
        <v>0</v>
      </c>
      <c r="S763" s="229">
        <f t="shared" si="325"/>
        <v>0</v>
      </c>
      <c r="T763" s="393">
        <f t="shared" si="326"/>
        <v>0</v>
      </c>
      <c r="U763" s="230">
        <f t="shared" si="327"/>
        <v>0</v>
      </c>
      <c r="V763" s="412">
        <f t="shared" si="321"/>
        <v>0</v>
      </c>
      <c r="W763" s="230">
        <f t="shared" si="322"/>
        <v>0</v>
      </c>
    </row>
    <row r="764" spans="1:23" s="13" customFormat="1" ht="12.75">
      <c r="A764" s="377"/>
      <c r="B764" s="146"/>
      <c r="C764" s="147"/>
      <c r="D764" s="147"/>
      <c r="E764" s="147"/>
      <c r="F764" s="239">
        <f t="shared" si="315"/>
        <v>0</v>
      </c>
      <c r="G764" s="146"/>
      <c r="H764" s="147"/>
      <c r="I764" s="147"/>
      <c r="J764" s="147"/>
      <c r="K764" s="239">
        <f t="shared" si="316"/>
        <v>0</v>
      </c>
      <c r="L764" s="393">
        <f t="shared" si="323"/>
        <v>0</v>
      </c>
      <c r="M764" s="228">
        <f t="shared" si="317"/>
        <v>0</v>
      </c>
      <c r="N764" s="228">
        <f t="shared" si="318"/>
        <v>0</v>
      </c>
      <c r="O764" s="228">
        <f t="shared" si="319"/>
        <v>0</v>
      </c>
      <c r="P764" s="230">
        <f t="shared" si="320"/>
        <v>0</v>
      </c>
      <c r="Q764" s="345"/>
      <c r="R764" s="393">
        <f t="shared" si="324"/>
        <v>0</v>
      </c>
      <c r="S764" s="229">
        <f t="shared" si="325"/>
        <v>0</v>
      </c>
      <c r="T764" s="393">
        <f t="shared" si="326"/>
        <v>0</v>
      </c>
      <c r="U764" s="230">
        <f t="shared" si="327"/>
        <v>0</v>
      </c>
      <c r="V764" s="412">
        <f t="shared" si="321"/>
        <v>0</v>
      </c>
      <c r="W764" s="230">
        <f t="shared" si="322"/>
        <v>0</v>
      </c>
    </row>
    <row r="765" spans="1:23" s="13" customFormat="1" ht="12.75">
      <c r="A765" s="377"/>
      <c r="B765" s="146"/>
      <c r="C765" s="147"/>
      <c r="D765" s="147"/>
      <c r="E765" s="147"/>
      <c r="F765" s="239">
        <f t="shared" si="315"/>
        <v>0</v>
      </c>
      <c r="G765" s="146"/>
      <c r="H765" s="147"/>
      <c r="I765" s="147"/>
      <c r="J765" s="147"/>
      <c r="K765" s="239">
        <f t="shared" si="316"/>
        <v>0</v>
      </c>
      <c r="L765" s="393">
        <f t="shared" si="323"/>
        <v>0</v>
      </c>
      <c r="M765" s="228">
        <f t="shared" si="317"/>
        <v>0</v>
      </c>
      <c r="N765" s="228">
        <f t="shared" si="318"/>
        <v>0</v>
      </c>
      <c r="O765" s="228">
        <f t="shared" si="319"/>
        <v>0</v>
      </c>
      <c r="P765" s="230">
        <f t="shared" si="320"/>
        <v>0</v>
      </c>
      <c r="Q765" s="345"/>
      <c r="R765" s="393">
        <f t="shared" si="324"/>
        <v>0</v>
      </c>
      <c r="S765" s="229">
        <f t="shared" si="325"/>
        <v>0</v>
      </c>
      <c r="T765" s="393">
        <f t="shared" si="326"/>
        <v>0</v>
      </c>
      <c r="U765" s="230">
        <f t="shared" si="327"/>
        <v>0</v>
      </c>
      <c r="V765" s="412">
        <f t="shared" si="321"/>
        <v>0</v>
      </c>
      <c r="W765" s="230">
        <f t="shared" si="322"/>
        <v>0</v>
      </c>
    </row>
    <row r="766" spans="1:23" s="13" customFormat="1" ht="12.75">
      <c r="A766" s="377"/>
      <c r="B766" s="146"/>
      <c r="C766" s="147"/>
      <c r="D766" s="147"/>
      <c r="E766" s="147"/>
      <c r="F766" s="239">
        <f t="shared" si="315"/>
        <v>0</v>
      </c>
      <c r="G766" s="146"/>
      <c r="H766" s="147"/>
      <c r="I766" s="147"/>
      <c r="J766" s="147"/>
      <c r="K766" s="239">
        <f t="shared" si="316"/>
        <v>0</v>
      </c>
      <c r="L766" s="393">
        <f t="shared" si="323"/>
        <v>0</v>
      </c>
      <c r="M766" s="228">
        <f t="shared" si="317"/>
        <v>0</v>
      </c>
      <c r="N766" s="228">
        <f t="shared" si="318"/>
        <v>0</v>
      </c>
      <c r="O766" s="228">
        <f t="shared" si="319"/>
        <v>0</v>
      </c>
      <c r="P766" s="230">
        <f t="shared" si="320"/>
        <v>0</v>
      </c>
      <c r="Q766" s="345"/>
      <c r="R766" s="393">
        <f t="shared" si="324"/>
        <v>0</v>
      </c>
      <c r="S766" s="229">
        <f t="shared" si="325"/>
        <v>0</v>
      </c>
      <c r="T766" s="393">
        <f t="shared" si="326"/>
        <v>0</v>
      </c>
      <c r="U766" s="230">
        <f t="shared" si="327"/>
        <v>0</v>
      </c>
      <c r="V766" s="412">
        <f t="shared" si="321"/>
        <v>0</v>
      </c>
      <c r="W766" s="230">
        <f t="shared" si="322"/>
        <v>0</v>
      </c>
    </row>
    <row r="767" spans="1:23" s="13" customFormat="1" ht="12.75">
      <c r="A767" s="377"/>
      <c r="B767" s="146"/>
      <c r="C767" s="147"/>
      <c r="D767" s="147"/>
      <c r="E767" s="147"/>
      <c r="F767" s="239">
        <f t="shared" si="315"/>
        <v>0</v>
      </c>
      <c r="G767" s="146"/>
      <c r="H767" s="147"/>
      <c r="I767" s="147"/>
      <c r="J767" s="147"/>
      <c r="K767" s="239">
        <f t="shared" si="316"/>
        <v>0</v>
      </c>
      <c r="L767" s="393">
        <f t="shared" si="323"/>
        <v>0</v>
      </c>
      <c r="M767" s="228">
        <f t="shared" si="317"/>
        <v>0</v>
      </c>
      <c r="N767" s="228">
        <f t="shared" si="318"/>
        <v>0</v>
      </c>
      <c r="O767" s="228">
        <f t="shared" si="319"/>
        <v>0</v>
      </c>
      <c r="P767" s="230">
        <f t="shared" si="320"/>
        <v>0</v>
      </c>
      <c r="Q767" s="345"/>
      <c r="R767" s="393">
        <f t="shared" si="324"/>
        <v>0</v>
      </c>
      <c r="S767" s="229">
        <f t="shared" si="325"/>
        <v>0</v>
      </c>
      <c r="T767" s="393">
        <f t="shared" si="326"/>
        <v>0</v>
      </c>
      <c r="U767" s="230">
        <f t="shared" si="327"/>
        <v>0</v>
      </c>
      <c r="V767" s="412">
        <f t="shared" si="321"/>
        <v>0</v>
      </c>
      <c r="W767" s="230">
        <f t="shared" si="322"/>
        <v>0</v>
      </c>
    </row>
    <row r="768" spans="1:23" s="13" customFormat="1" ht="12.75">
      <c r="A768" s="377"/>
      <c r="B768" s="146"/>
      <c r="C768" s="147"/>
      <c r="D768" s="147"/>
      <c r="E768" s="147"/>
      <c r="F768" s="239">
        <f t="shared" si="315"/>
        <v>0</v>
      </c>
      <c r="G768" s="146"/>
      <c r="H768" s="147"/>
      <c r="I768" s="147"/>
      <c r="J768" s="147"/>
      <c r="K768" s="239">
        <f t="shared" si="316"/>
        <v>0</v>
      </c>
      <c r="L768" s="393">
        <f t="shared" si="323"/>
        <v>0</v>
      </c>
      <c r="M768" s="228">
        <f t="shared" si="317"/>
        <v>0</v>
      </c>
      <c r="N768" s="228">
        <f t="shared" si="318"/>
        <v>0</v>
      </c>
      <c r="O768" s="228">
        <f t="shared" si="319"/>
        <v>0</v>
      </c>
      <c r="P768" s="230">
        <f t="shared" si="320"/>
        <v>0</v>
      </c>
      <c r="Q768" s="345"/>
      <c r="R768" s="393">
        <f t="shared" si="324"/>
        <v>0</v>
      </c>
      <c r="S768" s="229">
        <f t="shared" si="325"/>
        <v>0</v>
      </c>
      <c r="T768" s="393">
        <f t="shared" si="326"/>
        <v>0</v>
      </c>
      <c r="U768" s="230">
        <f t="shared" si="327"/>
        <v>0</v>
      </c>
      <c r="V768" s="412">
        <f t="shared" si="321"/>
        <v>0</v>
      </c>
      <c r="W768" s="230">
        <f t="shared" si="322"/>
        <v>0</v>
      </c>
    </row>
    <row r="769" spans="1:23" s="13" customFormat="1" ht="12.75">
      <c r="A769" s="377"/>
      <c r="B769" s="146"/>
      <c r="C769" s="147"/>
      <c r="D769" s="147"/>
      <c r="E769" s="147"/>
      <c r="F769" s="239">
        <f t="shared" si="315"/>
        <v>0</v>
      </c>
      <c r="G769" s="146"/>
      <c r="H769" s="147"/>
      <c r="I769" s="147"/>
      <c r="J769" s="147"/>
      <c r="K769" s="239">
        <f t="shared" si="316"/>
        <v>0</v>
      </c>
      <c r="L769" s="393">
        <f t="shared" si="323"/>
        <v>0</v>
      </c>
      <c r="M769" s="228">
        <f t="shared" si="317"/>
        <v>0</v>
      </c>
      <c r="N769" s="228">
        <f t="shared" si="318"/>
        <v>0</v>
      </c>
      <c r="O769" s="228">
        <f t="shared" si="319"/>
        <v>0</v>
      </c>
      <c r="P769" s="230">
        <f t="shared" si="320"/>
        <v>0</v>
      </c>
      <c r="Q769" s="345"/>
      <c r="R769" s="393">
        <f t="shared" si="324"/>
        <v>0</v>
      </c>
      <c r="S769" s="229">
        <f t="shared" si="325"/>
        <v>0</v>
      </c>
      <c r="T769" s="393">
        <f t="shared" si="326"/>
        <v>0</v>
      </c>
      <c r="U769" s="230">
        <f t="shared" si="327"/>
        <v>0</v>
      </c>
      <c r="V769" s="412">
        <f t="shared" si="321"/>
        <v>0</v>
      </c>
      <c r="W769" s="230">
        <f t="shared" si="322"/>
        <v>0</v>
      </c>
    </row>
    <row r="770" spans="1:23" s="13" customFormat="1" ht="12.75">
      <c r="A770" s="377"/>
      <c r="B770" s="146"/>
      <c r="C770" s="147"/>
      <c r="D770" s="147"/>
      <c r="E770" s="147"/>
      <c r="F770" s="239">
        <f t="shared" si="315"/>
        <v>0</v>
      </c>
      <c r="G770" s="146"/>
      <c r="H770" s="147"/>
      <c r="I770" s="147"/>
      <c r="J770" s="147"/>
      <c r="K770" s="239">
        <f t="shared" si="316"/>
        <v>0</v>
      </c>
      <c r="L770" s="393">
        <f t="shared" si="323"/>
        <v>0</v>
      </c>
      <c r="M770" s="228">
        <f t="shared" si="317"/>
        <v>0</v>
      </c>
      <c r="N770" s="228">
        <f t="shared" si="318"/>
        <v>0</v>
      </c>
      <c r="O770" s="228">
        <f t="shared" si="319"/>
        <v>0</v>
      </c>
      <c r="P770" s="230">
        <f t="shared" si="320"/>
        <v>0</v>
      </c>
      <c r="Q770" s="345"/>
      <c r="R770" s="393">
        <f t="shared" si="324"/>
        <v>0</v>
      </c>
      <c r="S770" s="229">
        <f t="shared" si="325"/>
        <v>0</v>
      </c>
      <c r="T770" s="393">
        <f t="shared" si="326"/>
        <v>0</v>
      </c>
      <c r="U770" s="230">
        <f t="shared" si="327"/>
        <v>0</v>
      </c>
      <c r="V770" s="412">
        <f t="shared" si="321"/>
        <v>0</v>
      </c>
      <c r="W770" s="230">
        <f t="shared" si="322"/>
        <v>0</v>
      </c>
    </row>
    <row r="771" spans="1:23" s="13" customFormat="1" ht="12.75">
      <c r="A771" s="377"/>
      <c r="B771" s="146"/>
      <c r="C771" s="147"/>
      <c r="D771" s="147"/>
      <c r="E771" s="147"/>
      <c r="F771" s="239">
        <f t="shared" si="315"/>
        <v>0</v>
      </c>
      <c r="G771" s="146"/>
      <c r="H771" s="147"/>
      <c r="I771" s="147"/>
      <c r="J771" s="147"/>
      <c r="K771" s="239">
        <f t="shared" si="316"/>
        <v>0</v>
      </c>
      <c r="L771" s="393">
        <f t="shared" si="323"/>
        <v>0</v>
      </c>
      <c r="M771" s="228">
        <f t="shared" si="317"/>
        <v>0</v>
      </c>
      <c r="N771" s="228">
        <f t="shared" si="318"/>
        <v>0</v>
      </c>
      <c r="O771" s="228">
        <f t="shared" si="319"/>
        <v>0</v>
      </c>
      <c r="P771" s="230">
        <f t="shared" si="320"/>
        <v>0</v>
      </c>
      <c r="Q771" s="345"/>
      <c r="R771" s="393">
        <f t="shared" si="324"/>
        <v>0</v>
      </c>
      <c r="S771" s="229">
        <f t="shared" si="325"/>
        <v>0</v>
      </c>
      <c r="T771" s="393">
        <f t="shared" si="326"/>
        <v>0</v>
      </c>
      <c r="U771" s="230">
        <f t="shared" si="327"/>
        <v>0</v>
      </c>
      <c r="V771" s="412">
        <f t="shared" si="321"/>
        <v>0</v>
      </c>
      <c r="W771" s="230">
        <f t="shared" si="322"/>
        <v>0</v>
      </c>
    </row>
    <row r="772" spans="1:23" s="13" customFormat="1" ht="12.75">
      <c r="A772" s="377"/>
      <c r="B772" s="146"/>
      <c r="C772" s="147"/>
      <c r="D772" s="147"/>
      <c r="E772" s="147"/>
      <c r="F772" s="239">
        <f t="shared" si="315"/>
        <v>0</v>
      </c>
      <c r="G772" s="146"/>
      <c r="H772" s="147"/>
      <c r="I772" s="147"/>
      <c r="J772" s="147"/>
      <c r="K772" s="239">
        <f t="shared" si="316"/>
        <v>0</v>
      </c>
      <c r="L772" s="393">
        <f t="shared" si="323"/>
        <v>0</v>
      </c>
      <c r="M772" s="228">
        <f t="shared" si="317"/>
        <v>0</v>
      </c>
      <c r="N772" s="228">
        <f t="shared" si="318"/>
        <v>0</v>
      </c>
      <c r="O772" s="228">
        <f t="shared" si="319"/>
        <v>0</v>
      </c>
      <c r="P772" s="230">
        <f t="shared" si="320"/>
        <v>0</v>
      </c>
      <c r="Q772" s="345"/>
      <c r="R772" s="393">
        <f t="shared" si="324"/>
        <v>0</v>
      </c>
      <c r="S772" s="229">
        <f t="shared" si="325"/>
        <v>0</v>
      </c>
      <c r="T772" s="393">
        <f t="shared" si="326"/>
        <v>0</v>
      </c>
      <c r="U772" s="230">
        <f t="shared" si="327"/>
        <v>0</v>
      </c>
      <c r="V772" s="412">
        <f t="shared" si="321"/>
        <v>0</v>
      </c>
      <c r="W772" s="230">
        <f t="shared" si="322"/>
        <v>0</v>
      </c>
    </row>
    <row r="773" spans="1:23" s="13" customFormat="1" ht="12.75">
      <c r="A773" s="377"/>
      <c r="B773" s="146"/>
      <c r="C773" s="147"/>
      <c r="D773" s="147"/>
      <c r="E773" s="147"/>
      <c r="F773" s="239">
        <f t="shared" si="315"/>
        <v>0</v>
      </c>
      <c r="G773" s="146"/>
      <c r="H773" s="147"/>
      <c r="I773" s="147"/>
      <c r="J773" s="147"/>
      <c r="K773" s="239">
        <f t="shared" si="316"/>
        <v>0</v>
      </c>
      <c r="L773" s="393">
        <f t="shared" si="323"/>
        <v>0</v>
      </c>
      <c r="M773" s="228">
        <f t="shared" si="317"/>
        <v>0</v>
      </c>
      <c r="N773" s="228">
        <f t="shared" si="318"/>
        <v>0</v>
      </c>
      <c r="O773" s="228">
        <f t="shared" si="319"/>
        <v>0</v>
      </c>
      <c r="P773" s="230">
        <f t="shared" si="320"/>
        <v>0</v>
      </c>
      <c r="Q773" s="345"/>
      <c r="R773" s="393">
        <f t="shared" si="324"/>
        <v>0</v>
      </c>
      <c r="S773" s="229">
        <f t="shared" si="325"/>
        <v>0</v>
      </c>
      <c r="T773" s="393">
        <f t="shared" si="326"/>
        <v>0</v>
      </c>
      <c r="U773" s="230">
        <f t="shared" si="327"/>
        <v>0</v>
      </c>
      <c r="V773" s="412">
        <f t="shared" si="321"/>
        <v>0</v>
      </c>
      <c r="W773" s="230">
        <f t="shared" si="322"/>
        <v>0</v>
      </c>
    </row>
    <row r="774" spans="1:23" s="13" customFormat="1" ht="12.75">
      <c r="A774" s="377"/>
      <c r="B774" s="146"/>
      <c r="C774" s="147"/>
      <c r="D774" s="147"/>
      <c r="E774" s="147"/>
      <c r="F774" s="239">
        <f t="shared" si="315"/>
        <v>0</v>
      </c>
      <c r="G774" s="146"/>
      <c r="H774" s="147"/>
      <c r="I774" s="147"/>
      <c r="J774" s="147"/>
      <c r="K774" s="239">
        <f t="shared" si="316"/>
        <v>0</v>
      </c>
      <c r="L774" s="393">
        <f t="shared" si="323"/>
        <v>0</v>
      </c>
      <c r="M774" s="228">
        <f t="shared" si="317"/>
        <v>0</v>
      </c>
      <c r="N774" s="228">
        <f t="shared" si="318"/>
        <v>0</v>
      </c>
      <c r="O774" s="228">
        <f t="shared" si="319"/>
        <v>0</v>
      </c>
      <c r="P774" s="230">
        <f t="shared" si="320"/>
        <v>0</v>
      </c>
      <c r="Q774" s="345"/>
      <c r="R774" s="393">
        <f t="shared" si="324"/>
        <v>0</v>
      </c>
      <c r="S774" s="229">
        <f t="shared" si="325"/>
        <v>0</v>
      </c>
      <c r="T774" s="393">
        <f t="shared" si="326"/>
        <v>0</v>
      </c>
      <c r="U774" s="230">
        <f t="shared" si="327"/>
        <v>0</v>
      </c>
      <c r="V774" s="412">
        <f t="shared" si="321"/>
        <v>0</v>
      </c>
      <c r="W774" s="230">
        <f t="shared" si="322"/>
        <v>0</v>
      </c>
    </row>
    <row r="775" spans="1:23" s="13" customFormat="1" ht="12.75">
      <c r="A775" s="377"/>
      <c r="B775" s="146"/>
      <c r="C775" s="147"/>
      <c r="D775" s="147"/>
      <c r="E775" s="147"/>
      <c r="F775" s="239">
        <f t="shared" si="315"/>
        <v>0</v>
      </c>
      <c r="G775" s="146"/>
      <c r="H775" s="147"/>
      <c r="I775" s="147"/>
      <c r="J775" s="147"/>
      <c r="K775" s="239">
        <f t="shared" si="316"/>
        <v>0</v>
      </c>
      <c r="L775" s="393">
        <f t="shared" si="323"/>
        <v>0</v>
      </c>
      <c r="M775" s="228">
        <f t="shared" si="317"/>
        <v>0</v>
      </c>
      <c r="N775" s="228">
        <f t="shared" si="318"/>
        <v>0</v>
      </c>
      <c r="O775" s="228">
        <f t="shared" si="319"/>
        <v>0</v>
      </c>
      <c r="P775" s="230">
        <f t="shared" si="320"/>
        <v>0</v>
      </c>
      <c r="Q775" s="345"/>
      <c r="R775" s="393">
        <f t="shared" si="324"/>
        <v>0</v>
      </c>
      <c r="S775" s="229">
        <f t="shared" si="325"/>
        <v>0</v>
      </c>
      <c r="T775" s="393">
        <f t="shared" si="326"/>
        <v>0</v>
      </c>
      <c r="U775" s="230">
        <f t="shared" si="327"/>
        <v>0</v>
      </c>
      <c r="V775" s="412">
        <f t="shared" si="321"/>
        <v>0</v>
      </c>
      <c r="W775" s="230">
        <f t="shared" si="322"/>
        <v>0</v>
      </c>
    </row>
    <row r="776" spans="1:23" s="13" customFormat="1" ht="12.75">
      <c r="A776" s="377"/>
      <c r="B776" s="146"/>
      <c r="C776" s="147"/>
      <c r="D776" s="147"/>
      <c r="E776" s="147"/>
      <c r="F776" s="239">
        <f t="shared" si="315"/>
        <v>0</v>
      </c>
      <c r="G776" s="146"/>
      <c r="H776" s="147"/>
      <c r="I776" s="147"/>
      <c r="J776" s="147"/>
      <c r="K776" s="239">
        <f t="shared" si="316"/>
        <v>0</v>
      </c>
      <c r="L776" s="393">
        <f t="shared" si="323"/>
        <v>0</v>
      </c>
      <c r="M776" s="228">
        <f t="shared" si="317"/>
        <v>0</v>
      </c>
      <c r="N776" s="228">
        <f t="shared" si="318"/>
        <v>0</v>
      </c>
      <c r="O776" s="228">
        <f t="shared" si="319"/>
        <v>0</v>
      </c>
      <c r="P776" s="230">
        <f t="shared" si="320"/>
        <v>0</v>
      </c>
      <c r="Q776" s="345"/>
      <c r="R776" s="393">
        <f t="shared" si="324"/>
        <v>0</v>
      </c>
      <c r="S776" s="229">
        <f t="shared" si="325"/>
        <v>0</v>
      </c>
      <c r="T776" s="393">
        <f t="shared" si="326"/>
        <v>0</v>
      </c>
      <c r="U776" s="230">
        <f t="shared" si="327"/>
        <v>0</v>
      </c>
      <c r="V776" s="412">
        <f t="shared" si="321"/>
        <v>0</v>
      </c>
      <c r="W776" s="230">
        <f t="shared" si="322"/>
        <v>0</v>
      </c>
    </row>
    <row r="777" spans="1:23" s="13" customFormat="1" ht="12.75">
      <c r="A777" s="377"/>
      <c r="B777" s="146"/>
      <c r="C777" s="147"/>
      <c r="D777" s="147"/>
      <c r="E777" s="147"/>
      <c r="F777" s="239">
        <f t="shared" si="315"/>
        <v>0</v>
      </c>
      <c r="G777" s="146"/>
      <c r="H777" s="147"/>
      <c r="I777" s="147"/>
      <c r="J777" s="147"/>
      <c r="K777" s="239">
        <f t="shared" si="316"/>
        <v>0</v>
      </c>
      <c r="L777" s="393">
        <f t="shared" si="323"/>
        <v>0</v>
      </c>
      <c r="M777" s="228">
        <f t="shared" si="317"/>
        <v>0</v>
      </c>
      <c r="N777" s="228">
        <f t="shared" si="318"/>
        <v>0</v>
      </c>
      <c r="O777" s="228">
        <f t="shared" si="319"/>
        <v>0</v>
      </c>
      <c r="P777" s="230">
        <f t="shared" si="320"/>
        <v>0</v>
      </c>
      <c r="Q777" s="345"/>
      <c r="R777" s="393">
        <f t="shared" si="324"/>
        <v>0</v>
      </c>
      <c r="S777" s="229">
        <f t="shared" si="325"/>
        <v>0</v>
      </c>
      <c r="T777" s="393">
        <f t="shared" si="326"/>
        <v>0</v>
      </c>
      <c r="U777" s="230">
        <f t="shared" si="327"/>
        <v>0</v>
      </c>
      <c r="V777" s="412">
        <f t="shared" si="321"/>
        <v>0</v>
      </c>
      <c r="W777" s="230">
        <f t="shared" si="322"/>
        <v>0</v>
      </c>
    </row>
    <row r="778" spans="1:23" s="13" customFormat="1" ht="12.75">
      <c r="A778" s="377"/>
      <c r="B778" s="146"/>
      <c r="C778" s="147"/>
      <c r="D778" s="147"/>
      <c r="E778" s="147"/>
      <c r="F778" s="239">
        <f t="shared" si="315"/>
        <v>0</v>
      </c>
      <c r="G778" s="146"/>
      <c r="H778" s="147"/>
      <c r="I778" s="147"/>
      <c r="J778" s="147"/>
      <c r="K778" s="239">
        <f t="shared" si="316"/>
        <v>0</v>
      </c>
      <c r="L778" s="393">
        <f t="shared" si="323"/>
        <v>0</v>
      </c>
      <c r="M778" s="228">
        <f t="shared" si="317"/>
        <v>0</v>
      </c>
      <c r="N778" s="228">
        <f t="shared" si="318"/>
        <v>0</v>
      </c>
      <c r="O778" s="228">
        <f t="shared" si="319"/>
        <v>0</v>
      </c>
      <c r="P778" s="230">
        <f t="shared" si="320"/>
        <v>0</v>
      </c>
      <c r="Q778" s="345"/>
      <c r="R778" s="393">
        <f t="shared" si="324"/>
        <v>0</v>
      </c>
      <c r="S778" s="229">
        <f t="shared" si="325"/>
        <v>0</v>
      </c>
      <c r="T778" s="393">
        <f t="shared" si="326"/>
        <v>0</v>
      </c>
      <c r="U778" s="230">
        <f t="shared" si="327"/>
        <v>0</v>
      </c>
      <c r="V778" s="412">
        <f t="shared" si="321"/>
        <v>0</v>
      </c>
      <c r="W778" s="230">
        <f t="shared" si="322"/>
        <v>0</v>
      </c>
    </row>
    <row r="779" spans="1:23" s="13" customFormat="1" ht="12.75">
      <c r="A779" s="377"/>
      <c r="B779" s="146"/>
      <c r="C779" s="147"/>
      <c r="D779" s="147"/>
      <c r="E779" s="147"/>
      <c r="F779" s="239">
        <f t="shared" si="315"/>
        <v>0</v>
      </c>
      <c r="G779" s="146"/>
      <c r="H779" s="147"/>
      <c r="I779" s="147"/>
      <c r="J779" s="147"/>
      <c r="K779" s="239">
        <f t="shared" si="316"/>
        <v>0</v>
      </c>
      <c r="L779" s="393">
        <f t="shared" si="323"/>
        <v>0</v>
      </c>
      <c r="M779" s="228">
        <f t="shared" si="317"/>
        <v>0</v>
      </c>
      <c r="N779" s="228">
        <f t="shared" si="318"/>
        <v>0</v>
      </c>
      <c r="O779" s="228">
        <f t="shared" si="319"/>
        <v>0</v>
      </c>
      <c r="P779" s="230">
        <f t="shared" si="320"/>
        <v>0</v>
      </c>
      <c r="Q779" s="345"/>
      <c r="R779" s="393">
        <f t="shared" si="324"/>
        <v>0</v>
      </c>
      <c r="S779" s="229">
        <f t="shared" si="325"/>
        <v>0</v>
      </c>
      <c r="T779" s="393">
        <f t="shared" si="326"/>
        <v>0</v>
      </c>
      <c r="U779" s="230">
        <f t="shared" si="327"/>
        <v>0</v>
      </c>
      <c r="V779" s="412">
        <f t="shared" si="321"/>
        <v>0</v>
      </c>
      <c r="W779" s="230">
        <f t="shared" si="322"/>
        <v>0</v>
      </c>
    </row>
    <row r="780" spans="1:23" s="13" customFormat="1" ht="12.75">
      <c r="A780" s="377"/>
      <c r="B780" s="146"/>
      <c r="C780" s="147"/>
      <c r="D780" s="147"/>
      <c r="E780" s="147"/>
      <c r="F780" s="239">
        <f t="shared" si="315"/>
        <v>0</v>
      </c>
      <c r="G780" s="146"/>
      <c r="H780" s="147"/>
      <c r="I780" s="147"/>
      <c r="J780" s="147"/>
      <c r="K780" s="239">
        <f t="shared" si="316"/>
        <v>0</v>
      </c>
      <c r="L780" s="393">
        <f t="shared" si="323"/>
        <v>0</v>
      </c>
      <c r="M780" s="228">
        <f t="shared" si="317"/>
        <v>0</v>
      </c>
      <c r="N780" s="228">
        <f t="shared" si="318"/>
        <v>0</v>
      </c>
      <c r="O780" s="228">
        <f t="shared" si="319"/>
        <v>0</v>
      </c>
      <c r="P780" s="230">
        <f t="shared" si="320"/>
        <v>0</v>
      </c>
      <c r="Q780" s="345"/>
      <c r="R780" s="393">
        <f t="shared" si="324"/>
        <v>0</v>
      </c>
      <c r="S780" s="229">
        <f t="shared" si="325"/>
        <v>0</v>
      </c>
      <c r="T780" s="393">
        <f t="shared" si="326"/>
        <v>0</v>
      </c>
      <c r="U780" s="230">
        <f t="shared" si="327"/>
        <v>0</v>
      </c>
      <c r="V780" s="412">
        <f t="shared" si="321"/>
        <v>0</v>
      </c>
      <c r="W780" s="230">
        <f t="shared" si="322"/>
        <v>0</v>
      </c>
    </row>
    <row r="781" spans="1:23" s="13" customFormat="1" ht="12.75">
      <c r="A781" s="377"/>
      <c r="B781" s="146"/>
      <c r="C781" s="147"/>
      <c r="D781" s="147"/>
      <c r="E781" s="147"/>
      <c r="F781" s="239">
        <f t="shared" si="315"/>
        <v>0</v>
      </c>
      <c r="G781" s="146"/>
      <c r="H781" s="147"/>
      <c r="I781" s="147"/>
      <c r="J781" s="147"/>
      <c r="K781" s="239">
        <f t="shared" si="316"/>
        <v>0</v>
      </c>
      <c r="L781" s="393">
        <f t="shared" si="323"/>
        <v>0</v>
      </c>
      <c r="M781" s="228">
        <f t="shared" si="317"/>
        <v>0</v>
      </c>
      <c r="N781" s="228">
        <f t="shared" si="318"/>
        <v>0</v>
      </c>
      <c r="O781" s="228">
        <f t="shared" si="319"/>
        <v>0</v>
      </c>
      <c r="P781" s="230">
        <f t="shared" si="320"/>
        <v>0</v>
      </c>
      <c r="Q781" s="345"/>
      <c r="R781" s="393">
        <f t="shared" si="324"/>
        <v>0</v>
      </c>
      <c r="S781" s="229">
        <f t="shared" si="325"/>
        <v>0</v>
      </c>
      <c r="T781" s="393">
        <f t="shared" si="326"/>
        <v>0</v>
      </c>
      <c r="U781" s="230">
        <f t="shared" si="327"/>
        <v>0</v>
      </c>
      <c r="V781" s="412">
        <f t="shared" si="321"/>
        <v>0</v>
      </c>
      <c r="W781" s="230">
        <f t="shared" si="322"/>
        <v>0</v>
      </c>
    </row>
    <row r="782" spans="1:23" s="13" customFormat="1" ht="12.75">
      <c r="A782" s="377"/>
      <c r="B782" s="146"/>
      <c r="C782" s="147"/>
      <c r="D782" s="147"/>
      <c r="E782" s="147"/>
      <c r="F782" s="239">
        <f t="shared" si="315"/>
        <v>0</v>
      </c>
      <c r="G782" s="146"/>
      <c r="H782" s="147"/>
      <c r="I782" s="147"/>
      <c r="J782" s="147"/>
      <c r="K782" s="239">
        <f t="shared" si="316"/>
        <v>0</v>
      </c>
      <c r="L782" s="393">
        <f t="shared" si="323"/>
        <v>0</v>
      </c>
      <c r="M782" s="228">
        <f t="shared" si="317"/>
        <v>0</v>
      </c>
      <c r="N782" s="228">
        <f t="shared" si="318"/>
        <v>0</v>
      </c>
      <c r="O782" s="228">
        <f t="shared" si="319"/>
        <v>0</v>
      </c>
      <c r="P782" s="230">
        <f t="shared" si="320"/>
        <v>0</v>
      </c>
      <c r="Q782" s="345"/>
      <c r="R782" s="393">
        <f t="shared" si="324"/>
        <v>0</v>
      </c>
      <c r="S782" s="229">
        <f t="shared" si="325"/>
        <v>0</v>
      </c>
      <c r="T782" s="393">
        <f t="shared" si="326"/>
        <v>0</v>
      </c>
      <c r="U782" s="230">
        <f t="shared" si="327"/>
        <v>0</v>
      </c>
      <c r="V782" s="412">
        <f t="shared" si="321"/>
        <v>0</v>
      </c>
      <c r="W782" s="230">
        <f t="shared" si="322"/>
        <v>0</v>
      </c>
    </row>
    <row r="783" spans="1:23" s="13" customFormat="1" ht="12.75">
      <c r="A783" s="377"/>
      <c r="B783" s="146"/>
      <c r="C783" s="147"/>
      <c r="D783" s="147"/>
      <c r="E783" s="147"/>
      <c r="F783" s="239">
        <f t="shared" si="315"/>
        <v>0</v>
      </c>
      <c r="G783" s="146"/>
      <c r="H783" s="147"/>
      <c r="I783" s="147"/>
      <c r="J783" s="147"/>
      <c r="K783" s="239">
        <f t="shared" si="316"/>
        <v>0</v>
      </c>
      <c r="L783" s="393">
        <f t="shared" si="323"/>
        <v>0</v>
      </c>
      <c r="M783" s="228">
        <f t="shared" si="317"/>
        <v>0</v>
      </c>
      <c r="N783" s="228">
        <f t="shared" si="318"/>
        <v>0</v>
      </c>
      <c r="O783" s="228">
        <f t="shared" si="319"/>
        <v>0</v>
      </c>
      <c r="P783" s="230">
        <f t="shared" si="320"/>
        <v>0</v>
      </c>
      <c r="Q783" s="345"/>
      <c r="R783" s="393">
        <f t="shared" si="324"/>
        <v>0</v>
      </c>
      <c r="S783" s="229">
        <f t="shared" si="325"/>
        <v>0</v>
      </c>
      <c r="T783" s="393">
        <f t="shared" si="326"/>
        <v>0</v>
      </c>
      <c r="U783" s="230">
        <f t="shared" si="327"/>
        <v>0</v>
      </c>
      <c r="V783" s="412">
        <f t="shared" si="321"/>
        <v>0</v>
      </c>
      <c r="W783" s="230">
        <f t="shared" si="322"/>
        <v>0</v>
      </c>
    </row>
    <row r="784" spans="1:23" s="13" customFormat="1" ht="12.75">
      <c r="A784" s="377"/>
      <c r="B784" s="146"/>
      <c r="C784" s="147"/>
      <c r="D784" s="147"/>
      <c r="E784" s="147"/>
      <c r="F784" s="239">
        <f t="shared" si="315"/>
        <v>0</v>
      </c>
      <c r="G784" s="146"/>
      <c r="H784" s="147"/>
      <c r="I784" s="147"/>
      <c r="J784" s="147"/>
      <c r="K784" s="239">
        <f t="shared" si="316"/>
        <v>0</v>
      </c>
      <c r="L784" s="393">
        <f t="shared" si="323"/>
        <v>0</v>
      </c>
      <c r="M784" s="228">
        <f t="shared" si="317"/>
        <v>0</v>
      </c>
      <c r="N784" s="228">
        <f t="shared" si="318"/>
        <v>0</v>
      </c>
      <c r="O784" s="228">
        <f t="shared" si="319"/>
        <v>0</v>
      </c>
      <c r="P784" s="230">
        <f t="shared" si="320"/>
        <v>0</v>
      </c>
      <c r="Q784" s="345"/>
      <c r="R784" s="393">
        <f t="shared" si="324"/>
        <v>0</v>
      </c>
      <c r="S784" s="229">
        <f t="shared" si="325"/>
        <v>0</v>
      </c>
      <c r="T784" s="393">
        <f t="shared" si="326"/>
        <v>0</v>
      </c>
      <c r="U784" s="230">
        <f t="shared" si="327"/>
        <v>0</v>
      </c>
      <c r="V784" s="412">
        <f t="shared" si="321"/>
        <v>0</v>
      </c>
      <c r="W784" s="230">
        <f t="shared" si="322"/>
        <v>0</v>
      </c>
    </row>
    <row r="785" spans="1:23" s="13" customFormat="1" ht="12.75">
      <c r="A785" s="377"/>
      <c r="B785" s="146"/>
      <c r="C785" s="147"/>
      <c r="D785" s="147"/>
      <c r="E785" s="147"/>
      <c r="F785" s="239">
        <f t="shared" si="315"/>
        <v>0</v>
      </c>
      <c r="G785" s="146"/>
      <c r="H785" s="147"/>
      <c r="I785" s="147"/>
      <c r="J785" s="147"/>
      <c r="K785" s="239">
        <f t="shared" si="316"/>
        <v>0</v>
      </c>
      <c r="L785" s="393">
        <f t="shared" si="323"/>
        <v>0</v>
      </c>
      <c r="M785" s="228">
        <f t="shared" si="317"/>
        <v>0</v>
      </c>
      <c r="N785" s="228">
        <f t="shared" si="318"/>
        <v>0</v>
      </c>
      <c r="O785" s="228">
        <f t="shared" si="319"/>
        <v>0</v>
      </c>
      <c r="P785" s="230">
        <f t="shared" si="320"/>
        <v>0</v>
      </c>
      <c r="Q785" s="345"/>
      <c r="R785" s="393">
        <f t="shared" si="324"/>
        <v>0</v>
      </c>
      <c r="S785" s="229">
        <f t="shared" si="325"/>
        <v>0</v>
      </c>
      <c r="T785" s="393">
        <f t="shared" si="326"/>
        <v>0</v>
      </c>
      <c r="U785" s="230">
        <f t="shared" si="327"/>
        <v>0</v>
      </c>
      <c r="V785" s="412">
        <f t="shared" si="321"/>
        <v>0</v>
      </c>
      <c r="W785" s="230">
        <f t="shared" si="322"/>
        <v>0</v>
      </c>
    </row>
    <row r="786" spans="1:23" s="13" customFormat="1" ht="12.75">
      <c r="A786" s="377"/>
      <c r="B786" s="146"/>
      <c r="C786" s="147"/>
      <c r="D786" s="147"/>
      <c r="E786" s="147"/>
      <c r="F786" s="239">
        <f t="shared" si="315"/>
        <v>0</v>
      </c>
      <c r="G786" s="146"/>
      <c r="H786" s="147"/>
      <c r="I786" s="147"/>
      <c r="J786" s="147"/>
      <c r="K786" s="239">
        <f t="shared" si="316"/>
        <v>0</v>
      </c>
      <c r="L786" s="393">
        <f t="shared" si="323"/>
        <v>0</v>
      </c>
      <c r="M786" s="228">
        <f t="shared" si="317"/>
        <v>0</v>
      </c>
      <c r="N786" s="228">
        <f t="shared" si="318"/>
        <v>0</v>
      </c>
      <c r="O786" s="228">
        <f t="shared" si="319"/>
        <v>0</v>
      </c>
      <c r="P786" s="230">
        <f t="shared" si="320"/>
        <v>0</v>
      </c>
      <c r="Q786" s="345"/>
      <c r="R786" s="393">
        <f t="shared" si="324"/>
        <v>0</v>
      </c>
      <c r="S786" s="229">
        <f t="shared" si="325"/>
        <v>0</v>
      </c>
      <c r="T786" s="393">
        <f t="shared" si="326"/>
        <v>0</v>
      </c>
      <c r="U786" s="230">
        <f t="shared" si="327"/>
        <v>0</v>
      </c>
      <c r="V786" s="412">
        <f t="shared" si="321"/>
        <v>0</v>
      </c>
      <c r="W786" s="230">
        <f t="shared" si="322"/>
        <v>0</v>
      </c>
    </row>
    <row r="787" spans="1:23" s="13" customFormat="1" ht="12.75">
      <c r="A787" s="377"/>
      <c r="B787" s="146"/>
      <c r="C787" s="147"/>
      <c r="D787" s="147"/>
      <c r="E787" s="147"/>
      <c r="F787" s="239">
        <f t="shared" si="315"/>
        <v>0</v>
      </c>
      <c r="G787" s="146"/>
      <c r="H787" s="147"/>
      <c r="I787" s="147"/>
      <c r="J787" s="147"/>
      <c r="K787" s="239">
        <f t="shared" si="316"/>
        <v>0</v>
      </c>
      <c r="L787" s="393">
        <f t="shared" si="323"/>
        <v>0</v>
      </c>
      <c r="M787" s="228">
        <f t="shared" si="317"/>
        <v>0</v>
      </c>
      <c r="N787" s="228">
        <f t="shared" si="318"/>
        <v>0</v>
      </c>
      <c r="O787" s="228">
        <f t="shared" si="319"/>
        <v>0</v>
      </c>
      <c r="P787" s="230">
        <f t="shared" si="320"/>
        <v>0</v>
      </c>
      <c r="Q787" s="345"/>
      <c r="R787" s="393">
        <f t="shared" si="324"/>
        <v>0</v>
      </c>
      <c r="S787" s="229">
        <f t="shared" si="325"/>
        <v>0</v>
      </c>
      <c r="T787" s="393">
        <f t="shared" si="326"/>
        <v>0</v>
      </c>
      <c r="U787" s="230">
        <f t="shared" si="327"/>
        <v>0</v>
      </c>
      <c r="V787" s="412">
        <f t="shared" si="321"/>
        <v>0</v>
      </c>
      <c r="W787" s="230">
        <f t="shared" si="322"/>
        <v>0</v>
      </c>
    </row>
    <row r="788" spans="1:23" s="13" customFormat="1" ht="12.75">
      <c r="A788" s="377"/>
      <c r="B788" s="146"/>
      <c r="C788" s="147"/>
      <c r="D788" s="147"/>
      <c r="E788" s="147"/>
      <c r="F788" s="239">
        <f t="shared" si="315"/>
        <v>0</v>
      </c>
      <c r="G788" s="146"/>
      <c r="H788" s="147"/>
      <c r="I788" s="147"/>
      <c r="J788" s="147"/>
      <c r="K788" s="239">
        <f t="shared" si="316"/>
        <v>0</v>
      </c>
      <c r="L788" s="393">
        <f t="shared" si="323"/>
        <v>0</v>
      </c>
      <c r="M788" s="228">
        <f t="shared" si="317"/>
        <v>0</v>
      </c>
      <c r="N788" s="228">
        <f t="shared" si="318"/>
        <v>0</v>
      </c>
      <c r="O788" s="228">
        <f t="shared" si="319"/>
        <v>0</v>
      </c>
      <c r="P788" s="230">
        <f t="shared" si="320"/>
        <v>0</v>
      </c>
      <c r="Q788" s="345"/>
      <c r="R788" s="393">
        <f t="shared" si="324"/>
        <v>0</v>
      </c>
      <c r="S788" s="229">
        <f t="shared" si="325"/>
        <v>0</v>
      </c>
      <c r="T788" s="393">
        <f t="shared" si="326"/>
        <v>0</v>
      </c>
      <c r="U788" s="230">
        <f t="shared" si="327"/>
        <v>0</v>
      </c>
      <c r="V788" s="412">
        <f t="shared" si="321"/>
        <v>0</v>
      </c>
      <c r="W788" s="230">
        <f t="shared" si="322"/>
        <v>0</v>
      </c>
    </row>
    <row r="789" spans="1:23" s="13" customFormat="1" ht="12.75">
      <c r="A789" s="377"/>
      <c r="B789" s="146"/>
      <c r="C789" s="147"/>
      <c r="D789" s="147"/>
      <c r="E789" s="147"/>
      <c r="F789" s="239">
        <f t="shared" si="315"/>
        <v>0</v>
      </c>
      <c r="G789" s="146"/>
      <c r="H789" s="147"/>
      <c r="I789" s="147"/>
      <c r="J789" s="147"/>
      <c r="K789" s="239">
        <f t="shared" si="316"/>
        <v>0</v>
      </c>
      <c r="L789" s="393">
        <f t="shared" si="323"/>
        <v>0</v>
      </c>
      <c r="M789" s="228">
        <f t="shared" si="317"/>
        <v>0</v>
      </c>
      <c r="N789" s="228">
        <f t="shared" si="318"/>
        <v>0</v>
      </c>
      <c r="O789" s="228">
        <f t="shared" si="319"/>
        <v>0</v>
      </c>
      <c r="P789" s="230">
        <f t="shared" si="320"/>
        <v>0</v>
      </c>
      <c r="Q789" s="345"/>
      <c r="R789" s="393">
        <f t="shared" si="324"/>
        <v>0</v>
      </c>
      <c r="S789" s="229">
        <f t="shared" si="325"/>
        <v>0</v>
      </c>
      <c r="T789" s="393">
        <f t="shared" si="326"/>
        <v>0</v>
      </c>
      <c r="U789" s="230">
        <f t="shared" si="327"/>
        <v>0</v>
      </c>
      <c r="V789" s="412">
        <f t="shared" si="321"/>
        <v>0</v>
      </c>
      <c r="W789" s="230">
        <f t="shared" si="322"/>
        <v>0</v>
      </c>
    </row>
    <row r="790" spans="1:23" s="13" customFormat="1" ht="12.75">
      <c r="A790" s="377"/>
      <c r="B790" s="146"/>
      <c r="C790" s="147"/>
      <c r="D790" s="147"/>
      <c r="E790" s="147"/>
      <c r="F790" s="239">
        <f t="shared" si="315"/>
        <v>0</v>
      </c>
      <c r="G790" s="146"/>
      <c r="H790" s="147"/>
      <c r="I790" s="147"/>
      <c r="J790" s="147"/>
      <c r="K790" s="239">
        <f t="shared" si="316"/>
        <v>0</v>
      </c>
      <c r="L790" s="393">
        <f t="shared" si="323"/>
        <v>0</v>
      </c>
      <c r="M790" s="228">
        <f t="shared" si="317"/>
        <v>0</v>
      </c>
      <c r="N790" s="228">
        <f t="shared" si="318"/>
        <v>0</v>
      </c>
      <c r="O790" s="228">
        <f t="shared" si="319"/>
        <v>0</v>
      </c>
      <c r="P790" s="230">
        <f t="shared" si="320"/>
        <v>0</v>
      </c>
      <c r="Q790" s="345"/>
      <c r="R790" s="393">
        <f t="shared" si="324"/>
        <v>0</v>
      </c>
      <c r="S790" s="229">
        <f t="shared" si="325"/>
        <v>0</v>
      </c>
      <c r="T790" s="393">
        <f t="shared" si="326"/>
        <v>0</v>
      </c>
      <c r="U790" s="230">
        <f t="shared" si="327"/>
        <v>0</v>
      </c>
      <c r="V790" s="412">
        <f t="shared" si="321"/>
        <v>0</v>
      </c>
      <c r="W790" s="230">
        <f t="shared" si="322"/>
        <v>0</v>
      </c>
    </row>
    <row r="791" spans="1:23" s="13" customFormat="1" ht="12.75">
      <c r="A791" s="820"/>
      <c r="B791" s="821"/>
      <c r="C791" s="822"/>
      <c r="D791" s="822"/>
      <c r="E791" s="822"/>
      <c r="F791" s="239">
        <f t="shared" si="315"/>
        <v>0</v>
      </c>
      <c r="G791" s="821"/>
      <c r="H791" s="822"/>
      <c r="I791" s="822"/>
      <c r="J791" s="822"/>
      <c r="K791" s="239">
        <f t="shared" si="316"/>
        <v>0</v>
      </c>
      <c r="L791" s="413">
        <f t="shared" ref="L791:L806" si="328">+B791-G791</f>
        <v>0</v>
      </c>
      <c r="M791" s="823">
        <f t="shared" ref="M791:M806" si="329">+C791-H791</f>
        <v>0</v>
      </c>
      <c r="N791" s="823">
        <f t="shared" ref="N791:N806" si="330">+D791-I791</f>
        <v>0</v>
      </c>
      <c r="O791" s="823">
        <f t="shared" ref="O791:O806" si="331">+E791-J791</f>
        <v>0</v>
      </c>
      <c r="P791" s="415">
        <f t="shared" ref="P791:P806" si="332">+F791-K791</f>
        <v>0</v>
      </c>
      <c r="Q791" s="345"/>
      <c r="R791" s="393">
        <f t="shared" ref="R791:R806" si="333">+B791*(E791/12)</f>
        <v>0</v>
      </c>
      <c r="S791" s="229">
        <f t="shared" ref="S791:S806" si="334">+C791*(E791/12)</f>
        <v>0</v>
      </c>
      <c r="T791" s="393">
        <f t="shared" ref="T791:T806" si="335">+G791*(J791/12)</f>
        <v>0</v>
      </c>
      <c r="U791" s="230">
        <f t="shared" ref="U791:U806" si="336">+H791*(J791/12)</f>
        <v>0</v>
      </c>
      <c r="V791" s="412">
        <f t="shared" ref="V791:V806" si="337">+R791-T791</f>
        <v>0</v>
      </c>
      <c r="W791" s="230">
        <f t="shared" ref="W791:W806" si="338">+S791-U791</f>
        <v>0</v>
      </c>
    </row>
    <row r="792" spans="1:23" s="13" customFormat="1" ht="12.75">
      <c r="A792" s="820"/>
      <c r="B792" s="821"/>
      <c r="C792" s="822"/>
      <c r="D792" s="822"/>
      <c r="E792" s="822"/>
      <c r="F792" s="239">
        <f t="shared" si="315"/>
        <v>0</v>
      </c>
      <c r="G792" s="821"/>
      <c r="H792" s="822"/>
      <c r="I792" s="822"/>
      <c r="J792" s="822"/>
      <c r="K792" s="239">
        <f t="shared" si="316"/>
        <v>0</v>
      </c>
      <c r="L792" s="413">
        <f t="shared" si="328"/>
        <v>0</v>
      </c>
      <c r="M792" s="823">
        <f t="shared" si="329"/>
        <v>0</v>
      </c>
      <c r="N792" s="823">
        <f t="shared" si="330"/>
        <v>0</v>
      </c>
      <c r="O792" s="823">
        <f t="shared" si="331"/>
        <v>0</v>
      </c>
      <c r="P792" s="415">
        <f t="shared" si="332"/>
        <v>0</v>
      </c>
      <c r="Q792" s="345"/>
      <c r="R792" s="393">
        <f t="shared" si="333"/>
        <v>0</v>
      </c>
      <c r="S792" s="229">
        <f t="shared" si="334"/>
        <v>0</v>
      </c>
      <c r="T792" s="393">
        <f t="shared" si="335"/>
        <v>0</v>
      </c>
      <c r="U792" s="230">
        <f t="shared" si="336"/>
        <v>0</v>
      </c>
      <c r="V792" s="412">
        <f t="shared" si="337"/>
        <v>0</v>
      </c>
      <c r="W792" s="230">
        <f t="shared" si="338"/>
        <v>0</v>
      </c>
    </row>
    <row r="793" spans="1:23" s="13" customFormat="1" ht="12.75">
      <c r="A793" s="820"/>
      <c r="B793" s="821"/>
      <c r="C793" s="822"/>
      <c r="D793" s="822"/>
      <c r="E793" s="822"/>
      <c r="F793" s="239">
        <f t="shared" si="315"/>
        <v>0</v>
      </c>
      <c r="G793" s="821"/>
      <c r="H793" s="822"/>
      <c r="I793" s="822"/>
      <c r="J793" s="822"/>
      <c r="K793" s="239">
        <f t="shared" si="316"/>
        <v>0</v>
      </c>
      <c r="L793" s="413">
        <f t="shared" si="328"/>
        <v>0</v>
      </c>
      <c r="M793" s="823">
        <f t="shared" si="329"/>
        <v>0</v>
      </c>
      <c r="N793" s="823">
        <f t="shared" si="330"/>
        <v>0</v>
      </c>
      <c r="O793" s="823">
        <f t="shared" si="331"/>
        <v>0</v>
      </c>
      <c r="P793" s="415">
        <f t="shared" si="332"/>
        <v>0</v>
      </c>
      <c r="Q793" s="345"/>
      <c r="R793" s="393">
        <f t="shared" si="333"/>
        <v>0</v>
      </c>
      <c r="S793" s="229">
        <f t="shared" si="334"/>
        <v>0</v>
      </c>
      <c r="T793" s="393">
        <f t="shared" si="335"/>
        <v>0</v>
      </c>
      <c r="U793" s="230">
        <f t="shared" si="336"/>
        <v>0</v>
      </c>
      <c r="V793" s="412">
        <f t="shared" si="337"/>
        <v>0</v>
      </c>
      <c r="W793" s="230">
        <f t="shared" si="338"/>
        <v>0</v>
      </c>
    </row>
    <row r="794" spans="1:23" s="13" customFormat="1" ht="12.75">
      <c r="A794" s="820"/>
      <c r="B794" s="821"/>
      <c r="C794" s="822"/>
      <c r="D794" s="822"/>
      <c r="E794" s="822"/>
      <c r="F794" s="239">
        <f t="shared" si="315"/>
        <v>0</v>
      </c>
      <c r="G794" s="821"/>
      <c r="H794" s="822"/>
      <c r="I794" s="822"/>
      <c r="J794" s="822"/>
      <c r="K794" s="239">
        <f t="shared" si="316"/>
        <v>0</v>
      </c>
      <c r="L794" s="413">
        <f t="shared" si="328"/>
        <v>0</v>
      </c>
      <c r="M794" s="823">
        <f t="shared" si="329"/>
        <v>0</v>
      </c>
      <c r="N794" s="823">
        <f t="shared" si="330"/>
        <v>0</v>
      </c>
      <c r="O794" s="823">
        <f t="shared" si="331"/>
        <v>0</v>
      </c>
      <c r="P794" s="415">
        <f t="shared" si="332"/>
        <v>0</v>
      </c>
      <c r="Q794" s="345"/>
      <c r="R794" s="393">
        <f t="shared" si="333"/>
        <v>0</v>
      </c>
      <c r="S794" s="229">
        <f t="shared" si="334"/>
        <v>0</v>
      </c>
      <c r="T794" s="393">
        <f t="shared" si="335"/>
        <v>0</v>
      </c>
      <c r="U794" s="230">
        <f t="shared" si="336"/>
        <v>0</v>
      </c>
      <c r="V794" s="412">
        <f t="shared" si="337"/>
        <v>0</v>
      </c>
      <c r="W794" s="230">
        <f t="shared" si="338"/>
        <v>0</v>
      </c>
    </row>
    <row r="795" spans="1:23" s="13" customFormat="1" ht="12.75">
      <c r="A795" s="820"/>
      <c r="B795" s="821"/>
      <c r="C795" s="822"/>
      <c r="D795" s="822"/>
      <c r="E795" s="822"/>
      <c r="F795" s="239">
        <f t="shared" si="315"/>
        <v>0</v>
      </c>
      <c r="G795" s="821"/>
      <c r="H795" s="822"/>
      <c r="I795" s="822"/>
      <c r="J795" s="822"/>
      <c r="K795" s="239">
        <f t="shared" si="316"/>
        <v>0</v>
      </c>
      <c r="L795" s="413">
        <f t="shared" si="328"/>
        <v>0</v>
      </c>
      <c r="M795" s="823">
        <f t="shared" si="329"/>
        <v>0</v>
      </c>
      <c r="N795" s="823">
        <f t="shared" si="330"/>
        <v>0</v>
      </c>
      <c r="O795" s="823">
        <f t="shared" si="331"/>
        <v>0</v>
      </c>
      <c r="P795" s="415">
        <f t="shared" si="332"/>
        <v>0</v>
      </c>
      <c r="Q795" s="345"/>
      <c r="R795" s="393">
        <f t="shared" si="333"/>
        <v>0</v>
      </c>
      <c r="S795" s="229">
        <f t="shared" si="334"/>
        <v>0</v>
      </c>
      <c r="T795" s="393">
        <f t="shared" si="335"/>
        <v>0</v>
      </c>
      <c r="U795" s="230">
        <f t="shared" si="336"/>
        <v>0</v>
      </c>
      <c r="V795" s="412">
        <f t="shared" si="337"/>
        <v>0</v>
      </c>
      <c r="W795" s="230">
        <f t="shared" si="338"/>
        <v>0</v>
      </c>
    </row>
    <row r="796" spans="1:23" s="13" customFormat="1" ht="12.75">
      <c r="A796" s="820"/>
      <c r="B796" s="821"/>
      <c r="C796" s="822"/>
      <c r="D796" s="822"/>
      <c r="E796" s="822"/>
      <c r="F796" s="239">
        <f t="shared" si="315"/>
        <v>0</v>
      </c>
      <c r="G796" s="821"/>
      <c r="H796" s="822"/>
      <c r="I796" s="822"/>
      <c r="J796" s="822"/>
      <c r="K796" s="239">
        <f t="shared" si="316"/>
        <v>0</v>
      </c>
      <c r="L796" s="413">
        <f t="shared" si="328"/>
        <v>0</v>
      </c>
      <c r="M796" s="823">
        <f t="shared" si="329"/>
        <v>0</v>
      </c>
      <c r="N796" s="823">
        <f t="shared" si="330"/>
        <v>0</v>
      </c>
      <c r="O796" s="823">
        <f t="shared" si="331"/>
        <v>0</v>
      </c>
      <c r="P796" s="415">
        <f t="shared" si="332"/>
        <v>0</v>
      </c>
      <c r="Q796" s="345"/>
      <c r="R796" s="393">
        <f t="shared" si="333"/>
        <v>0</v>
      </c>
      <c r="S796" s="229">
        <f t="shared" si="334"/>
        <v>0</v>
      </c>
      <c r="T796" s="393">
        <f t="shared" si="335"/>
        <v>0</v>
      </c>
      <c r="U796" s="230">
        <f t="shared" si="336"/>
        <v>0</v>
      </c>
      <c r="V796" s="412">
        <f t="shared" si="337"/>
        <v>0</v>
      </c>
      <c r="W796" s="230">
        <f t="shared" si="338"/>
        <v>0</v>
      </c>
    </row>
    <row r="797" spans="1:23" s="13" customFormat="1" ht="12.75">
      <c r="A797" s="820"/>
      <c r="B797" s="821"/>
      <c r="C797" s="822"/>
      <c r="D797" s="822"/>
      <c r="E797" s="822"/>
      <c r="F797" s="239">
        <f t="shared" si="315"/>
        <v>0</v>
      </c>
      <c r="G797" s="821"/>
      <c r="H797" s="822"/>
      <c r="I797" s="822"/>
      <c r="J797" s="822"/>
      <c r="K797" s="239">
        <f t="shared" si="316"/>
        <v>0</v>
      </c>
      <c r="L797" s="413">
        <f t="shared" si="328"/>
        <v>0</v>
      </c>
      <c r="M797" s="823">
        <f t="shared" si="329"/>
        <v>0</v>
      </c>
      <c r="N797" s="823">
        <f t="shared" si="330"/>
        <v>0</v>
      </c>
      <c r="O797" s="823">
        <f t="shared" si="331"/>
        <v>0</v>
      </c>
      <c r="P797" s="415">
        <f t="shared" si="332"/>
        <v>0</v>
      </c>
      <c r="Q797" s="345"/>
      <c r="R797" s="393">
        <f t="shared" si="333"/>
        <v>0</v>
      </c>
      <c r="S797" s="229">
        <f t="shared" si="334"/>
        <v>0</v>
      </c>
      <c r="T797" s="393">
        <f t="shared" si="335"/>
        <v>0</v>
      </c>
      <c r="U797" s="230">
        <f t="shared" si="336"/>
        <v>0</v>
      </c>
      <c r="V797" s="412">
        <f t="shared" si="337"/>
        <v>0</v>
      </c>
      <c r="W797" s="230">
        <f t="shared" si="338"/>
        <v>0</v>
      </c>
    </row>
    <row r="798" spans="1:23" s="13" customFormat="1" ht="12.75">
      <c r="A798" s="820"/>
      <c r="B798" s="821"/>
      <c r="C798" s="822"/>
      <c r="D798" s="822"/>
      <c r="E798" s="822"/>
      <c r="F798" s="239">
        <f t="shared" si="315"/>
        <v>0</v>
      </c>
      <c r="G798" s="821"/>
      <c r="H798" s="822"/>
      <c r="I798" s="822"/>
      <c r="J798" s="822"/>
      <c r="K798" s="239">
        <f t="shared" si="316"/>
        <v>0</v>
      </c>
      <c r="L798" s="413">
        <f t="shared" si="328"/>
        <v>0</v>
      </c>
      <c r="M798" s="823">
        <f t="shared" si="329"/>
        <v>0</v>
      </c>
      <c r="N798" s="823">
        <f t="shared" si="330"/>
        <v>0</v>
      </c>
      <c r="O798" s="823">
        <f t="shared" si="331"/>
        <v>0</v>
      </c>
      <c r="P798" s="415">
        <f t="shared" si="332"/>
        <v>0</v>
      </c>
      <c r="Q798" s="345"/>
      <c r="R798" s="393">
        <f t="shared" si="333"/>
        <v>0</v>
      </c>
      <c r="S798" s="229">
        <f t="shared" si="334"/>
        <v>0</v>
      </c>
      <c r="T798" s="393">
        <f t="shared" si="335"/>
        <v>0</v>
      </c>
      <c r="U798" s="230">
        <f t="shared" si="336"/>
        <v>0</v>
      </c>
      <c r="V798" s="412">
        <f t="shared" si="337"/>
        <v>0</v>
      </c>
      <c r="W798" s="230">
        <f t="shared" si="338"/>
        <v>0</v>
      </c>
    </row>
    <row r="799" spans="1:23" s="13" customFormat="1" ht="12.75">
      <c r="A799" s="820"/>
      <c r="B799" s="821"/>
      <c r="C799" s="822"/>
      <c r="D799" s="822"/>
      <c r="E799" s="822"/>
      <c r="F799" s="239">
        <f t="shared" si="315"/>
        <v>0</v>
      </c>
      <c r="G799" s="821"/>
      <c r="H799" s="822"/>
      <c r="I799" s="822"/>
      <c r="J799" s="822"/>
      <c r="K799" s="239">
        <f t="shared" si="316"/>
        <v>0</v>
      </c>
      <c r="L799" s="413">
        <f t="shared" si="328"/>
        <v>0</v>
      </c>
      <c r="M799" s="823">
        <f t="shared" si="329"/>
        <v>0</v>
      </c>
      <c r="N799" s="823">
        <f t="shared" si="330"/>
        <v>0</v>
      </c>
      <c r="O799" s="823">
        <f t="shared" si="331"/>
        <v>0</v>
      </c>
      <c r="P799" s="415">
        <f t="shared" si="332"/>
        <v>0</v>
      </c>
      <c r="Q799" s="345"/>
      <c r="R799" s="393">
        <f t="shared" si="333"/>
        <v>0</v>
      </c>
      <c r="S799" s="229">
        <f t="shared" si="334"/>
        <v>0</v>
      </c>
      <c r="T799" s="393">
        <f t="shared" si="335"/>
        <v>0</v>
      </c>
      <c r="U799" s="230">
        <f t="shared" si="336"/>
        <v>0</v>
      </c>
      <c r="V799" s="412">
        <f t="shared" si="337"/>
        <v>0</v>
      </c>
      <c r="W799" s="230">
        <f t="shared" si="338"/>
        <v>0</v>
      </c>
    </row>
    <row r="800" spans="1:23" s="13" customFormat="1" ht="12.75">
      <c r="A800" s="820"/>
      <c r="B800" s="821"/>
      <c r="C800" s="822"/>
      <c r="D800" s="822"/>
      <c r="E800" s="822"/>
      <c r="F800" s="239">
        <f t="shared" si="315"/>
        <v>0</v>
      </c>
      <c r="G800" s="821"/>
      <c r="H800" s="822"/>
      <c r="I800" s="822"/>
      <c r="J800" s="822"/>
      <c r="K800" s="239">
        <f t="shared" si="316"/>
        <v>0</v>
      </c>
      <c r="L800" s="413">
        <f t="shared" si="328"/>
        <v>0</v>
      </c>
      <c r="M800" s="823">
        <f t="shared" si="329"/>
        <v>0</v>
      </c>
      <c r="N800" s="823">
        <f t="shared" si="330"/>
        <v>0</v>
      </c>
      <c r="O800" s="823">
        <f t="shared" si="331"/>
        <v>0</v>
      </c>
      <c r="P800" s="415">
        <f t="shared" si="332"/>
        <v>0</v>
      </c>
      <c r="Q800" s="345"/>
      <c r="R800" s="393">
        <f t="shared" si="333"/>
        <v>0</v>
      </c>
      <c r="S800" s="229">
        <f t="shared" si="334"/>
        <v>0</v>
      </c>
      <c r="T800" s="393">
        <f t="shared" si="335"/>
        <v>0</v>
      </c>
      <c r="U800" s="230">
        <f t="shared" si="336"/>
        <v>0</v>
      </c>
      <c r="V800" s="412">
        <f t="shared" si="337"/>
        <v>0</v>
      </c>
      <c r="W800" s="230">
        <f t="shared" si="338"/>
        <v>0</v>
      </c>
    </row>
    <row r="801" spans="1:23" s="13" customFormat="1" ht="12.75">
      <c r="A801" s="820"/>
      <c r="B801" s="821"/>
      <c r="C801" s="822"/>
      <c r="D801" s="822"/>
      <c r="E801" s="822"/>
      <c r="F801" s="239">
        <f t="shared" si="315"/>
        <v>0</v>
      </c>
      <c r="G801" s="821"/>
      <c r="H801" s="822"/>
      <c r="I801" s="822"/>
      <c r="J801" s="822"/>
      <c r="K801" s="239">
        <f t="shared" si="316"/>
        <v>0</v>
      </c>
      <c r="L801" s="413">
        <f t="shared" si="328"/>
        <v>0</v>
      </c>
      <c r="M801" s="823">
        <f t="shared" si="329"/>
        <v>0</v>
      </c>
      <c r="N801" s="823">
        <f t="shared" si="330"/>
        <v>0</v>
      </c>
      <c r="O801" s="823">
        <f t="shared" si="331"/>
        <v>0</v>
      </c>
      <c r="P801" s="415">
        <f t="shared" si="332"/>
        <v>0</v>
      </c>
      <c r="Q801" s="345"/>
      <c r="R801" s="393">
        <f t="shared" si="333"/>
        <v>0</v>
      </c>
      <c r="S801" s="229">
        <f t="shared" si="334"/>
        <v>0</v>
      </c>
      <c r="T801" s="393">
        <f t="shared" si="335"/>
        <v>0</v>
      </c>
      <c r="U801" s="230">
        <f t="shared" si="336"/>
        <v>0</v>
      </c>
      <c r="V801" s="412">
        <f t="shared" si="337"/>
        <v>0</v>
      </c>
      <c r="W801" s="230">
        <f t="shared" si="338"/>
        <v>0</v>
      </c>
    </row>
    <row r="802" spans="1:23" s="13" customFormat="1" ht="12.75">
      <c r="A802" s="820"/>
      <c r="B802" s="821"/>
      <c r="C802" s="822"/>
      <c r="D802" s="822"/>
      <c r="E802" s="822"/>
      <c r="F802" s="239">
        <f t="shared" si="315"/>
        <v>0</v>
      </c>
      <c r="G802" s="821"/>
      <c r="H802" s="822"/>
      <c r="I802" s="822"/>
      <c r="J802" s="822"/>
      <c r="K802" s="239">
        <f t="shared" si="316"/>
        <v>0</v>
      </c>
      <c r="L802" s="413">
        <f t="shared" si="328"/>
        <v>0</v>
      </c>
      <c r="M802" s="823">
        <f t="shared" si="329"/>
        <v>0</v>
      </c>
      <c r="N802" s="823">
        <f t="shared" si="330"/>
        <v>0</v>
      </c>
      <c r="O802" s="823">
        <f t="shared" si="331"/>
        <v>0</v>
      </c>
      <c r="P802" s="415">
        <f t="shared" si="332"/>
        <v>0</v>
      </c>
      <c r="Q802" s="345"/>
      <c r="R802" s="393">
        <f t="shared" si="333"/>
        <v>0</v>
      </c>
      <c r="S802" s="229">
        <f t="shared" si="334"/>
        <v>0</v>
      </c>
      <c r="T802" s="393">
        <f t="shared" si="335"/>
        <v>0</v>
      </c>
      <c r="U802" s="230">
        <f t="shared" si="336"/>
        <v>0</v>
      </c>
      <c r="V802" s="412">
        <f t="shared" si="337"/>
        <v>0</v>
      </c>
      <c r="W802" s="230">
        <f t="shared" si="338"/>
        <v>0</v>
      </c>
    </row>
    <row r="803" spans="1:23" s="13" customFormat="1" ht="12.75">
      <c r="A803" s="820"/>
      <c r="B803" s="821"/>
      <c r="C803" s="822"/>
      <c r="D803" s="822"/>
      <c r="E803" s="822"/>
      <c r="F803" s="239">
        <f t="shared" si="315"/>
        <v>0</v>
      </c>
      <c r="G803" s="821"/>
      <c r="H803" s="822"/>
      <c r="I803" s="822"/>
      <c r="J803" s="822"/>
      <c r="K803" s="239">
        <f t="shared" si="316"/>
        <v>0</v>
      </c>
      <c r="L803" s="413">
        <f t="shared" si="328"/>
        <v>0</v>
      </c>
      <c r="M803" s="823">
        <f t="shared" si="329"/>
        <v>0</v>
      </c>
      <c r="N803" s="823">
        <f t="shared" si="330"/>
        <v>0</v>
      </c>
      <c r="O803" s="823">
        <f t="shared" si="331"/>
        <v>0</v>
      </c>
      <c r="P803" s="415">
        <f t="shared" si="332"/>
        <v>0</v>
      </c>
      <c r="Q803" s="345"/>
      <c r="R803" s="393">
        <f t="shared" si="333"/>
        <v>0</v>
      </c>
      <c r="S803" s="229">
        <f t="shared" si="334"/>
        <v>0</v>
      </c>
      <c r="T803" s="393">
        <f t="shared" si="335"/>
        <v>0</v>
      </c>
      <c r="U803" s="230">
        <f t="shared" si="336"/>
        <v>0</v>
      </c>
      <c r="V803" s="412">
        <f t="shared" si="337"/>
        <v>0</v>
      </c>
      <c r="W803" s="230">
        <f t="shared" si="338"/>
        <v>0</v>
      </c>
    </row>
    <row r="804" spans="1:23" s="13" customFormat="1" ht="12.75">
      <c r="A804" s="820"/>
      <c r="B804" s="821"/>
      <c r="C804" s="822"/>
      <c r="D804" s="822"/>
      <c r="E804" s="822"/>
      <c r="F804" s="239">
        <f t="shared" si="315"/>
        <v>0</v>
      </c>
      <c r="G804" s="821"/>
      <c r="H804" s="822"/>
      <c r="I804" s="822"/>
      <c r="J804" s="822"/>
      <c r="K804" s="239">
        <f t="shared" si="316"/>
        <v>0</v>
      </c>
      <c r="L804" s="413">
        <f t="shared" si="328"/>
        <v>0</v>
      </c>
      <c r="M804" s="823">
        <f t="shared" si="329"/>
        <v>0</v>
      </c>
      <c r="N804" s="823">
        <f t="shared" si="330"/>
        <v>0</v>
      </c>
      <c r="O804" s="823">
        <f t="shared" si="331"/>
        <v>0</v>
      </c>
      <c r="P804" s="415">
        <f t="shared" si="332"/>
        <v>0</v>
      </c>
      <c r="Q804" s="345"/>
      <c r="R804" s="393">
        <f t="shared" si="333"/>
        <v>0</v>
      </c>
      <c r="S804" s="229">
        <f t="shared" si="334"/>
        <v>0</v>
      </c>
      <c r="T804" s="393">
        <f t="shared" si="335"/>
        <v>0</v>
      </c>
      <c r="U804" s="230">
        <f t="shared" si="336"/>
        <v>0</v>
      </c>
      <c r="V804" s="412">
        <f t="shared" si="337"/>
        <v>0</v>
      </c>
      <c r="W804" s="230">
        <f t="shared" si="338"/>
        <v>0</v>
      </c>
    </row>
    <row r="805" spans="1:23" s="13" customFormat="1" ht="12.75">
      <c r="A805" s="820"/>
      <c r="B805" s="821"/>
      <c r="C805" s="822"/>
      <c r="D805" s="822"/>
      <c r="E805" s="822"/>
      <c r="F805" s="239">
        <f t="shared" si="315"/>
        <v>0</v>
      </c>
      <c r="G805" s="821"/>
      <c r="H805" s="822"/>
      <c r="I805" s="822"/>
      <c r="J805" s="822"/>
      <c r="K805" s="239">
        <f t="shared" si="316"/>
        <v>0</v>
      </c>
      <c r="L805" s="413">
        <f t="shared" si="328"/>
        <v>0</v>
      </c>
      <c r="M805" s="823">
        <f t="shared" si="329"/>
        <v>0</v>
      </c>
      <c r="N805" s="823">
        <f t="shared" si="330"/>
        <v>0</v>
      </c>
      <c r="O805" s="823">
        <f t="shared" si="331"/>
        <v>0</v>
      </c>
      <c r="P805" s="415">
        <f t="shared" si="332"/>
        <v>0</v>
      </c>
      <c r="Q805" s="345"/>
      <c r="R805" s="393">
        <f t="shared" si="333"/>
        <v>0</v>
      </c>
      <c r="S805" s="229">
        <f t="shared" si="334"/>
        <v>0</v>
      </c>
      <c r="T805" s="393">
        <f t="shared" si="335"/>
        <v>0</v>
      </c>
      <c r="U805" s="230">
        <f t="shared" si="336"/>
        <v>0</v>
      </c>
      <c r="V805" s="412">
        <f t="shared" si="337"/>
        <v>0</v>
      </c>
      <c r="W805" s="230">
        <f t="shared" si="338"/>
        <v>0</v>
      </c>
    </row>
    <row r="806" spans="1:23" s="13" customFormat="1" ht="12.75">
      <c r="A806" s="820"/>
      <c r="B806" s="821"/>
      <c r="C806" s="822"/>
      <c r="D806" s="822"/>
      <c r="E806" s="822"/>
      <c r="F806" s="239">
        <f t="shared" si="315"/>
        <v>0</v>
      </c>
      <c r="G806" s="821"/>
      <c r="H806" s="822"/>
      <c r="I806" s="822"/>
      <c r="J806" s="822"/>
      <c r="K806" s="239">
        <f t="shared" si="316"/>
        <v>0</v>
      </c>
      <c r="L806" s="413">
        <f t="shared" si="328"/>
        <v>0</v>
      </c>
      <c r="M806" s="823">
        <f t="shared" si="329"/>
        <v>0</v>
      </c>
      <c r="N806" s="823">
        <f t="shared" si="330"/>
        <v>0</v>
      </c>
      <c r="O806" s="823">
        <f t="shared" si="331"/>
        <v>0</v>
      </c>
      <c r="P806" s="415">
        <f t="shared" si="332"/>
        <v>0</v>
      </c>
      <c r="Q806" s="345"/>
      <c r="R806" s="393">
        <f t="shared" si="333"/>
        <v>0</v>
      </c>
      <c r="S806" s="229">
        <f t="shared" si="334"/>
        <v>0</v>
      </c>
      <c r="T806" s="393">
        <f t="shared" si="335"/>
        <v>0</v>
      </c>
      <c r="U806" s="230">
        <f t="shared" si="336"/>
        <v>0</v>
      </c>
      <c r="V806" s="412">
        <f t="shared" si="337"/>
        <v>0</v>
      </c>
      <c r="W806" s="230">
        <f t="shared" si="338"/>
        <v>0</v>
      </c>
    </row>
    <row r="807" spans="1:23" s="13" customFormat="1" thickBot="1">
      <c r="A807" s="378"/>
      <c r="B807" s="803"/>
      <c r="C807" s="804"/>
      <c r="D807" s="804"/>
      <c r="E807" s="804"/>
      <c r="F807" s="239">
        <f t="shared" si="315"/>
        <v>0</v>
      </c>
      <c r="G807" s="803"/>
      <c r="H807" s="804"/>
      <c r="I807" s="804"/>
      <c r="J807" s="804"/>
      <c r="K807" s="239">
        <f t="shared" si="316"/>
        <v>0</v>
      </c>
      <c r="L807" s="838"/>
      <c r="M807" s="839"/>
      <c r="N807" s="839"/>
      <c r="O807" s="839"/>
      <c r="P807" s="837"/>
      <c r="R807" s="840"/>
      <c r="S807" s="188"/>
      <c r="T807" s="840"/>
      <c r="U807" s="189"/>
      <c r="V807" s="841"/>
      <c r="W807" s="189"/>
    </row>
    <row r="808" spans="1:23" s="13" customFormat="1" thickTop="1">
      <c r="A808" s="394" t="s">
        <v>54</v>
      </c>
      <c r="B808" s="649"/>
      <c r="C808" s="379"/>
      <c r="D808" s="395"/>
      <c r="E808" s="395"/>
      <c r="F808" s="396">
        <f>SUM(F758:F807)</f>
        <v>0</v>
      </c>
      <c r="G808" s="649"/>
      <c r="H808" s="379"/>
      <c r="I808" s="399"/>
      <c r="J808" s="399"/>
      <c r="K808" s="396">
        <f>SUM(K758:K807)</f>
        <v>0</v>
      </c>
      <c r="L808" s="649"/>
      <c r="M808" s="379"/>
      <c r="N808" s="399"/>
      <c r="O808" s="399"/>
      <c r="P808" s="396">
        <f>SUM(P758:P807)</f>
        <v>0</v>
      </c>
      <c r="Q808" s="345"/>
      <c r="R808" s="393"/>
      <c r="S808" s="229"/>
      <c r="T808" s="393"/>
      <c r="U808" s="230"/>
      <c r="V808" s="412"/>
      <c r="W808" s="230"/>
    </row>
    <row r="809" spans="1:23" s="13" customFormat="1" ht="12.75">
      <c r="A809" s="651" t="s">
        <v>55</v>
      </c>
      <c r="B809" s="380"/>
      <c r="C809" s="12"/>
      <c r="D809" s="12"/>
      <c r="E809" s="12"/>
      <c r="F809" s="381"/>
      <c r="K809" s="382"/>
      <c r="L809" s="380"/>
      <c r="M809" s="12"/>
      <c r="N809" s="345"/>
      <c r="O809" s="345"/>
      <c r="P809" s="771">
        <f>+F809-+K809</f>
        <v>0</v>
      </c>
      <c r="Q809" s="345"/>
      <c r="R809" s="413"/>
      <c r="S809" s="414"/>
      <c r="T809" s="413"/>
      <c r="U809" s="415"/>
      <c r="V809" s="416"/>
      <c r="W809" s="415"/>
    </row>
    <row r="810" spans="1:23" s="780" customFormat="1" thickBot="1">
      <c r="A810" s="400" t="s">
        <v>56</v>
      </c>
      <c r="B810" s="772">
        <f>SUM(B758:B807)</f>
        <v>0</v>
      </c>
      <c r="C810" s="773">
        <f>SUM(C758:C807)</f>
        <v>0</v>
      </c>
      <c r="D810" s="773"/>
      <c r="E810" s="773"/>
      <c r="F810" s="783">
        <f>SUM(F808:F809)</f>
        <v>0</v>
      </c>
      <c r="G810" s="773">
        <f>SUM(G758:G807)</f>
        <v>0</v>
      </c>
      <c r="H810" s="773">
        <f>SUM(H758:H807)</f>
        <v>0</v>
      </c>
      <c r="I810" s="773"/>
      <c r="J810" s="773"/>
      <c r="K810" s="773">
        <f>SUM(K808:K809)</f>
        <v>0</v>
      </c>
      <c r="L810" s="772">
        <f>SUM(L758:L807)</f>
        <v>0</v>
      </c>
      <c r="M810" s="773">
        <f>SUM(M758:M807)</f>
        <v>0</v>
      </c>
      <c r="N810" s="773"/>
      <c r="O810" s="773"/>
      <c r="P810" s="783">
        <f>SUM(P808:P809)</f>
        <v>0</v>
      </c>
      <c r="Q810" s="775"/>
      <c r="R810" s="776">
        <f t="shared" ref="R810:W810" si="339">SUM(R758:R809)</f>
        <v>0</v>
      </c>
      <c r="S810" s="777">
        <f t="shared" si="339"/>
        <v>0</v>
      </c>
      <c r="T810" s="776">
        <f t="shared" si="339"/>
        <v>0</v>
      </c>
      <c r="U810" s="778">
        <f t="shared" si="339"/>
        <v>0</v>
      </c>
      <c r="V810" s="779">
        <f t="shared" si="339"/>
        <v>0</v>
      </c>
      <c r="W810" s="778">
        <f t="shared" si="339"/>
        <v>0</v>
      </c>
    </row>
    <row r="811" spans="1:23" ht="14.25" thickTop="1">
      <c r="A811" s="153" t="s">
        <v>37</v>
      </c>
      <c r="B811" s="159"/>
      <c r="C811" s="159"/>
      <c r="D811" s="159"/>
      <c r="E811" s="159"/>
      <c r="F811" s="159"/>
      <c r="G811" s="384"/>
      <c r="H811" s="384"/>
      <c r="I811" s="384"/>
      <c r="J811" s="384"/>
      <c r="K811" s="164"/>
      <c r="L811"/>
      <c r="M811"/>
      <c r="N811"/>
      <c r="O811"/>
      <c r="P811"/>
      <c r="R811" s="401"/>
      <c r="S811" s="401"/>
      <c r="T811" s="401"/>
      <c r="U811" s="401"/>
      <c r="V811" s="401"/>
      <c r="W811" s="162"/>
    </row>
    <row r="812" spans="1:23">
      <c r="A812" s="154" t="s">
        <v>59</v>
      </c>
      <c r="B812" s="159"/>
      <c r="C812" s="159"/>
      <c r="D812" s="159"/>
      <c r="E812" s="159"/>
      <c r="F812" s="159"/>
      <c r="G812" s="384"/>
      <c r="H812" s="384"/>
      <c r="I812" s="384"/>
      <c r="J812" s="384"/>
      <c r="K812" s="645"/>
      <c r="L812"/>
      <c r="M812"/>
      <c r="N812"/>
      <c r="O812"/>
      <c r="P812"/>
      <c r="R812" s="401"/>
      <c r="S812" s="401"/>
      <c r="T812" s="401"/>
      <c r="U812" s="401"/>
      <c r="V812" s="401"/>
      <c r="W812" s="162"/>
    </row>
    <row r="813" spans="1:23" ht="1.5" customHeight="1">
      <c r="A813" s="154"/>
      <c r="B813" s="62"/>
      <c r="C813" s="646"/>
      <c r="D813" s="646"/>
      <c r="E813" s="646"/>
      <c r="F813" s="647"/>
      <c r="G813" s="384"/>
      <c r="H813" s="162"/>
      <c r="I813" s="162"/>
      <c r="J813" s="164"/>
      <c r="K813" s="164"/>
      <c r="L813"/>
      <c r="M813"/>
      <c r="N813"/>
      <c r="O813"/>
      <c r="P813"/>
      <c r="R813" s="401"/>
      <c r="S813" s="401"/>
      <c r="T813" s="401"/>
      <c r="U813" s="401"/>
      <c r="V813" s="401"/>
      <c r="W813" s="162"/>
    </row>
    <row r="814" spans="1:23" s="185" customFormat="1">
      <c r="A814" s="165" t="s">
        <v>24</v>
      </c>
      <c r="B814" s="748" t="str">
        <f>+B751</f>
        <v>Contractor Name</v>
      </c>
      <c r="C814" s="666"/>
      <c r="D814" s="666"/>
      <c r="E814" s="211"/>
      <c r="F814" s="165" t="s">
        <v>23</v>
      </c>
      <c r="G814" s="417"/>
      <c r="H814" s="984" t="str">
        <f>+H751</f>
        <v>Contract Number</v>
      </c>
      <c r="I814" s="984"/>
      <c r="J814" s="984"/>
      <c r="K814" s="984"/>
      <c r="L814" s="385" t="s">
        <v>324</v>
      </c>
      <c r="M814" s="418"/>
      <c r="N814" s="166"/>
      <c r="O814" s="983">
        <f>+O751</f>
        <v>0</v>
      </c>
      <c r="P814" s="983"/>
      <c r="R814" s="401"/>
      <c r="S814" s="401"/>
      <c r="T814" s="401"/>
      <c r="U814" s="401"/>
      <c r="V814" s="401"/>
      <c r="W814" s="418"/>
    </row>
    <row r="815" spans="1:23" s="185" customFormat="1" ht="14.25" thickBot="1">
      <c r="A815" s="165" t="s">
        <v>25</v>
      </c>
      <c r="B815" s="762" t="s">
        <v>245</v>
      </c>
      <c r="C815" s="762"/>
      <c r="D815" s="762"/>
      <c r="E815" s="663"/>
      <c r="F815" s="165" t="s">
        <v>113</v>
      </c>
      <c r="H815" s="981" t="s">
        <v>123</v>
      </c>
      <c r="I815" s="981"/>
      <c r="J815" s="981"/>
      <c r="K815" s="981"/>
      <c r="L815" s="386" t="s">
        <v>28</v>
      </c>
      <c r="M815" s="369"/>
      <c r="N815" s="369"/>
      <c r="O815" s="985"/>
      <c r="P815" s="985"/>
      <c r="R815" s="401"/>
      <c r="S815" s="401"/>
      <c r="T815" s="401"/>
      <c r="U815" s="401"/>
      <c r="V815" s="401"/>
      <c r="W815" s="418"/>
    </row>
    <row r="816" spans="1:23" s="185" customFormat="1" ht="14.25" thickTop="1">
      <c r="A816" s="165" t="s">
        <v>27</v>
      </c>
      <c r="B816" s="989">
        <f>+B753</f>
        <v>0</v>
      </c>
      <c r="C816" s="989"/>
      <c r="D816" s="989"/>
      <c r="E816" s="663"/>
      <c r="F816" s="165" t="s">
        <v>26</v>
      </c>
      <c r="G816" s="1004"/>
      <c r="H816" s="1004"/>
      <c r="I816" s="1004"/>
      <c r="J816" s="1004"/>
      <c r="K816" s="1004"/>
      <c r="L816" s="387" t="s">
        <v>29</v>
      </c>
      <c r="M816" s="369"/>
      <c r="O816" s="988"/>
      <c r="P816" s="988"/>
      <c r="R816" s="1005" t="s">
        <v>79</v>
      </c>
      <c r="S816" s="1006"/>
      <c r="T816" s="1006"/>
      <c r="U816" s="1006"/>
      <c r="V816" s="1006"/>
      <c r="W816" s="1007"/>
    </row>
    <row r="817" spans="1:23" ht="4.5" customHeight="1">
      <c r="A817" s="60"/>
      <c r="G817" s="372"/>
      <c r="H817" s="3"/>
      <c r="I817" s="3"/>
      <c r="J817" s="184"/>
      <c r="K817" s="184"/>
      <c r="R817" s="402"/>
      <c r="S817" s="403"/>
      <c r="T817" s="404"/>
      <c r="U817" s="405"/>
      <c r="V817" s="403"/>
      <c r="W817" s="406"/>
    </row>
    <row r="818" spans="1:23" ht="2.25" customHeight="1" thickBot="1">
      <c r="G818" s="365"/>
      <c r="H818" s="3"/>
      <c r="I818" s="3"/>
      <c r="J818" s="184"/>
      <c r="K818" s="184"/>
      <c r="R818" s="402"/>
      <c r="S818" s="403"/>
      <c r="T818" s="402"/>
      <c r="U818" s="407"/>
      <c r="V818" s="403"/>
      <c r="W818" s="406"/>
    </row>
    <row r="819" spans="1:23" ht="14.25" thickTop="1">
      <c r="A819" s="373" t="s">
        <v>53</v>
      </c>
      <c r="B819" s="993" t="s">
        <v>76</v>
      </c>
      <c r="C819" s="994"/>
      <c r="D819" s="994"/>
      <c r="E819" s="994"/>
      <c r="F819" s="995"/>
      <c r="G819" s="993" t="s">
        <v>0</v>
      </c>
      <c r="H819" s="994"/>
      <c r="I819" s="994"/>
      <c r="J819" s="994"/>
      <c r="K819" s="995"/>
      <c r="L819" s="996" t="s">
        <v>77</v>
      </c>
      <c r="M819" s="997"/>
      <c r="N819" s="997"/>
      <c r="O819" s="997"/>
      <c r="P819" s="998"/>
      <c r="Q819"/>
      <c r="R819" s="1008" t="s">
        <v>76</v>
      </c>
      <c r="S819" s="1009"/>
      <c r="T819" s="1008" t="s">
        <v>0</v>
      </c>
      <c r="U819" s="1009"/>
      <c r="V819" s="1008" t="s">
        <v>80</v>
      </c>
      <c r="W819" s="1009"/>
    </row>
    <row r="820" spans="1:23" ht="38.25">
      <c r="A820" s="374"/>
      <c r="B820" s="128" t="s">
        <v>72</v>
      </c>
      <c r="C820" s="129" t="s">
        <v>73</v>
      </c>
      <c r="D820" s="129" t="s">
        <v>78</v>
      </c>
      <c r="E820" s="129" t="s">
        <v>74</v>
      </c>
      <c r="F820" s="391" t="s">
        <v>75</v>
      </c>
      <c r="G820" s="128" t="s">
        <v>72</v>
      </c>
      <c r="H820" s="129" t="s">
        <v>73</v>
      </c>
      <c r="I820" s="129" t="s">
        <v>78</v>
      </c>
      <c r="J820" s="129" t="s">
        <v>74</v>
      </c>
      <c r="K820" s="391" t="s">
        <v>75</v>
      </c>
      <c r="L820" s="390" t="s">
        <v>72</v>
      </c>
      <c r="M820" s="148" t="s">
        <v>73</v>
      </c>
      <c r="N820" s="148" t="s">
        <v>78</v>
      </c>
      <c r="O820" s="148" t="s">
        <v>74</v>
      </c>
      <c r="P820" s="391" t="s">
        <v>75</v>
      </c>
      <c r="Q820"/>
      <c r="R820" s="408" t="s">
        <v>81</v>
      </c>
      <c r="S820" s="409" t="s">
        <v>82</v>
      </c>
      <c r="T820" s="408" t="s">
        <v>81</v>
      </c>
      <c r="U820" s="409" t="s">
        <v>82</v>
      </c>
      <c r="V820" s="410" t="s">
        <v>81</v>
      </c>
      <c r="W820" s="409" t="s">
        <v>82</v>
      </c>
    </row>
    <row r="821" spans="1:23" s="13" customFormat="1" ht="12.75">
      <c r="A821" s="376"/>
      <c r="B821" s="144"/>
      <c r="C821" s="145"/>
      <c r="D821" s="145"/>
      <c r="E821" s="145"/>
      <c r="F821" s="239">
        <f t="shared" ref="F821:F870" si="340">IF(D821*(B821+C821)=0,D821*E821/12,D821*(B821+C821)*E821/12)</f>
        <v>0</v>
      </c>
      <c r="G821" s="144"/>
      <c r="H821" s="145"/>
      <c r="I821" s="145"/>
      <c r="J821" s="145"/>
      <c r="K821" s="239">
        <f t="shared" ref="K821:K870" si="341">IF(I821*(G821+H821)=0,I821*J821/12,I821*(G821+H821)*J821/12)</f>
        <v>0</v>
      </c>
      <c r="L821" s="392">
        <f>+B821-G821</f>
        <v>0</v>
      </c>
      <c r="M821" s="237">
        <f t="shared" ref="M821:M853" si="342">+C821-H821</f>
        <v>0</v>
      </c>
      <c r="N821" s="237">
        <f t="shared" ref="N821:N853" si="343">+D821-I821</f>
        <v>0</v>
      </c>
      <c r="O821" s="237">
        <f t="shared" ref="O821:O853" si="344">+E821-J821</f>
        <v>0</v>
      </c>
      <c r="P821" s="239">
        <f t="shared" ref="P821:P853" si="345">+F821-K821</f>
        <v>0</v>
      </c>
      <c r="Q821" s="345"/>
      <c r="R821" s="392">
        <f>+B821*(E821/12)</f>
        <v>0</v>
      </c>
      <c r="S821" s="238">
        <f>+C821*(E821/12)</f>
        <v>0</v>
      </c>
      <c r="T821" s="392">
        <f>+G821*(J821/12)</f>
        <v>0</v>
      </c>
      <c r="U821" s="239">
        <f>+H821*(J821/12)</f>
        <v>0</v>
      </c>
      <c r="V821" s="411">
        <f t="shared" ref="V821:V853" si="346">+R821-T821</f>
        <v>0</v>
      </c>
      <c r="W821" s="239">
        <f t="shared" ref="W821:W853" si="347">+S821-U821</f>
        <v>0</v>
      </c>
    </row>
    <row r="822" spans="1:23" s="13" customFormat="1" ht="12.75">
      <c r="A822" s="377"/>
      <c r="B822" s="146"/>
      <c r="C822" s="147"/>
      <c r="D822" s="147"/>
      <c r="E822" s="147"/>
      <c r="F822" s="239">
        <f t="shared" si="340"/>
        <v>0</v>
      </c>
      <c r="G822" s="146"/>
      <c r="H822" s="147"/>
      <c r="I822" s="147"/>
      <c r="J822" s="147"/>
      <c r="K822" s="239">
        <f t="shared" si="341"/>
        <v>0</v>
      </c>
      <c r="L822" s="393">
        <f t="shared" ref="L822:L853" si="348">+B822-G822</f>
        <v>0</v>
      </c>
      <c r="M822" s="228">
        <f t="shared" si="342"/>
        <v>0</v>
      </c>
      <c r="N822" s="228">
        <f t="shared" si="343"/>
        <v>0</v>
      </c>
      <c r="O822" s="228">
        <f t="shared" si="344"/>
        <v>0</v>
      </c>
      <c r="P822" s="230">
        <f t="shared" si="345"/>
        <v>0</v>
      </c>
      <c r="Q822" s="345"/>
      <c r="R822" s="393">
        <f t="shared" ref="R822:R853" si="349">+B822*(E822/12)</f>
        <v>0</v>
      </c>
      <c r="S822" s="229">
        <f t="shared" ref="S822:S853" si="350">+C822*(E822/12)</f>
        <v>0</v>
      </c>
      <c r="T822" s="393">
        <f t="shared" ref="T822:T853" si="351">+G822*(J822/12)</f>
        <v>0</v>
      </c>
      <c r="U822" s="230">
        <f t="shared" ref="U822:U853" si="352">+H822*(J822/12)</f>
        <v>0</v>
      </c>
      <c r="V822" s="412">
        <f t="shared" si="346"/>
        <v>0</v>
      </c>
      <c r="W822" s="230">
        <f t="shared" si="347"/>
        <v>0</v>
      </c>
    </row>
    <row r="823" spans="1:23" s="13" customFormat="1" ht="12.75">
      <c r="A823" s="377"/>
      <c r="B823" s="146"/>
      <c r="C823" s="147"/>
      <c r="D823" s="147"/>
      <c r="E823" s="147"/>
      <c r="F823" s="239">
        <f t="shared" si="340"/>
        <v>0</v>
      </c>
      <c r="G823" s="146"/>
      <c r="H823" s="147"/>
      <c r="I823" s="147"/>
      <c r="J823" s="147"/>
      <c r="K823" s="239">
        <f t="shared" si="341"/>
        <v>0</v>
      </c>
      <c r="L823" s="393">
        <f t="shared" si="348"/>
        <v>0</v>
      </c>
      <c r="M823" s="228">
        <f t="shared" si="342"/>
        <v>0</v>
      </c>
      <c r="N823" s="228">
        <f t="shared" si="343"/>
        <v>0</v>
      </c>
      <c r="O823" s="228">
        <f t="shared" si="344"/>
        <v>0</v>
      </c>
      <c r="P823" s="230">
        <f t="shared" si="345"/>
        <v>0</v>
      </c>
      <c r="Q823" s="345"/>
      <c r="R823" s="393">
        <f t="shared" si="349"/>
        <v>0</v>
      </c>
      <c r="S823" s="229">
        <f t="shared" si="350"/>
        <v>0</v>
      </c>
      <c r="T823" s="393">
        <f t="shared" si="351"/>
        <v>0</v>
      </c>
      <c r="U823" s="230">
        <f t="shared" si="352"/>
        <v>0</v>
      </c>
      <c r="V823" s="412">
        <f t="shared" si="346"/>
        <v>0</v>
      </c>
      <c r="W823" s="230">
        <f t="shared" si="347"/>
        <v>0</v>
      </c>
    </row>
    <row r="824" spans="1:23" s="13" customFormat="1" ht="12.75">
      <c r="A824" s="377"/>
      <c r="B824" s="146"/>
      <c r="C824" s="147"/>
      <c r="D824" s="147"/>
      <c r="E824" s="147"/>
      <c r="F824" s="239">
        <f t="shared" si="340"/>
        <v>0</v>
      </c>
      <c r="G824" s="146"/>
      <c r="H824" s="147"/>
      <c r="I824" s="147"/>
      <c r="J824" s="147"/>
      <c r="K824" s="239">
        <f t="shared" si="341"/>
        <v>0</v>
      </c>
      <c r="L824" s="393">
        <f t="shared" si="348"/>
        <v>0</v>
      </c>
      <c r="M824" s="228">
        <f t="shared" si="342"/>
        <v>0</v>
      </c>
      <c r="N824" s="228">
        <f t="shared" si="343"/>
        <v>0</v>
      </c>
      <c r="O824" s="228">
        <f t="shared" si="344"/>
        <v>0</v>
      </c>
      <c r="P824" s="230">
        <f t="shared" si="345"/>
        <v>0</v>
      </c>
      <c r="Q824" s="345"/>
      <c r="R824" s="393">
        <f t="shared" si="349"/>
        <v>0</v>
      </c>
      <c r="S824" s="229">
        <f t="shared" si="350"/>
        <v>0</v>
      </c>
      <c r="T824" s="393">
        <f t="shared" si="351"/>
        <v>0</v>
      </c>
      <c r="U824" s="230">
        <f t="shared" si="352"/>
        <v>0</v>
      </c>
      <c r="V824" s="412">
        <f t="shared" si="346"/>
        <v>0</v>
      </c>
      <c r="W824" s="230">
        <f t="shared" si="347"/>
        <v>0</v>
      </c>
    </row>
    <row r="825" spans="1:23" s="13" customFormat="1" ht="12.75">
      <c r="A825" s="377"/>
      <c r="B825" s="146"/>
      <c r="C825" s="147"/>
      <c r="D825" s="147"/>
      <c r="E825" s="147"/>
      <c r="F825" s="239">
        <f t="shared" si="340"/>
        <v>0</v>
      </c>
      <c r="G825" s="146"/>
      <c r="H825" s="147"/>
      <c r="I825" s="147"/>
      <c r="J825" s="147"/>
      <c r="K825" s="239">
        <f t="shared" si="341"/>
        <v>0</v>
      </c>
      <c r="L825" s="393">
        <f t="shared" si="348"/>
        <v>0</v>
      </c>
      <c r="M825" s="228">
        <f t="shared" si="342"/>
        <v>0</v>
      </c>
      <c r="N825" s="228">
        <f t="shared" si="343"/>
        <v>0</v>
      </c>
      <c r="O825" s="228">
        <f t="shared" si="344"/>
        <v>0</v>
      </c>
      <c r="P825" s="230">
        <f t="shared" si="345"/>
        <v>0</v>
      </c>
      <c r="Q825" s="345"/>
      <c r="R825" s="393">
        <f t="shared" si="349"/>
        <v>0</v>
      </c>
      <c r="S825" s="229">
        <f t="shared" si="350"/>
        <v>0</v>
      </c>
      <c r="T825" s="393">
        <f t="shared" si="351"/>
        <v>0</v>
      </c>
      <c r="U825" s="230">
        <f t="shared" si="352"/>
        <v>0</v>
      </c>
      <c r="V825" s="412">
        <f t="shared" si="346"/>
        <v>0</v>
      </c>
      <c r="W825" s="230">
        <f t="shared" si="347"/>
        <v>0</v>
      </c>
    </row>
    <row r="826" spans="1:23" s="13" customFormat="1" ht="12.75">
      <c r="A826" s="377"/>
      <c r="B826" s="146"/>
      <c r="C826" s="147"/>
      <c r="D826" s="147"/>
      <c r="E826" s="147"/>
      <c r="F826" s="239">
        <f t="shared" si="340"/>
        <v>0</v>
      </c>
      <c r="G826" s="146"/>
      <c r="H826" s="147"/>
      <c r="I826" s="147"/>
      <c r="J826" s="147"/>
      <c r="K826" s="239">
        <f t="shared" si="341"/>
        <v>0</v>
      </c>
      <c r="L826" s="393">
        <f t="shared" si="348"/>
        <v>0</v>
      </c>
      <c r="M826" s="228">
        <f t="shared" si="342"/>
        <v>0</v>
      </c>
      <c r="N826" s="228">
        <f t="shared" si="343"/>
        <v>0</v>
      </c>
      <c r="O826" s="228">
        <f t="shared" si="344"/>
        <v>0</v>
      </c>
      <c r="P826" s="230">
        <f t="shared" si="345"/>
        <v>0</v>
      </c>
      <c r="Q826" s="345"/>
      <c r="R826" s="393">
        <f t="shared" si="349"/>
        <v>0</v>
      </c>
      <c r="S826" s="229">
        <f t="shared" si="350"/>
        <v>0</v>
      </c>
      <c r="T826" s="393">
        <f t="shared" si="351"/>
        <v>0</v>
      </c>
      <c r="U826" s="230">
        <f t="shared" si="352"/>
        <v>0</v>
      </c>
      <c r="V826" s="412">
        <f t="shared" si="346"/>
        <v>0</v>
      </c>
      <c r="W826" s="230">
        <f t="shared" si="347"/>
        <v>0</v>
      </c>
    </row>
    <row r="827" spans="1:23" s="13" customFormat="1" ht="12.75">
      <c r="A827" s="377"/>
      <c r="B827" s="146"/>
      <c r="C827" s="147"/>
      <c r="D827" s="147"/>
      <c r="E827" s="147"/>
      <c r="F827" s="239">
        <f t="shared" si="340"/>
        <v>0</v>
      </c>
      <c r="G827" s="146"/>
      <c r="H827" s="147"/>
      <c r="I827" s="147"/>
      <c r="J827" s="147"/>
      <c r="K827" s="239">
        <f t="shared" si="341"/>
        <v>0</v>
      </c>
      <c r="L827" s="393">
        <f t="shared" si="348"/>
        <v>0</v>
      </c>
      <c r="M827" s="228">
        <f t="shared" si="342"/>
        <v>0</v>
      </c>
      <c r="N827" s="228">
        <f t="shared" si="343"/>
        <v>0</v>
      </c>
      <c r="O827" s="228">
        <f t="shared" si="344"/>
        <v>0</v>
      </c>
      <c r="P827" s="230">
        <f t="shared" si="345"/>
        <v>0</v>
      </c>
      <c r="Q827" s="345"/>
      <c r="R827" s="393">
        <f t="shared" si="349"/>
        <v>0</v>
      </c>
      <c r="S827" s="229">
        <f t="shared" si="350"/>
        <v>0</v>
      </c>
      <c r="T827" s="393">
        <f t="shared" si="351"/>
        <v>0</v>
      </c>
      <c r="U827" s="230">
        <f t="shared" si="352"/>
        <v>0</v>
      </c>
      <c r="V827" s="412">
        <f t="shared" si="346"/>
        <v>0</v>
      </c>
      <c r="W827" s="230">
        <f t="shared" si="347"/>
        <v>0</v>
      </c>
    </row>
    <row r="828" spans="1:23" s="13" customFormat="1" ht="12.75">
      <c r="A828" s="377"/>
      <c r="B828" s="146"/>
      <c r="C828" s="147"/>
      <c r="D828" s="147"/>
      <c r="E828" s="147"/>
      <c r="F828" s="239">
        <f t="shared" si="340"/>
        <v>0</v>
      </c>
      <c r="G828" s="146"/>
      <c r="H828" s="147"/>
      <c r="I828" s="147"/>
      <c r="J828" s="147"/>
      <c r="K828" s="239">
        <f t="shared" si="341"/>
        <v>0</v>
      </c>
      <c r="L828" s="393">
        <f t="shared" si="348"/>
        <v>0</v>
      </c>
      <c r="M828" s="228">
        <f t="shared" si="342"/>
        <v>0</v>
      </c>
      <c r="N828" s="228">
        <f t="shared" si="343"/>
        <v>0</v>
      </c>
      <c r="O828" s="228">
        <f t="shared" si="344"/>
        <v>0</v>
      </c>
      <c r="P828" s="230">
        <f t="shared" si="345"/>
        <v>0</v>
      </c>
      <c r="Q828" s="345"/>
      <c r="R828" s="393">
        <f t="shared" si="349"/>
        <v>0</v>
      </c>
      <c r="S828" s="229">
        <f t="shared" si="350"/>
        <v>0</v>
      </c>
      <c r="T828" s="393">
        <f t="shared" si="351"/>
        <v>0</v>
      </c>
      <c r="U828" s="230">
        <f t="shared" si="352"/>
        <v>0</v>
      </c>
      <c r="V828" s="412">
        <f t="shared" si="346"/>
        <v>0</v>
      </c>
      <c r="W828" s="230">
        <f t="shared" si="347"/>
        <v>0</v>
      </c>
    </row>
    <row r="829" spans="1:23" s="13" customFormat="1" ht="12.75">
      <c r="A829" s="377"/>
      <c r="B829" s="146"/>
      <c r="C829" s="147"/>
      <c r="D829" s="147"/>
      <c r="E829" s="147"/>
      <c r="F829" s="239">
        <f t="shared" si="340"/>
        <v>0</v>
      </c>
      <c r="G829" s="146"/>
      <c r="H829" s="147"/>
      <c r="I829" s="147"/>
      <c r="J829" s="147"/>
      <c r="K829" s="239">
        <f t="shared" si="341"/>
        <v>0</v>
      </c>
      <c r="L829" s="393">
        <f t="shared" si="348"/>
        <v>0</v>
      </c>
      <c r="M829" s="228">
        <f t="shared" si="342"/>
        <v>0</v>
      </c>
      <c r="N829" s="228">
        <f t="shared" si="343"/>
        <v>0</v>
      </c>
      <c r="O829" s="228">
        <f t="shared" si="344"/>
        <v>0</v>
      </c>
      <c r="P829" s="230">
        <f t="shared" si="345"/>
        <v>0</v>
      </c>
      <c r="Q829" s="345"/>
      <c r="R829" s="393">
        <f t="shared" si="349"/>
        <v>0</v>
      </c>
      <c r="S829" s="229">
        <f t="shared" si="350"/>
        <v>0</v>
      </c>
      <c r="T829" s="393">
        <f t="shared" si="351"/>
        <v>0</v>
      </c>
      <c r="U829" s="230">
        <f t="shared" si="352"/>
        <v>0</v>
      </c>
      <c r="V829" s="412">
        <f t="shared" si="346"/>
        <v>0</v>
      </c>
      <c r="W829" s="230">
        <f t="shared" si="347"/>
        <v>0</v>
      </c>
    </row>
    <row r="830" spans="1:23" s="13" customFormat="1" ht="12.75">
      <c r="A830" s="377"/>
      <c r="B830" s="146"/>
      <c r="C830" s="147"/>
      <c r="D830" s="147"/>
      <c r="E830" s="147"/>
      <c r="F830" s="239">
        <f t="shared" si="340"/>
        <v>0</v>
      </c>
      <c r="G830" s="146"/>
      <c r="H830" s="147"/>
      <c r="I830" s="147"/>
      <c r="J830" s="147"/>
      <c r="K830" s="239">
        <f t="shared" si="341"/>
        <v>0</v>
      </c>
      <c r="L830" s="393">
        <f t="shared" si="348"/>
        <v>0</v>
      </c>
      <c r="M830" s="228">
        <f t="shared" si="342"/>
        <v>0</v>
      </c>
      <c r="N830" s="228">
        <f t="shared" si="343"/>
        <v>0</v>
      </c>
      <c r="O830" s="228">
        <f t="shared" si="344"/>
        <v>0</v>
      </c>
      <c r="P830" s="230">
        <f t="shared" si="345"/>
        <v>0</v>
      </c>
      <c r="Q830" s="345"/>
      <c r="R830" s="393">
        <f t="shared" si="349"/>
        <v>0</v>
      </c>
      <c r="S830" s="229">
        <f t="shared" si="350"/>
        <v>0</v>
      </c>
      <c r="T830" s="393">
        <f t="shared" si="351"/>
        <v>0</v>
      </c>
      <c r="U830" s="230">
        <f t="shared" si="352"/>
        <v>0</v>
      </c>
      <c r="V830" s="412">
        <f t="shared" si="346"/>
        <v>0</v>
      </c>
      <c r="W830" s="230">
        <f t="shared" si="347"/>
        <v>0</v>
      </c>
    </row>
    <row r="831" spans="1:23" s="13" customFormat="1" ht="12.75">
      <c r="A831" s="377"/>
      <c r="B831" s="146"/>
      <c r="C831" s="147"/>
      <c r="D831" s="147"/>
      <c r="E831" s="147"/>
      <c r="F831" s="239">
        <f t="shared" si="340"/>
        <v>0</v>
      </c>
      <c r="G831" s="146"/>
      <c r="H831" s="147"/>
      <c r="I831" s="147"/>
      <c r="J831" s="147"/>
      <c r="K831" s="239">
        <f t="shared" si="341"/>
        <v>0</v>
      </c>
      <c r="L831" s="393">
        <f t="shared" si="348"/>
        <v>0</v>
      </c>
      <c r="M831" s="228">
        <f t="shared" si="342"/>
        <v>0</v>
      </c>
      <c r="N831" s="228">
        <f t="shared" si="343"/>
        <v>0</v>
      </c>
      <c r="O831" s="228">
        <f t="shared" si="344"/>
        <v>0</v>
      </c>
      <c r="P831" s="230">
        <f t="shared" si="345"/>
        <v>0</v>
      </c>
      <c r="Q831" s="345"/>
      <c r="R831" s="393">
        <f t="shared" si="349"/>
        <v>0</v>
      </c>
      <c r="S831" s="229">
        <f t="shared" si="350"/>
        <v>0</v>
      </c>
      <c r="T831" s="393">
        <f t="shared" si="351"/>
        <v>0</v>
      </c>
      <c r="U831" s="230">
        <f t="shared" si="352"/>
        <v>0</v>
      </c>
      <c r="V831" s="412">
        <f t="shared" si="346"/>
        <v>0</v>
      </c>
      <c r="W831" s="230">
        <f t="shared" si="347"/>
        <v>0</v>
      </c>
    </row>
    <row r="832" spans="1:23" s="13" customFormat="1" ht="12.75">
      <c r="A832" s="377"/>
      <c r="B832" s="146"/>
      <c r="C832" s="147"/>
      <c r="D832" s="147"/>
      <c r="E832" s="147"/>
      <c r="F832" s="239">
        <f t="shared" si="340"/>
        <v>0</v>
      </c>
      <c r="G832" s="146"/>
      <c r="H832" s="147"/>
      <c r="I832" s="147"/>
      <c r="J832" s="147"/>
      <c r="K832" s="239">
        <f t="shared" si="341"/>
        <v>0</v>
      </c>
      <c r="L832" s="393">
        <f t="shared" si="348"/>
        <v>0</v>
      </c>
      <c r="M832" s="228">
        <f t="shared" si="342"/>
        <v>0</v>
      </c>
      <c r="N832" s="228">
        <f t="shared" si="343"/>
        <v>0</v>
      </c>
      <c r="O832" s="228">
        <f t="shared" si="344"/>
        <v>0</v>
      </c>
      <c r="P832" s="230">
        <f t="shared" si="345"/>
        <v>0</v>
      </c>
      <c r="Q832" s="345"/>
      <c r="R832" s="393">
        <f t="shared" si="349"/>
        <v>0</v>
      </c>
      <c r="S832" s="229">
        <f t="shared" si="350"/>
        <v>0</v>
      </c>
      <c r="T832" s="393">
        <f t="shared" si="351"/>
        <v>0</v>
      </c>
      <c r="U832" s="230">
        <f t="shared" si="352"/>
        <v>0</v>
      </c>
      <c r="V832" s="412">
        <f t="shared" si="346"/>
        <v>0</v>
      </c>
      <c r="W832" s="230">
        <f t="shared" si="347"/>
        <v>0</v>
      </c>
    </row>
    <row r="833" spans="1:23" s="13" customFormat="1" ht="12.75">
      <c r="A833" s="377"/>
      <c r="B833" s="146"/>
      <c r="C833" s="147"/>
      <c r="D833" s="147"/>
      <c r="E833" s="147"/>
      <c r="F833" s="239">
        <f t="shared" si="340"/>
        <v>0</v>
      </c>
      <c r="G833" s="146"/>
      <c r="H833" s="147"/>
      <c r="I833" s="147"/>
      <c r="J833" s="147"/>
      <c r="K833" s="239">
        <f t="shared" si="341"/>
        <v>0</v>
      </c>
      <c r="L833" s="393">
        <f t="shared" si="348"/>
        <v>0</v>
      </c>
      <c r="M833" s="228">
        <f t="shared" si="342"/>
        <v>0</v>
      </c>
      <c r="N833" s="228">
        <f t="shared" si="343"/>
        <v>0</v>
      </c>
      <c r="O833" s="228">
        <f t="shared" si="344"/>
        <v>0</v>
      </c>
      <c r="P833" s="230">
        <f t="shared" si="345"/>
        <v>0</v>
      </c>
      <c r="Q833" s="345"/>
      <c r="R833" s="393">
        <f t="shared" si="349"/>
        <v>0</v>
      </c>
      <c r="S833" s="229">
        <f t="shared" si="350"/>
        <v>0</v>
      </c>
      <c r="T833" s="393">
        <f t="shared" si="351"/>
        <v>0</v>
      </c>
      <c r="U833" s="230">
        <f t="shared" si="352"/>
        <v>0</v>
      </c>
      <c r="V833" s="412">
        <f t="shared" si="346"/>
        <v>0</v>
      </c>
      <c r="W833" s="230">
        <f t="shared" si="347"/>
        <v>0</v>
      </c>
    </row>
    <row r="834" spans="1:23" s="13" customFormat="1" ht="12.75">
      <c r="A834" s="377"/>
      <c r="B834" s="146"/>
      <c r="C834" s="147"/>
      <c r="D834" s="147"/>
      <c r="E834" s="147"/>
      <c r="F834" s="239">
        <f t="shared" si="340"/>
        <v>0</v>
      </c>
      <c r="G834" s="146"/>
      <c r="H834" s="147"/>
      <c r="I834" s="147"/>
      <c r="J834" s="147"/>
      <c r="K834" s="239">
        <f t="shared" si="341"/>
        <v>0</v>
      </c>
      <c r="L834" s="393">
        <f t="shared" si="348"/>
        <v>0</v>
      </c>
      <c r="M834" s="228">
        <f t="shared" si="342"/>
        <v>0</v>
      </c>
      <c r="N834" s="228">
        <f t="shared" si="343"/>
        <v>0</v>
      </c>
      <c r="O834" s="228">
        <f t="shared" si="344"/>
        <v>0</v>
      </c>
      <c r="P834" s="230">
        <f t="shared" si="345"/>
        <v>0</v>
      </c>
      <c r="Q834" s="345"/>
      <c r="R834" s="393">
        <f t="shared" si="349"/>
        <v>0</v>
      </c>
      <c r="S834" s="229">
        <f t="shared" si="350"/>
        <v>0</v>
      </c>
      <c r="T834" s="393">
        <f t="shared" si="351"/>
        <v>0</v>
      </c>
      <c r="U834" s="230">
        <f t="shared" si="352"/>
        <v>0</v>
      </c>
      <c r="V834" s="412">
        <f t="shared" si="346"/>
        <v>0</v>
      </c>
      <c r="W834" s="230">
        <f t="shared" si="347"/>
        <v>0</v>
      </c>
    </row>
    <row r="835" spans="1:23" s="13" customFormat="1" ht="12.75">
      <c r="A835" s="377"/>
      <c r="B835" s="146"/>
      <c r="C835" s="147"/>
      <c r="D835" s="147"/>
      <c r="E835" s="147"/>
      <c r="F835" s="239">
        <f t="shared" si="340"/>
        <v>0</v>
      </c>
      <c r="G835" s="146"/>
      <c r="H835" s="147"/>
      <c r="I835" s="147"/>
      <c r="J835" s="147"/>
      <c r="K835" s="239">
        <f t="shared" si="341"/>
        <v>0</v>
      </c>
      <c r="L835" s="393">
        <f t="shared" si="348"/>
        <v>0</v>
      </c>
      <c r="M835" s="228">
        <f t="shared" si="342"/>
        <v>0</v>
      </c>
      <c r="N835" s="228">
        <f t="shared" si="343"/>
        <v>0</v>
      </c>
      <c r="O835" s="228">
        <f t="shared" si="344"/>
        <v>0</v>
      </c>
      <c r="P835" s="230">
        <f t="shared" si="345"/>
        <v>0</v>
      </c>
      <c r="Q835" s="345"/>
      <c r="R835" s="393">
        <f t="shared" si="349"/>
        <v>0</v>
      </c>
      <c r="S835" s="229">
        <f t="shared" si="350"/>
        <v>0</v>
      </c>
      <c r="T835" s="393">
        <f t="shared" si="351"/>
        <v>0</v>
      </c>
      <c r="U835" s="230">
        <f t="shared" si="352"/>
        <v>0</v>
      </c>
      <c r="V835" s="412">
        <f t="shared" si="346"/>
        <v>0</v>
      </c>
      <c r="W835" s="230">
        <f t="shared" si="347"/>
        <v>0</v>
      </c>
    </row>
    <row r="836" spans="1:23" s="13" customFormat="1" ht="12.75">
      <c r="A836" s="377"/>
      <c r="B836" s="146"/>
      <c r="C836" s="147"/>
      <c r="D836" s="147"/>
      <c r="E836" s="147"/>
      <c r="F836" s="239">
        <f t="shared" si="340"/>
        <v>0</v>
      </c>
      <c r="G836" s="146"/>
      <c r="H836" s="147"/>
      <c r="I836" s="147"/>
      <c r="J836" s="147"/>
      <c r="K836" s="239">
        <f t="shared" si="341"/>
        <v>0</v>
      </c>
      <c r="L836" s="393">
        <f t="shared" si="348"/>
        <v>0</v>
      </c>
      <c r="M836" s="228">
        <f t="shared" si="342"/>
        <v>0</v>
      </c>
      <c r="N836" s="228">
        <f t="shared" si="343"/>
        <v>0</v>
      </c>
      <c r="O836" s="228">
        <f t="shared" si="344"/>
        <v>0</v>
      </c>
      <c r="P836" s="230">
        <f t="shared" si="345"/>
        <v>0</v>
      </c>
      <c r="Q836" s="345"/>
      <c r="R836" s="393">
        <f t="shared" si="349"/>
        <v>0</v>
      </c>
      <c r="S836" s="229">
        <f t="shared" si="350"/>
        <v>0</v>
      </c>
      <c r="T836" s="393">
        <f t="shared" si="351"/>
        <v>0</v>
      </c>
      <c r="U836" s="230">
        <f t="shared" si="352"/>
        <v>0</v>
      </c>
      <c r="V836" s="412">
        <f t="shared" si="346"/>
        <v>0</v>
      </c>
      <c r="W836" s="230">
        <f t="shared" si="347"/>
        <v>0</v>
      </c>
    </row>
    <row r="837" spans="1:23" s="13" customFormat="1" ht="12.75">
      <c r="A837" s="377"/>
      <c r="B837" s="146"/>
      <c r="C837" s="147"/>
      <c r="D837" s="147"/>
      <c r="E837" s="147"/>
      <c r="F837" s="239">
        <f t="shared" si="340"/>
        <v>0</v>
      </c>
      <c r="G837" s="146"/>
      <c r="H837" s="147"/>
      <c r="I837" s="147"/>
      <c r="J837" s="147"/>
      <c r="K837" s="239">
        <f t="shared" si="341"/>
        <v>0</v>
      </c>
      <c r="L837" s="393">
        <f t="shared" si="348"/>
        <v>0</v>
      </c>
      <c r="M837" s="228">
        <f t="shared" si="342"/>
        <v>0</v>
      </c>
      <c r="N837" s="228">
        <f t="shared" si="343"/>
        <v>0</v>
      </c>
      <c r="O837" s="228">
        <f t="shared" si="344"/>
        <v>0</v>
      </c>
      <c r="P837" s="230">
        <f t="shared" si="345"/>
        <v>0</v>
      </c>
      <c r="Q837" s="345"/>
      <c r="R837" s="393">
        <f t="shared" si="349"/>
        <v>0</v>
      </c>
      <c r="S837" s="229">
        <f t="shared" si="350"/>
        <v>0</v>
      </c>
      <c r="T837" s="393">
        <f t="shared" si="351"/>
        <v>0</v>
      </c>
      <c r="U837" s="230">
        <f t="shared" si="352"/>
        <v>0</v>
      </c>
      <c r="V837" s="412">
        <f t="shared" si="346"/>
        <v>0</v>
      </c>
      <c r="W837" s="230">
        <f t="shared" si="347"/>
        <v>0</v>
      </c>
    </row>
    <row r="838" spans="1:23" s="13" customFormat="1" ht="12.75">
      <c r="A838" s="377"/>
      <c r="B838" s="146"/>
      <c r="C838" s="147"/>
      <c r="D838" s="147"/>
      <c r="E838" s="147"/>
      <c r="F838" s="239">
        <f t="shared" si="340"/>
        <v>0</v>
      </c>
      <c r="G838" s="146"/>
      <c r="H838" s="147"/>
      <c r="I838" s="147"/>
      <c r="J838" s="147"/>
      <c r="K838" s="239">
        <f t="shared" si="341"/>
        <v>0</v>
      </c>
      <c r="L838" s="393">
        <f t="shared" si="348"/>
        <v>0</v>
      </c>
      <c r="M838" s="228">
        <f t="shared" si="342"/>
        <v>0</v>
      </c>
      <c r="N838" s="228">
        <f t="shared" si="343"/>
        <v>0</v>
      </c>
      <c r="O838" s="228">
        <f t="shared" si="344"/>
        <v>0</v>
      </c>
      <c r="P838" s="230">
        <f t="shared" si="345"/>
        <v>0</v>
      </c>
      <c r="Q838" s="345"/>
      <c r="R838" s="393">
        <f t="shared" si="349"/>
        <v>0</v>
      </c>
      <c r="S838" s="229">
        <f t="shared" si="350"/>
        <v>0</v>
      </c>
      <c r="T838" s="393">
        <f t="shared" si="351"/>
        <v>0</v>
      </c>
      <c r="U838" s="230">
        <f t="shared" si="352"/>
        <v>0</v>
      </c>
      <c r="V838" s="412">
        <f t="shared" si="346"/>
        <v>0</v>
      </c>
      <c r="W838" s="230">
        <f t="shared" si="347"/>
        <v>0</v>
      </c>
    </row>
    <row r="839" spans="1:23" s="13" customFormat="1" ht="12.75">
      <c r="A839" s="377"/>
      <c r="B839" s="146"/>
      <c r="C839" s="147"/>
      <c r="D839" s="147"/>
      <c r="E839" s="147"/>
      <c r="F839" s="239">
        <f t="shared" si="340"/>
        <v>0</v>
      </c>
      <c r="G839" s="146"/>
      <c r="H839" s="147"/>
      <c r="I839" s="147"/>
      <c r="J839" s="147"/>
      <c r="K839" s="239">
        <f t="shared" si="341"/>
        <v>0</v>
      </c>
      <c r="L839" s="393">
        <f t="shared" si="348"/>
        <v>0</v>
      </c>
      <c r="M839" s="228">
        <f t="shared" si="342"/>
        <v>0</v>
      </c>
      <c r="N839" s="228">
        <f t="shared" si="343"/>
        <v>0</v>
      </c>
      <c r="O839" s="228">
        <f t="shared" si="344"/>
        <v>0</v>
      </c>
      <c r="P839" s="230">
        <f t="shared" si="345"/>
        <v>0</v>
      </c>
      <c r="Q839" s="345"/>
      <c r="R839" s="393">
        <f t="shared" si="349"/>
        <v>0</v>
      </c>
      <c r="S839" s="229">
        <f t="shared" si="350"/>
        <v>0</v>
      </c>
      <c r="T839" s="393">
        <f t="shared" si="351"/>
        <v>0</v>
      </c>
      <c r="U839" s="230">
        <f t="shared" si="352"/>
        <v>0</v>
      </c>
      <c r="V839" s="412">
        <f t="shared" si="346"/>
        <v>0</v>
      </c>
      <c r="W839" s="230">
        <f t="shared" si="347"/>
        <v>0</v>
      </c>
    </row>
    <row r="840" spans="1:23" s="13" customFormat="1" ht="12.75">
      <c r="A840" s="377"/>
      <c r="B840" s="146"/>
      <c r="C840" s="147"/>
      <c r="D840" s="147"/>
      <c r="E840" s="147"/>
      <c r="F840" s="239">
        <f t="shared" si="340"/>
        <v>0</v>
      </c>
      <c r="G840" s="146"/>
      <c r="H840" s="147"/>
      <c r="I840" s="147"/>
      <c r="J840" s="147"/>
      <c r="K840" s="239">
        <f t="shared" si="341"/>
        <v>0</v>
      </c>
      <c r="L840" s="393">
        <f t="shared" si="348"/>
        <v>0</v>
      </c>
      <c r="M840" s="228">
        <f t="shared" si="342"/>
        <v>0</v>
      </c>
      <c r="N840" s="228">
        <f t="shared" si="343"/>
        <v>0</v>
      </c>
      <c r="O840" s="228">
        <f t="shared" si="344"/>
        <v>0</v>
      </c>
      <c r="P840" s="230">
        <f t="shared" si="345"/>
        <v>0</v>
      </c>
      <c r="Q840" s="345"/>
      <c r="R840" s="393">
        <f t="shared" si="349"/>
        <v>0</v>
      </c>
      <c r="S840" s="229">
        <f t="shared" si="350"/>
        <v>0</v>
      </c>
      <c r="T840" s="393">
        <f t="shared" si="351"/>
        <v>0</v>
      </c>
      <c r="U840" s="230">
        <f t="shared" si="352"/>
        <v>0</v>
      </c>
      <c r="V840" s="412">
        <f t="shared" si="346"/>
        <v>0</v>
      </c>
      <c r="W840" s="230">
        <f t="shared" si="347"/>
        <v>0</v>
      </c>
    </row>
    <row r="841" spans="1:23" s="13" customFormat="1" ht="12.75">
      <c r="A841" s="377"/>
      <c r="B841" s="146"/>
      <c r="C841" s="147"/>
      <c r="D841" s="147"/>
      <c r="E841" s="147"/>
      <c r="F841" s="239">
        <f t="shared" si="340"/>
        <v>0</v>
      </c>
      <c r="G841" s="146"/>
      <c r="H841" s="147"/>
      <c r="I841" s="147"/>
      <c r="J841" s="147"/>
      <c r="K841" s="239">
        <f t="shared" si="341"/>
        <v>0</v>
      </c>
      <c r="L841" s="393">
        <f t="shared" si="348"/>
        <v>0</v>
      </c>
      <c r="M841" s="228">
        <f t="shared" si="342"/>
        <v>0</v>
      </c>
      <c r="N841" s="228">
        <f t="shared" si="343"/>
        <v>0</v>
      </c>
      <c r="O841" s="228">
        <f t="shared" si="344"/>
        <v>0</v>
      </c>
      <c r="P841" s="230">
        <f t="shared" si="345"/>
        <v>0</v>
      </c>
      <c r="Q841" s="345"/>
      <c r="R841" s="393">
        <f t="shared" si="349"/>
        <v>0</v>
      </c>
      <c r="S841" s="229">
        <f t="shared" si="350"/>
        <v>0</v>
      </c>
      <c r="T841" s="393">
        <f t="shared" si="351"/>
        <v>0</v>
      </c>
      <c r="U841" s="230">
        <f t="shared" si="352"/>
        <v>0</v>
      </c>
      <c r="V841" s="412">
        <f t="shared" si="346"/>
        <v>0</v>
      </c>
      <c r="W841" s="230">
        <f t="shared" si="347"/>
        <v>0</v>
      </c>
    </row>
    <row r="842" spans="1:23" s="13" customFormat="1" ht="12.75">
      <c r="A842" s="377"/>
      <c r="B842" s="146"/>
      <c r="C842" s="147"/>
      <c r="D842" s="147"/>
      <c r="E842" s="147"/>
      <c r="F842" s="239">
        <f t="shared" si="340"/>
        <v>0</v>
      </c>
      <c r="G842" s="146"/>
      <c r="H842" s="147"/>
      <c r="I842" s="147"/>
      <c r="J842" s="147"/>
      <c r="K842" s="239">
        <f t="shared" si="341"/>
        <v>0</v>
      </c>
      <c r="L842" s="393">
        <f t="shared" si="348"/>
        <v>0</v>
      </c>
      <c r="M842" s="228">
        <f t="shared" si="342"/>
        <v>0</v>
      </c>
      <c r="N842" s="228">
        <f t="shared" si="343"/>
        <v>0</v>
      </c>
      <c r="O842" s="228">
        <f t="shared" si="344"/>
        <v>0</v>
      </c>
      <c r="P842" s="230">
        <f t="shared" si="345"/>
        <v>0</v>
      </c>
      <c r="Q842" s="345"/>
      <c r="R842" s="393">
        <f t="shared" si="349"/>
        <v>0</v>
      </c>
      <c r="S842" s="229">
        <f t="shared" si="350"/>
        <v>0</v>
      </c>
      <c r="T842" s="393">
        <f t="shared" si="351"/>
        <v>0</v>
      </c>
      <c r="U842" s="230">
        <f t="shared" si="352"/>
        <v>0</v>
      </c>
      <c r="V842" s="412">
        <f t="shared" si="346"/>
        <v>0</v>
      </c>
      <c r="W842" s="230">
        <f t="shared" si="347"/>
        <v>0</v>
      </c>
    </row>
    <row r="843" spans="1:23" s="13" customFormat="1" ht="12.75">
      <c r="A843" s="377"/>
      <c r="B843" s="146"/>
      <c r="C843" s="147"/>
      <c r="D843" s="147"/>
      <c r="E843" s="147"/>
      <c r="F843" s="239">
        <f t="shared" si="340"/>
        <v>0</v>
      </c>
      <c r="G843" s="146"/>
      <c r="H843" s="147"/>
      <c r="I843" s="147"/>
      <c r="J843" s="147"/>
      <c r="K843" s="239">
        <f t="shared" si="341"/>
        <v>0</v>
      </c>
      <c r="L843" s="393">
        <f t="shared" si="348"/>
        <v>0</v>
      </c>
      <c r="M843" s="228">
        <f t="shared" si="342"/>
        <v>0</v>
      </c>
      <c r="N843" s="228">
        <f t="shared" si="343"/>
        <v>0</v>
      </c>
      <c r="O843" s="228">
        <f t="shared" si="344"/>
        <v>0</v>
      </c>
      <c r="P843" s="230">
        <f t="shared" si="345"/>
        <v>0</v>
      </c>
      <c r="Q843" s="345"/>
      <c r="R843" s="393">
        <f t="shared" si="349"/>
        <v>0</v>
      </c>
      <c r="S843" s="229">
        <f t="shared" si="350"/>
        <v>0</v>
      </c>
      <c r="T843" s="393">
        <f t="shared" si="351"/>
        <v>0</v>
      </c>
      <c r="U843" s="230">
        <f t="shared" si="352"/>
        <v>0</v>
      </c>
      <c r="V843" s="412">
        <f t="shared" si="346"/>
        <v>0</v>
      </c>
      <c r="W843" s="230">
        <f t="shared" si="347"/>
        <v>0</v>
      </c>
    </row>
    <row r="844" spans="1:23" s="13" customFormat="1" ht="12.75">
      <c r="A844" s="377"/>
      <c r="B844" s="146"/>
      <c r="C844" s="147"/>
      <c r="D844" s="147"/>
      <c r="E844" s="147"/>
      <c r="F844" s="239">
        <f t="shared" si="340"/>
        <v>0</v>
      </c>
      <c r="G844" s="146"/>
      <c r="H844" s="147"/>
      <c r="I844" s="147"/>
      <c r="J844" s="147"/>
      <c r="K844" s="239">
        <f t="shared" si="341"/>
        <v>0</v>
      </c>
      <c r="L844" s="393">
        <f t="shared" si="348"/>
        <v>0</v>
      </c>
      <c r="M844" s="228">
        <f t="shared" si="342"/>
        <v>0</v>
      </c>
      <c r="N844" s="228">
        <f t="shared" si="343"/>
        <v>0</v>
      </c>
      <c r="O844" s="228">
        <f t="shared" si="344"/>
        <v>0</v>
      </c>
      <c r="P844" s="230">
        <f t="shared" si="345"/>
        <v>0</v>
      </c>
      <c r="Q844" s="345"/>
      <c r="R844" s="393">
        <f t="shared" si="349"/>
        <v>0</v>
      </c>
      <c r="S844" s="229">
        <f t="shared" si="350"/>
        <v>0</v>
      </c>
      <c r="T844" s="393">
        <f t="shared" si="351"/>
        <v>0</v>
      </c>
      <c r="U844" s="230">
        <f t="shared" si="352"/>
        <v>0</v>
      </c>
      <c r="V844" s="412">
        <f t="shared" si="346"/>
        <v>0</v>
      </c>
      <c r="W844" s="230">
        <f t="shared" si="347"/>
        <v>0</v>
      </c>
    </row>
    <row r="845" spans="1:23" s="13" customFormat="1" ht="12.75">
      <c r="A845" s="377"/>
      <c r="B845" s="146"/>
      <c r="C845" s="147"/>
      <c r="D845" s="147"/>
      <c r="E845" s="147"/>
      <c r="F845" s="239">
        <f t="shared" si="340"/>
        <v>0</v>
      </c>
      <c r="G845" s="146"/>
      <c r="H845" s="147"/>
      <c r="I845" s="147"/>
      <c r="J845" s="147"/>
      <c r="K845" s="239">
        <f t="shared" si="341"/>
        <v>0</v>
      </c>
      <c r="L845" s="393">
        <f t="shared" si="348"/>
        <v>0</v>
      </c>
      <c r="M845" s="228">
        <f t="shared" si="342"/>
        <v>0</v>
      </c>
      <c r="N845" s="228">
        <f t="shared" si="343"/>
        <v>0</v>
      </c>
      <c r="O845" s="228">
        <f t="shared" si="344"/>
        <v>0</v>
      </c>
      <c r="P845" s="230">
        <f t="shared" si="345"/>
        <v>0</v>
      </c>
      <c r="Q845" s="345"/>
      <c r="R845" s="393">
        <f t="shared" si="349"/>
        <v>0</v>
      </c>
      <c r="S845" s="229">
        <f t="shared" si="350"/>
        <v>0</v>
      </c>
      <c r="T845" s="393">
        <f t="shared" si="351"/>
        <v>0</v>
      </c>
      <c r="U845" s="230">
        <f t="shared" si="352"/>
        <v>0</v>
      </c>
      <c r="V845" s="412">
        <f t="shared" si="346"/>
        <v>0</v>
      </c>
      <c r="W845" s="230">
        <f t="shared" si="347"/>
        <v>0</v>
      </c>
    </row>
    <row r="846" spans="1:23" s="13" customFormat="1" ht="12.75">
      <c r="A846" s="377"/>
      <c r="B846" s="146"/>
      <c r="C846" s="147"/>
      <c r="D846" s="147"/>
      <c r="E846" s="147"/>
      <c r="F846" s="239">
        <f t="shared" si="340"/>
        <v>0</v>
      </c>
      <c r="G846" s="146"/>
      <c r="H846" s="147"/>
      <c r="I846" s="147"/>
      <c r="J846" s="147"/>
      <c r="K846" s="239">
        <f t="shared" si="341"/>
        <v>0</v>
      </c>
      <c r="L846" s="393">
        <f t="shared" si="348"/>
        <v>0</v>
      </c>
      <c r="M846" s="228">
        <f t="shared" si="342"/>
        <v>0</v>
      </c>
      <c r="N846" s="228">
        <f t="shared" si="343"/>
        <v>0</v>
      </c>
      <c r="O846" s="228">
        <f t="shared" si="344"/>
        <v>0</v>
      </c>
      <c r="P846" s="230">
        <f t="shared" si="345"/>
        <v>0</v>
      </c>
      <c r="Q846" s="345"/>
      <c r="R846" s="393">
        <f t="shared" si="349"/>
        <v>0</v>
      </c>
      <c r="S846" s="229">
        <f t="shared" si="350"/>
        <v>0</v>
      </c>
      <c r="T846" s="393">
        <f t="shared" si="351"/>
        <v>0</v>
      </c>
      <c r="U846" s="230">
        <f t="shared" si="352"/>
        <v>0</v>
      </c>
      <c r="V846" s="412">
        <f t="shared" si="346"/>
        <v>0</v>
      </c>
      <c r="W846" s="230">
        <f t="shared" si="347"/>
        <v>0</v>
      </c>
    </row>
    <row r="847" spans="1:23" s="13" customFormat="1" ht="12.75">
      <c r="A847" s="377"/>
      <c r="B847" s="146"/>
      <c r="C847" s="147"/>
      <c r="D847" s="147"/>
      <c r="E847" s="147"/>
      <c r="F847" s="239">
        <f t="shared" si="340"/>
        <v>0</v>
      </c>
      <c r="G847" s="146"/>
      <c r="H847" s="147"/>
      <c r="I847" s="147"/>
      <c r="J847" s="147"/>
      <c r="K847" s="239">
        <f t="shared" si="341"/>
        <v>0</v>
      </c>
      <c r="L847" s="393">
        <f t="shared" si="348"/>
        <v>0</v>
      </c>
      <c r="M847" s="228">
        <f t="shared" si="342"/>
        <v>0</v>
      </c>
      <c r="N847" s="228">
        <f t="shared" si="343"/>
        <v>0</v>
      </c>
      <c r="O847" s="228">
        <f t="shared" si="344"/>
        <v>0</v>
      </c>
      <c r="P847" s="230">
        <f t="shared" si="345"/>
        <v>0</v>
      </c>
      <c r="Q847" s="345"/>
      <c r="R847" s="393">
        <f t="shared" si="349"/>
        <v>0</v>
      </c>
      <c r="S847" s="229">
        <f t="shared" si="350"/>
        <v>0</v>
      </c>
      <c r="T847" s="393">
        <f t="shared" si="351"/>
        <v>0</v>
      </c>
      <c r="U847" s="230">
        <f t="shared" si="352"/>
        <v>0</v>
      </c>
      <c r="V847" s="412">
        <f t="shared" si="346"/>
        <v>0</v>
      </c>
      <c r="W847" s="230">
        <f t="shared" si="347"/>
        <v>0</v>
      </c>
    </row>
    <row r="848" spans="1:23" s="13" customFormat="1" ht="12.75">
      <c r="A848" s="377"/>
      <c r="B848" s="146"/>
      <c r="C848" s="147"/>
      <c r="D848" s="147"/>
      <c r="E848" s="147"/>
      <c r="F848" s="239">
        <f t="shared" si="340"/>
        <v>0</v>
      </c>
      <c r="G848" s="146"/>
      <c r="H848" s="147"/>
      <c r="I848" s="147"/>
      <c r="J848" s="147"/>
      <c r="K848" s="239">
        <f t="shared" si="341"/>
        <v>0</v>
      </c>
      <c r="L848" s="393">
        <f t="shared" si="348"/>
        <v>0</v>
      </c>
      <c r="M848" s="228">
        <f t="shared" si="342"/>
        <v>0</v>
      </c>
      <c r="N848" s="228">
        <f t="shared" si="343"/>
        <v>0</v>
      </c>
      <c r="O848" s="228">
        <f t="shared" si="344"/>
        <v>0</v>
      </c>
      <c r="P848" s="230">
        <f t="shared" si="345"/>
        <v>0</v>
      </c>
      <c r="Q848" s="345"/>
      <c r="R848" s="393">
        <f t="shared" si="349"/>
        <v>0</v>
      </c>
      <c r="S848" s="229">
        <f t="shared" si="350"/>
        <v>0</v>
      </c>
      <c r="T848" s="393">
        <f t="shared" si="351"/>
        <v>0</v>
      </c>
      <c r="U848" s="230">
        <f t="shared" si="352"/>
        <v>0</v>
      </c>
      <c r="V848" s="412">
        <f t="shared" si="346"/>
        <v>0</v>
      </c>
      <c r="W848" s="230">
        <f t="shared" si="347"/>
        <v>0</v>
      </c>
    </row>
    <row r="849" spans="1:23" s="13" customFormat="1" ht="12.75">
      <c r="A849" s="377"/>
      <c r="B849" s="146"/>
      <c r="C849" s="147"/>
      <c r="D849" s="147"/>
      <c r="E849" s="147"/>
      <c r="F849" s="239">
        <f t="shared" si="340"/>
        <v>0</v>
      </c>
      <c r="G849" s="146"/>
      <c r="H849" s="147"/>
      <c r="I849" s="147"/>
      <c r="J849" s="147"/>
      <c r="K849" s="239">
        <f t="shared" si="341"/>
        <v>0</v>
      </c>
      <c r="L849" s="393">
        <f t="shared" si="348"/>
        <v>0</v>
      </c>
      <c r="M849" s="228">
        <f t="shared" si="342"/>
        <v>0</v>
      </c>
      <c r="N849" s="228">
        <f t="shared" si="343"/>
        <v>0</v>
      </c>
      <c r="O849" s="228">
        <f t="shared" si="344"/>
        <v>0</v>
      </c>
      <c r="P849" s="230">
        <f t="shared" si="345"/>
        <v>0</v>
      </c>
      <c r="Q849" s="345"/>
      <c r="R849" s="393">
        <f t="shared" si="349"/>
        <v>0</v>
      </c>
      <c r="S849" s="229">
        <f t="shared" si="350"/>
        <v>0</v>
      </c>
      <c r="T849" s="393">
        <f t="shared" si="351"/>
        <v>0</v>
      </c>
      <c r="U849" s="230">
        <f t="shared" si="352"/>
        <v>0</v>
      </c>
      <c r="V849" s="412">
        <f t="shared" si="346"/>
        <v>0</v>
      </c>
      <c r="W849" s="230">
        <f t="shared" si="347"/>
        <v>0</v>
      </c>
    </row>
    <row r="850" spans="1:23" s="13" customFormat="1" ht="12.75">
      <c r="A850" s="377"/>
      <c r="B850" s="146"/>
      <c r="C850" s="147"/>
      <c r="D850" s="147"/>
      <c r="E850" s="147"/>
      <c r="F850" s="239">
        <f t="shared" si="340"/>
        <v>0</v>
      </c>
      <c r="G850" s="146"/>
      <c r="H850" s="147"/>
      <c r="I850" s="147"/>
      <c r="J850" s="147"/>
      <c r="K850" s="239">
        <f t="shared" si="341"/>
        <v>0</v>
      </c>
      <c r="L850" s="393">
        <f t="shared" si="348"/>
        <v>0</v>
      </c>
      <c r="M850" s="228">
        <f t="shared" si="342"/>
        <v>0</v>
      </c>
      <c r="N850" s="228">
        <f t="shared" si="343"/>
        <v>0</v>
      </c>
      <c r="O850" s="228">
        <f t="shared" si="344"/>
        <v>0</v>
      </c>
      <c r="P850" s="230">
        <f t="shared" si="345"/>
        <v>0</v>
      </c>
      <c r="Q850" s="345"/>
      <c r="R850" s="393">
        <f t="shared" si="349"/>
        <v>0</v>
      </c>
      <c r="S850" s="229">
        <f t="shared" si="350"/>
        <v>0</v>
      </c>
      <c r="T850" s="393">
        <f t="shared" si="351"/>
        <v>0</v>
      </c>
      <c r="U850" s="230">
        <f t="shared" si="352"/>
        <v>0</v>
      </c>
      <c r="V850" s="412">
        <f t="shared" si="346"/>
        <v>0</v>
      </c>
      <c r="W850" s="230">
        <f t="shared" si="347"/>
        <v>0</v>
      </c>
    </row>
    <row r="851" spans="1:23" s="13" customFormat="1" ht="12.75">
      <c r="A851" s="377"/>
      <c r="B851" s="146"/>
      <c r="C851" s="147"/>
      <c r="D851" s="147"/>
      <c r="E851" s="147"/>
      <c r="F851" s="239">
        <f t="shared" si="340"/>
        <v>0</v>
      </c>
      <c r="G851" s="146"/>
      <c r="H851" s="147"/>
      <c r="I851" s="147"/>
      <c r="J851" s="147"/>
      <c r="K851" s="239">
        <f t="shared" si="341"/>
        <v>0</v>
      </c>
      <c r="L851" s="393">
        <f t="shared" si="348"/>
        <v>0</v>
      </c>
      <c r="M851" s="228">
        <f t="shared" si="342"/>
        <v>0</v>
      </c>
      <c r="N851" s="228">
        <f t="shared" si="343"/>
        <v>0</v>
      </c>
      <c r="O851" s="228">
        <f t="shared" si="344"/>
        <v>0</v>
      </c>
      <c r="P851" s="230">
        <f t="shared" si="345"/>
        <v>0</v>
      </c>
      <c r="Q851" s="345"/>
      <c r="R851" s="393">
        <f t="shared" si="349"/>
        <v>0</v>
      </c>
      <c r="S851" s="229">
        <f t="shared" si="350"/>
        <v>0</v>
      </c>
      <c r="T851" s="393">
        <f t="shared" si="351"/>
        <v>0</v>
      </c>
      <c r="U851" s="230">
        <f t="shared" si="352"/>
        <v>0</v>
      </c>
      <c r="V851" s="412">
        <f t="shared" si="346"/>
        <v>0</v>
      </c>
      <c r="W851" s="230">
        <f t="shared" si="347"/>
        <v>0</v>
      </c>
    </row>
    <row r="852" spans="1:23" s="13" customFormat="1" ht="12.75">
      <c r="A852" s="377"/>
      <c r="B852" s="146"/>
      <c r="C852" s="147"/>
      <c r="D852" s="147"/>
      <c r="E852" s="147"/>
      <c r="F852" s="239">
        <f t="shared" si="340"/>
        <v>0</v>
      </c>
      <c r="G852" s="146"/>
      <c r="H852" s="147"/>
      <c r="I852" s="147"/>
      <c r="J852" s="147"/>
      <c r="K852" s="239">
        <f t="shared" si="341"/>
        <v>0</v>
      </c>
      <c r="L852" s="393">
        <f t="shared" si="348"/>
        <v>0</v>
      </c>
      <c r="M852" s="228">
        <f t="shared" si="342"/>
        <v>0</v>
      </c>
      <c r="N852" s="228">
        <f t="shared" si="343"/>
        <v>0</v>
      </c>
      <c r="O852" s="228">
        <f t="shared" si="344"/>
        <v>0</v>
      </c>
      <c r="P852" s="230">
        <f t="shared" si="345"/>
        <v>0</v>
      </c>
      <c r="Q852" s="345"/>
      <c r="R852" s="393">
        <f t="shared" si="349"/>
        <v>0</v>
      </c>
      <c r="S852" s="229">
        <f t="shared" si="350"/>
        <v>0</v>
      </c>
      <c r="T852" s="393">
        <f t="shared" si="351"/>
        <v>0</v>
      </c>
      <c r="U852" s="230">
        <f t="shared" si="352"/>
        <v>0</v>
      </c>
      <c r="V852" s="412">
        <f t="shared" si="346"/>
        <v>0</v>
      </c>
      <c r="W852" s="230">
        <f t="shared" si="347"/>
        <v>0</v>
      </c>
    </row>
    <row r="853" spans="1:23" s="13" customFormat="1" ht="12.75">
      <c r="A853" s="377"/>
      <c r="B853" s="146"/>
      <c r="C853" s="147"/>
      <c r="D853" s="147"/>
      <c r="E853" s="147"/>
      <c r="F853" s="239">
        <f t="shared" si="340"/>
        <v>0</v>
      </c>
      <c r="G853" s="146"/>
      <c r="H853" s="147"/>
      <c r="I853" s="147"/>
      <c r="J853" s="147"/>
      <c r="K853" s="239">
        <f t="shared" si="341"/>
        <v>0</v>
      </c>
      <c r="L853" s="393">
        <f t="shared" si="348"/>
        <v>0</v>
      </c>
      <c r="M853" s="228">
        <f t="shared" si="342"/>
        <v>0</v>
      </c>
      <c r="N853" s="228">
        <f t="shared" si="343"/>
        <v>0</v>
      </c>
      <c r="O853" s="228">
        <f t="shared" si="344"/>
        <v>0</v>
      </c>
      <c r="P853" s="230">
        <f t="shared" si="345"/>
        <v>0</v>
      </c>
      <c r="Q853" s="345"/>
      <c r="R853" s="393">
        <f t="shared" si="349"/>
        <v>0</v>
      </c>
      <c r="S853" s="229">
        <f t="shared" si="350"/>
        <v>0</v>
      </c>
      <c r="T853" s="393">
        <f t="shared" si="351"/>
        <v>0</v>
      </c>
      <c r="U853" s="230">
        <f t="shared" si="352"/>
        <v>0</v>
      </c>
      <c r="V853" s="412">
        <f t="shared" si="346"/>
        <v>0</v>
      </c>
      <c r="W853" s="230">
        <f t="shared" si="347"/>
        <v>0</v>
      </c>
    </row>
    <row r="854" spans="1:23" s="13" customFormat="1" ht="12.75">
      <c r="A854" s="820"/>
      <c r="B854" s="821"/>
      <c r="C854" s="822"/>
      <c r="D854" s="822"/>
      <c r="E854" s="822"/>
      <c r="F854" s="239">
        <f t="shared" si="340"/>
        <v>0</v>
      </c>
      <c r="G854" s="821"/>
      <c r="H854" s="822"/>
      <c r="I854" s="822"/>
      <c r="J854" s="822"/>
      <c r="K854" s="239">
        <f t="shared" si="341"/>
        <v>0</v>
      </c>
      <c r="L854" s="413">
        <f t="shared" ref="L854:L869" si="353">+B854-G854</f>
        <v>0</v>
      </c>
      <c r="M854" s="823">
        <f t="shared" ref="M854:M869" si="354">+C854-H854</f>
        <v>0</v>
      </c>
      <c r="N854" s="823">
        <f t="shared" ref="N854:N869" si="355">+D854-I854</f>
        <v>0</v>
      </c>
      <c r="O854" s="823">
        <f t="shared" ref="O854:O869" si="356">+E854-J854</f>
        <v>0</v>
      </c>
      <c r="P854" s="415">
        <f t="shared" ref="P854:P869" si="357">+F854-K854</f>
        <v>0</v>
      </c>
      <c r="Q854" s="345"/>
      <c r="R854" s="393">
        <f t="shared" ref="R854:R869" si="358">+B854*(E854/12)</f>
        <v>0</v>
      </c>
      <c r="S854" s="229">
        <f t="shared" ref="S854:S869" si="359">+C854*(E854/12)</f>
        <v>0</v>
      </c>
      <c r="T854" s="393">
        <f t="shared" ref="T854:T869" si="360">+G854*(J854/12)</f>
        <v>0</v>
      </c>
      <c r="U854" s="230">
        <f t="shared" ref="U854:U869" si="361">+H854*(J854/12)</f>
        <v>0</v>
      </c>
      <c r="V854" s="412">
        <f t="shared" ref="V854:V869" si="362">+R854-T854</f>
        <v>0</v>
      </c>
      <c r="W854" s="230">
        <f t="shared" ref="W854:W869" si="363">+S854-U854</f>
        <v>0</v>
      </c>
    </row>
    <row r="855" spans="1:23" s="13" customFormat="1" ht="12.75">
      <c r="A855" s="820"/>
      <c r="B855" s="821"/>
      <c r="C855" s="822"/>
      <c r="D855" s="822"/>
      <c r="E855" s="822"/>
      <c r="F855" s="239">
        <f t="shared" si="340"/>
        <v>0</v>
      </c>
      <c r="G855" s="821"/>
      <c r="H855" s="822"/>
      <c r="I855" s="822"/>
      <c r="J855" s="822"/>
      <c r="K855" s="239">
        <f t="shared" si="341"/>
        <v>0</v>
      </c>
      <c r="L855" s="413">
        <f t="shared" si="353"/>
        <v>0</v>
      </c>
      <c r="M855" s="823">
        <f t="shared" si="354"/>
        <v>0</v>
      </c>
      <c r="N855" s="823">
        <f t="shared" si="355"/>
        <v>0</v>
      </c>
      <c r="O855" s="823">
        <f t="shared" si="356"/>
        <v>0</v>
      </c>
      <c r="P855" s="415">
        <f t="shared" si="357"/>
        <v>0</v>
      </c>
      <c r="Q855" s="345"/>
      <c r="R855" s="393">
        <f t="shared" si="358"/>
        <v>0</v>
      </c>
      <c r="S855" s="229">
        <f t="shared" si="359"/>
        <v>0</v>
      </c>
      <c r="T855" s="393">
        <f t="shared" si="360"/>
        <v>0</v>
      </c>
      <c r="U855" s="230">
        <f t="shared" si="361"/>
        <v>0</v>
      </c>
      <c r="V855" s="412">
        <f t="shared" si="362"/>
        <v>0</v>
      </c>
      <c r="W855" s="230">
        <f t="shared" si="363"/>
        <v>0</v>
      </c>
    </row>
    <row r="856" spans="1:23" s="13" customFormat="1" ht="12.75">
      <c r="A856" s="820"/>
      <c r="B856" s="821"/>
      <c r="C856" s="822"/>
      <c r="D856" s="822"/>
      <c r="E856" s="822"/>
      <c r="F856" s="239">
        <f t="shared" si="340"/>
        <v>0</v>
      </c>
      <c r="G856" s="821"/>
      <c r="H856" s="822"/>
      <c r="I856" s="822"/>
      <c r="J856" s="822"/>
      <c r="K856" s="239">
        <f t="shared" si="341"/>
        <v>0</v>
      </c>
      <c r="L856" s="413">
        <f t="shared" si="353"/>
        <v>0</v>
      </c>
      <c r="M856" s="823">
        <f t="shared" si="354"/>
        <v>0</v>
      </c>
      <c r="N856" s="823">
        <f t="shared" si="355"/>
        <v>0</v>
      </c>
      <c r="O856" s="823">
        <f t="shared" si="356"/>
        <v>0</v>
      </c>
      <c r="P856" s="415">
        <f t="shared" si="357"/>
        <v>0</v>
      </c>
      <c r="Q856" s="345"/>
      <c r="R856" s="393">
        <f t="shared" si="358"/>
        <v>0</v>
      </c>
      <c r="S856" s="229">
        <f t="shared" si="359"/>
        <v>0</v>
      </c>
      <c r="T856" s="393">
        <f t="shared" si="360"/>
        <v>0</v>
      </c>
      <c r="U856" s="230">
        <f t="shared" si="361"/>
        <v>0</v>
      </c>
      <c r="V856" s="412">
        <f t="shared" si="362"/>
        <v>0</v>
      </c>
      <c r="W856" s="230">
        <f t="shared" si="363"/>
        <v>0</v>
      </c>
    </row>
    <row r="857" spans="1:23" s="13" customFormat="1" ht="12.75">
      <c r="A857" s="820"/>
      <c r="B857" s="821"/>
      <c r="C857" s="822"/>
      <c r="D857" s="822"/>
      <c r="E857" s="822"/>
      <c r="F857" s="239">
        <f t="shared" si="340"/>
        <v>0</v>
      </c>
      <c r="G857" s="821"/>
      <c r="H857" s="822"/>
      <c r="I857" s="822"/>
      <c r="J857" s="822"/>
      <c r="K857" s="239">
        <f t="shared" si="341"/>
        <v>0</v>
      </c>
      <c r="L857" s="413">
        <f t="shared" si="353"/>
        <v>0</v>
      </c>
      <c r="M857" s="823">
        <f t="shared" si="354"/>
        <v>0</v>
      </c>
      <c r="N857" s="823">
        <f t="shared" si="355"/>
        <v>0</v>
      </c>
      <c r="O857" s="823">
        <f t="shared" si="356"/>
        <v>0</v>
      </c>
      <c r="P857" s="415">
        <f t="shared" si="357"/>
        <v>0</v>
      </c>
      <c r="Q857" s="345"/>
      <c r="R857" s="393">
        <f t="shared" si="358"/>
        <v>0</v>
      </c>
      <c r="S857" s="229">
        <f t="shared" si="359"/>
        <v>0</v>
      </c>
      <c r="T857" s="393">
        <f t="shared" si="360"/>
        <v>0</v>
      </c>
      <c r="U857" s="230">
        <f t="shared" si="361"/>
        <v>0</v>
      </c>
      <c r="V857" s="412">
        <f t="shared" si="362"/>
        <v>0</v>
      </c>
      <c r="W857" s="230">
        <f t="shared" si="363"/>
        <v>0</v>
      </c>
    </row>
    <row r="858" spans="1:23" s="13" customFormat="1" ht="12.75">
      <c r="A858" s="820"/>
      <c r="B858" s="821"/>
      <c r="C858" s="822"/>
      <c r="D858" s="822"/>
      <c r="E858" s="822"/>
      <c r="F858" s="239">
        <f t="shared" si="340"/>
        <v>0</v>
      </c>
      <c r="G858" s="821"/>
      <c r="H858" s="822"/>
      <c r="I858" s="822"/>
      <c r="J858" s="822"/>
      <c r="K858" s="239">
        <f t="shared" si="341"/>
        <v>0</v>
      </c>
      <c r="L858" s="413">
        <f t="shared" si="353"/>
        <v>0</v>
      </c>
      <c r="M858" s="823">
        <f t="shared" si="354"/>
        <v>0</v>
      </c>
      <c r="N858" s="823">
        <f t="shared" si="355"/>
        <v>0</v>
      </c>
      <c r="O858" s="823">
        <f t="shared" si="356"/>
        <v>0</v>
      </c>
      <c r="P858" s="415">
        <f t="shared" si="357"/>
        <v>0</v>
      </c>
      <c r="Q858" s="345"/>
      <c r="R858" s="393">
        <f t="shared" si="358"/>
        <v>0</v>
      </c>
      <c r="S858" s="229">
        <f t="shared" si="359"/>
        <v>0</v>
      </c>
      <c r="T858" s="393">
        <f t="shared" si="360"/>
        <v>0</v>
      </c>
      <c r="U858" s="230">
        <f t="shared" si="361"/>
        <v>0</v>
      </c>
      <c r="V858" s="412">
        <f t="shared" si="362"/>
        <v>0</v>
      </c>
      <c r="W858" s="230">
        <f t="shared" si="363"/>
        <v>0</v>
      </c>
    </row>
    <row r="859" spans="1:23" s="13" customFormat="1" ht="12.75">
      <c r="A859" s="820"/>
      <c r="B859" s="821"/>
      <c r="C859" s="822"/>
      <c r="D859" s="822"/>
      <c r="E859" s="822"/>
      <c r="F859" s="239">
        <f t="shared" si="340"/>
        <v>0</v>
      </c>
      <c r="G859" s="821"/>
      <c r="H859" s="822"/>
      <c r="I859" s="822"/>
      <c r="J859" s="822"/>
      <c r="K859" s="239">
        <f t="shared" si="341"/>
        <v>0</v>
      </c>
      <c r="L859" s="413">
        <f t="shared" si="353"/>
        <v>0</v>
      </c>
      <c r="M859" s="823">
        <f t="shared" si="354"/>
        <v>0</v>
      </c>
      <c r="N859" s="823">
        <f t="shared" si="355"/>
        <v>0</v>
      </c>
      <c r="O859" s="823">
        <f t="shared" si="356"/>
        <v>0</v>
      </c>
      <c r="P859" s="415">
        <f t="shared" si="357"/>
        <v>0</v>
      </c>
      <c r="Q859" s="345"/>
      <c r="R859" s="393">
        <f t="shared" si="358"/>
        <v>0</v>
      </c>
      <c r="S859" s="229">
        <f t="shared" si="359"/>
        <v>0</v>
      </c>
      <c r="T859" s="393">
        <f t="shared" si="360"/>
        <v>0</v>
      </c>
      <c r="U859" s="230">
        <f t="shared" si="361"/>
        <v>0</v>
      </c>
      <c r="V859" s="412">
        <f t="shared" si="362"/>
        <v>0</v>
      </c>
      <c r="W859" s="230">
        <f t="shared" si="363"/>
        <v>0</v>
      </c>
    </row>
    <row r="860" spans="1:23" s="13" customFormat="1" ht="12.75">
      <c r="A860" s="820"/>
      <c r="B860" s="821"/>
      <c r="C860" s="822"/>
      <c r="D860" s="822"/>
      <c r="E860" s="822"/>
      <c r="F860" s="239">
        <f t="shared" si="340"/>
        <v>0</v>
      </c>
      <c r="G860" s="821"/>
      <c r="H860" s="822"/>
      <c r="I860" s="822"/>
      <c r="J860" s="822"/>
      <c r="K860" s="239">
        <f t="shared" si="341"/>
        <v>0</v>
      </c>
      <c r="L860" s="413">
        <f t="shared" si="353"/>
        <v>0</v>
      </c>
      <c r="M860" s="823">
        <f t="shared" si="354"/>
        <v>0</v>
      </c>
      <c r="N860" s="823">
        <f t="shared" si="355"/>
        <v>0</v>
      </c>
      <c r="O860" s="823">
        <f t="shared" si="356"/>
        <v>0</v>
      </c>
      <c r="P860" s="415">
        <f t="shared" si="357"/>
        <v>0</v>
      </c>
      <c r="Q860" s="345"/>
      <c r="R860" s="393">
        <f t="shared" si="358"/>
        <v>0</v>
      </c>
      <c r="S860" s="229">
        <f t="shared" si="359"/>
        <v>0</v>
      </c>
      <c r="T860" s="393">
        <f t="shared" si="360"/>
        <v>0</v>
      </c>
      <c r="U860" s="230">
        <f t="shared" si="361"/>
        <v>0</v>
      </c>
      <c r="V860" s="412">
        <f t="shared" si="362"/>
        <v>0</v>
      </c>
      <c r="W860" s="230">
        <f t="shared" si="363"/>
        <v>0</v>
      </c>
    </row>
    <row r="861" spans="1:23" s="13" customFormat="1" ht="12.75">
      <c r="A861" s="820"/>
      <c r="B861" s="821"/>
      <c r="C861" s="822"/>
      <c r="D861" s="822"/>
      <c r="E861" s="822"/>
      <c r="F861" s="239">
        <f t="shared" si="340"/>
        <v>0</v>
      </c>
      <c r="G861" s="821"/>
      <c r="H861" s="822"/>
      <c r="I861" s="822"/>
      <c r="J861" s="822"/>
      <c r="K861" s="239">
        <f t="shared" si="341"/>
        <v>0</v>
      </c>
      <c r="L861" s="413">
        <f t="shared" si="353"/>
        <v>0</v>
      </c>
      <c r="M861" s="823">
        <f t="shared" si="354"/>
        <v>0</v>
      </c>
      <c r="N861" s="823">
        <f t="shared" si="355"/>
        <v>0</v>
      </c>
      <c r="O861" s="823">
        <f t="shared" si="356"/>
        <v>0</v>
      </c>
      <c r="P861" s="415">
        <f t="shared" si="357"/>
        <v>0</v>
      </c>
      <c r="Q861" s="345"/>
      <c r="R861" s="393">
        <f t="shared" si="358"/>
        <v>0</v>
      </c>
      <c r="S861" s="229">
        <f t="shared" si="359"/>
        <v>0</v>
      </c>
      <c r="T861" s="393">
        <f t="shared" si="360"/>
        <v>0</v>
      </c>
      <c r="U861" s="230">
        <f t="shared" si="361"/>
        <v>0</v>
      </c>
      <c r="V861" s="412">
        <f t="shared" si="362"/>
        <v>0</v>
      </c>
      <c r="W861" s="230">
        <f t="shared" si="363"/>
        <v>0</v>
      </c>
    </row>
    <row r="862" spans="1:23" s="13" customFormat="1" ht="12.75">
      <c r="A862" s="820"/>
      <c r="B862" s="821"/>
      <c r="C862" s="822"/>
      <c r="D862" s="822"/>
      <c r="E862" s="822"/>
      <c r="F862" s="239">
        <f t="shared" si="340"/>
        <v>0</v>
      </c>
      <c r="G862" s="821"/>
      <c r="H862" s="822"/>
      <c r="I862" s="822"/>
      <c r="J862" s="822"/>
      <c r="K862" s="239">
        <f t="shared" si="341"/>
        <v>0</v>
      </c>
      <c r="L862" s="413">
        <f t="shared" si="353"/>
        <v>0</v>
      </c>
      <c r="M862" s="823">
        <f t="shared" si="354"/>
        <v>0</v>
      </c>
      <c r="N862" s="823">
        <f t="shared" si="355"/>
        <v>0</v>
      </c>
      <c r="O862" s="823">
        <f t="shared" si="356"/>
        <v>0</v>
      </c>
      <c r="P862" s="415">
        <f t="shared" si="357"/>
        <v>0</v>
      </c>
      <c r="Q862" s="345"/>
      <c r="R862" s="393">
        <f t="shared" si="358"/>
        <v>0</v>
      </c>
      <c r="S862" s="229">
        <f t="shared" si="359"/>
        <v>0</v>
      </c>
      <c r="T862" s="393">
        <f t="shared" si="360"/>
        <v>0</v>
      </c>
      <c r="U862" s="230">
        <f t="shared" si="361"/>
        <v>0</v>
      </c>
      <c r="V862" s="412">
        <f t="shared" si="362"/>
        <v>0</v>
      </c>
      <c r="W862" s="230">
        <f t="shared" si="363"/>
        <v>0</v>
      </c>
    </row>
    <row r="863" spans="1:23" s="13" customFormat="1" ht="12.75">
      <c r="A863" s="820"/>
      <c r="B863" s="821"/>
      <c r="C863" s="822"/>
      <c r="D863" s="822"/>
      <c r="E863" s="822"/>
      <c r="F863" s="239">
        <f t="shared" si="340"/>
        <v>0</v>
      </c>
      <c r="G863" s="821"/>
      <c r="H863" s="822"/>
      <c r="I863" s="822"/>
      <c r="J863" s="822"/>
      <c r="K863" s="239">
        <f t="shared" si="341"/>
        <v>0</v>
      </c>
      <c r="L863" s="413">
        <f t="shared" si="353"/>
        <v>0</v>
      </c>
      <c r="M863" s="823">
        <f t="shared" si="354"/>
        <v>0</v>
      </c>
      <c r="N863" s="823">
        <f t="shared" si="355"/>
        <v>0</v>
      </c>
      <c r="O863" s="823">
        <f t="shared" si="356"/>
        <v>0</v>
      </c>
      <c r="P863" s="415">
        <f t="shared" si="357"/>
        <v>0</v>
      </c>
      <c r="Q863" s="345"/>
      <c r="R863" s="393">
        <f t="shared" si="358"/>
        <v>0</v>
      </c>
      <c r="S863" s="229">
        <f t="shared" si="359"/>
        <v>0</v>
      </c>
      <c r="T863" s="393">
        <f t="shared" si="360"/>
        <v>0</v>
      </c>
      <c r="U863" s="230">
        <f t="shared" si="361"/>
        <v>0</v>
      </c>
      <c r="V863" s="412">
        <f t="shared" si="362"/>
        <v>0</v>
      </c>
      <c r="W863" s="230">
        <f t="shared" si="363"/>
        <v>0</v>
      </c>
    </row>
    <row r="864" spans="1:23" s="13" customFormat="1" ht="12.75">
      <c r="A864" s="820"/>
      <c r="B864" s="821"/>
      <c r="C864" s="822"/>
      <c r="D864" s="822"/>
      <c r="E864" s="822"/>
      <c r="F864" s="239">
        <f t="shared" si="340"/>
        <v>0</v>
      </c>
      <c r="G864" s="821"/>
      <c r="H864" s="822"/>
      <c r="I864" s="822"/>
      <c r="J864" s="822"/>
      <c r="K864" s="239">
        <f t="shared" si="341"/>
        <v>0</v>
      </c>
      <c r="L864" s="413">
        <f t="shared" si="353"/>
        <v>0</v>
      </c>
      <c r="M864" s="823">
        <f t="shared" si="354"/>
        <v>0</v>
      </c>
      <c r="N864" s="823">
        <f t="shared" si="355"/>
        <v>0</v>
      </c>
      <c r="O864" s="823">
        <f t="shared" si="356"/>
        <v>0</v>
      </c>
      <c r="P864" s="415">
        <f t="shared" si="357"/>
        <v>0</v>
      </c>
      <c r="Q864" s="345"/>
      <c r="R864" s="393">
        <f t="shared" si="358"/>
        <v>0</v>
      </c>
      <c r="S864" s="229">
        <f t="shared" si="359"/>
        <v>0</v>
      </c>
      <c r="T864" s="393">
        <f t="shared" si="360"/>
        <v>0</v>
      </c>
      <c r="U864" s="230">
        <f t="shared" si="361"/>
        <v>0</v>
      </c>
      <c r="V864" s="412">
        <f t="shared" si="362"/>
        <v>0</v>
      </c>
      <c r="W864" s="230">
        <f t="shared" si="363"/>
        <v>0</v>
      </c>
    </row>
    <row r="865" spans="1:23" s="13" customFormat="1" ht="12.75">
      <c r="A865" s="820"/>
      <c r="B865" s="821"/>
      <c r="C865" s="822"/>
      <c r="D865" s="822"/>
      <c r="E865" s="822"/>
      <c r="F865" s="239">
        <f t="shared" si="340"/>
        <v>0</v>
      </c>
      <c r="G865" s="821"/>
      <c r="H865" s="822"/>
      <c r="I865" s="822"/>
      <c r="J865" s="822"/>
      <c r="K865" s="239">
        <f t="shared" si="341"/>
        <v>0</v>
      </c>
      <c r="L865" s="413">
        <f t="shared" si="353"/>
        <v>0</v>
      </c>
      <c r="M865" s="823">
        <f t="shared" si="354"/>
        <v>0</v>
      </c>
      <c r="N865" s="823">
        <f t="shared" si="355"/>
        <v>0</v>
      </c>
      <c r="O865" s="823">
        <f t="shared" si="356"/>
        <v>0</v>
      </c>
      <c r="P865" s="415">
        <f t="shared" si="357"/>
        <v>0</v>
      </c>
      <c r="Q865" s="345"/>
      <c r="R865" s="393">
        <f t="shared" si="358"/>
        <v>0</v>
      </c>
      <c r="S865" s="229">
        <f t="shared" si="359"/>
        <v>0</v>
      </c>
      <c r="T865" s="393">
        <f t="shared" si="360"/>
        <v>0</v>
      </c>
      <c r="U865" s="230">
        <f t="shared" si="361"/>
        <v>0</v>
      </c>
      <c r="V865" s="412">
        <f t="shared" si="362"/>
        <v>0</v>
      </c>
      <c r="W865" s="230">
        <f t="shared" si="363"/>
        <v>0</v>
      </c>
    </row>
    <row r="866" spans="1:23" s="13" customFormat="1" ht="12.75">
      <c r="A866" s="820"/>
      <c r="B866" s="821"/>
      <c r="C866" s="822"/>
      <c r="D866" s="822"/>
      <c r="E866" s="822"/>
      <c r="F866" s="239">
        <f t="shared" si="340"/>
        <v>0</v>
      </c>
      <c r="G866" s="821"/>
      <c r="H866" s="822"/>
      <c r="I866" s="822"/>
      <c r="J866" s="822"/>
      <c r="K866" s="239">
        <f t="shared" si="341"/>
        <v>0</v>
      </c>
      <c r="L866" s="413">
        <f t="shared" si="353"/>
        <v>0</v>
      </c>
      <c r="M866" s="823">
        <f t="shared" si="354"/>
        <v>0</v>
      </c>
      <c r="N866" s="823">
        <f t="shared" si="355"/>
        <v>0</v>
      </c>
      <c r="O866" s="823">
        <f t="shared" si="356"/>
        <v>0</v>
      </c>
      <c r="P866" s="415">
        <f t="shared" si="357"/>
        <v>0</v>
      </c>
      <c r="Q866" s="345"/>
      <c r="R866" s="393">
        <f t="shared" si="358"/>
        <v>0</v>
      </c>
      <c r="S866" s="229">
        <f t="shared" si="359"/>
        <v>0</v>
      </c>
      <c r="T866" s="393">
        <f t="shared" si="360"/>
        <v>0</v>
      </c>
      <c r="U866" s="230">
        <f t="shared" si="361"/>
        <v>0</v>
      </c>
      <c r="V866" s="412">
        <f t="shared" si="362"/>
        <v>0</v>
      </c>
      <c r="W866" s="230">
        <f t="shared" si="363"/>
        <v>0</v>
      </c>
    </row>
    <row r="867" spans="1:23" s="13" customFormat="1" ht="12.75">
      <c r="A867" s="820"/>
      <c r="B867" s="821"/>
      <c r="C867" s="822"/>
      <c r="D867" s="822"/>
      <c r="E867" s="822"/>
      <c r="F867" s="239">
        <f t="shared" si="340"/>
        <v>0</v>
      </c>
      <c r="G867" s="821"/>
      <c r="H867" s="822"/>
      <c r="I867" s="822"/>
      <c r="J867" s="822"/>
      <c r="K867" s="239">
        <f t="shared" si="341"/>
        <v>0</v>
      </c>
      <c r="L867" s="413">
        <f t="shared" si="353"/>
        <v>0</v>
      </c>
      <c r="M867" s="823">
        <f t="shared" si="354"/>
        <v>0</v>
      </c>
      <c r="N867" s="823">
        <f t="shared" si="355"/>
        <v>0</v>
      </c>
      <c r="O867" s="823">
        <f t="shared" si="356"/>
        <v>0</v>
      </c>
      <c r="P867" s="415">
        <f t="shared" si="357"/>
        <v>0</v>
      </c>
      <c r="Q867" s="345"/>
      <c r="R867" s="393">
        <f t="shared" si="358"/>
        <v>0</v>
      </c>
      <c r="S867" s="229">
        <f t="shared" si="359"/>
        <v>0</v>
      </c>
      <c r="T867" s="393">
        <f t="shared" si="360"/>
        <v>0</v>
      </c>
      <c r="U867" s="230">
        <f t="shared" si="361"/>
        <v>0</v>
      </c>
      <c r="V867" s="412">
        <f t="shared" si="362"/>
        <v>0</v>
      </c>
      <c r="W867" s="230">
        <f t="shared" si="363"/>
        <v>0</v>
      </c>
    </row>
    <row r="868" spans="1:23" s="13" customFormat="1" ht="12.75">
      <c r="A868" s="820"/>
      <c r="B868" s="821"/>
      <c r="C868" s="822"/>
      <c r="D868" s="822"/>
      <c r="E868" s="822"/>
      <c r="F868" s="239">
        <f t="shared" si="340"/>
        <v>0</v>
      </c>
      <c r="G868" s="821"/>
      <c r="H868" s="822"/>
      <c r="I868" s="822"/>
      <c r="J868" s="822"/>
      <c r="K868" s="239">
        <f t="shared" si="341"/>
        <v>0</v>
      </c>
      <c r="L868" s="413">
        <f t="shared" si="353"/>
        <v>0</v>
      </c>
      <c r="M868" s="823">
        <f t="shared" si="354"/>
        <v>0</v>
      </c>
      <c r="N868" s="823">
        <f t="shared" si="355"/>
        <v>0</v>
      </c>
      <c r="O868" s="823">
        <f t="shared" si="356"/>
        <v>0</v>
      </c>
      <c r="P868" s="415">
        <f t="shared" si="357"/>
        <v>0</v>
      </c>
      <c r="Q868" s="345"/>
      <c r="R868" s="393">
        <f t="shared" si="358"/>
        <v>0</v>
      </c>
      <c r="S868" s="229">
        <f t="shared" si="359"/>
        <v>0</v>
      </c>
      <c r="T868" s="393">
        <f t="shared" si="360"/>
        <v>0</v>
      </c>
      <c r="U868" s="230">
        <f t="shared" si="361"/>
        <v>0</v>
      </c>
      <c r="V868" s="412">
        <f t="shared" si="362"/>
        <v>0</v>
      </c>
      <c r="W868" s="230">
        <f t="shared" si="363"/>
        <v>0</v>
      </c>
    </row>
    <row r="869" spans="1:23" s="13" customFormat="1" ht="12.75">
      <c r="A869" s="820"/>
      <c r="B869" s="821"/>
      <c r="C869" s="822"/>
      <c r="D869" s="822"/>
      <c r="E869" s="822"/>
      <c r="F869" s="239">
        <f t="shared" si="340"/>
        <v>0</v>
      </c>
      <c r="G869" s="821"/>
      <c r="H869" s="822"/>
      <c r="I869" s="822"/>
      <c r="J869" s="822"/>
      <c r="K869" s="239">
        <f t="shared" si="341"/>
        <v>0</v>
      </c>
      <c r="L869" s="413">
        <f t="shared" si="353"/>
        <v>0</v>
      </c>
      <c r="M869" s="823">
        <f t="shared" si="354"/>
        <v>0</v>
      </c>
      <c r="N869" s="823">
        <f t="shared" si="355"/>
        <v>0</v>
      </c>
      <c r="O869" s="823">
        <f t="shared" si="356"/>
        <v>0</v>
      </c>
      <c r="P869" s="415">
        <f t="shared" si="357"/>
        <v>0</v>
      </c>
      <c r="Q869" s="345"/>
      <c r="R869" s="393">
        <f t="shared" si="358"/>
        <v>0</v>
      </c>
      <c r="S869" s="229">
        <f t="shared" si="359"/>
        <v>0</v>
      </c>
      <c r="T869" s="393">
        <f t="shared" si="360"/>
        <v>0</v>
      </c>
      <c r="U869" s="230">
        <f t="shared" si="361"/>
        <v>0</v>
      </c>
      <c r="V869" s="412">
        <f t="shared" si="362"/>
        <v>0</v>
      </c>
      <c r="W869" s="230">
        <f t="shared" si="363"/>
        <v>0</v>
      </c>
    </row>
    <row r="870" spans="1:23" s="13" customFormat="1" thickBot="1">
      <c r="A870" s="378"/>
      <c r="B870" s="803"/>
      <c r="C870" s="804"/>
      <c r="D870" s="804"/>
      <c r="E870" s="804"/>
      <c r="F870" s="239">
        <f t="shared" si="340"/>
        <v>0</v>
      </c>
      <c r="G870" s="803"/>
      <c r="H870" s="804"/>
      <c r="I870" s="804"/>
      <c r="J870" s="804"/>
      <c r="K870" s="239">
        <f t="shared" si="341"/>
        <v>0</v>
      </c>
      <c r="L870" s="838"/>
      <c r="M870" s="839"/>
      <c r="N870" s="839"/>
      <c r="O870" s="839"/>
      <c r="P870" s="837"/>
      <c r="R870" s="840"/>
      <c r="S870" s="188"/>
      <c r="T870" s="840"/>
      <c r="U870" s="189"/>
      <c r="V870" s="841"/>
      <c r="W870" s="189"/>
    </row>
    <row r="871" spans="1:23" s="13" customFormat="1" thickTop="1">
      <c r="A871" s="394" t="s">
        <v>54</v>
      </c>
      <c r="B871" s="649"/>
      <c r="C871" s="379"/>
      <c r="D871" s="395"/>
      <c r="E871" s="395"/>
      <c r="F871" s="396">
        <f>SUM(F821:F870)</f>
        <v>0</v>
      </c>
      <c r="G871" s="649"/>
      <c r="H871" s="379"/>
      <c r="I871" s="399"/>
      <c r="J871" s="399"/>
      <c r="K871" s="396">
        <f>SUM(K821:K870)</f>
        <v>0</v>
      </c>
      <c r="L871" s="649"/>
      <c r="M871" s="379"/>
      <c r="N871" s="399"/>
      <c r="O871" s="399"/>
      <c r="P871" s="396">
        <f>SUM(P821:P870)</f>
        <v>0</v>
      </c>
      <c r="Q871" s="345"/>
      <c r="R871" s="393"/>
      <c r="S871" s="229"/>
      <c r="T871" s="393"/>
      <c r="U871" s="230"/>
      <c r="V871" s="412"/>
      <c r="W871" s="230"/>
    </row>
    <row r="872" spans="1:23" s="13" customFormat="1" ht="12.75">
      <c r="A872" s="651" t="s">
        <v>55</v>
      </c>
      <c r="B872" s="380"/>
      <c r="C872" s="12"/>
      <c r="D872" s="12"/>
      <c r="E872" s="12"/>
      <c r="F872" s="381"/>
      <c r="K872" s="382"/>
      <c r="L872" s="380"/>
      <c r="M872" s="12"/>
      <c r="N872" s="345"/>
      <c r="O872" s="345"/>
      <c r="P872" s="771">
        <f>+F872-+K872</f>
        <v>0</v>
      </c>
      <c r="Q872" s="345"/>
      <c r="R872" s="413"/>
      <c r="S872" s="414"/>
      <c r="T872" s="413"/>
      <c r="U872" s="415"/>
      <c r="V872" s="416"/>
      <c r="W872" s="415"/>
    </row>
    <row r="873" spans="1:23" s="780" customFormat="1" thickBot="1">
      <c r="A873" s="400" t="s">
        <v>56</v>
      </c>
      <c r="B873" s="772">
        <f>SUM(B821:B870)</f>
        <v>0</v>
      </c>
      <c r="C873" s="773">
        <f>SUM(C821:C870)</f>
        <v>0</v>
      </c>
      <c r="D873" s="773"/>
      <c r="E873" s="773"/>
      <c r="F873" s="783">
        <f>SUM(F871:F872)</f>
        <v>0</v>
      </c>
      <c r="G873" s="773">
        <f>SUM(G821:G870)</f>
        <v>0</v>
      </c>
      <c r="H873" s="773">
        <f>SUM(H821:H870)</f>
        <v>0</v>
      </c>
      <c r="I873" s="773"/>
      <c r="J873" s="773"/>
      <c r="K873" s="773">
        <f>SUM(K871:K872)</f>
        <v>0</v>
      </c>
      <c r="L873" s="772">
        <f>SUM(L821:L870)</f>
        <v>0</v>
      </c>
      <c r="M873" s="773">
        <f>SUM(M821:M870)</f>
        <v>0</v>
      </c>
      <c r="N873" s="773"/>
      <c r="O873" s="773"/>
      <c r="P873" s="783">
        <f>SUM(P871:P872)</f>
        <v>0</v>
      </c>
      <c r="Q873" s="775"/>
      <c r="R873" s="776">
        <f t="shared" ref="R873:W873" si="364">SUM(R821:R872)</f>
        <v>0</v>
      </c>
      <c r="S873" s="777">
        <f t="shared" si="364"/>
        <v>0</v>
      </c>
      <c r="T873" s="776">
        <f t="shared" si="364"/>
        <v>0</v>
      </c>
      <c r="U873" s="778">
        <f t="shared" si="364"/>
        <v>0</v>
      </c>
      <c r="V873" s="779">
        <f t="shared" si="364"/>
        <v>0</v>
      </c>
      <c r="W873" s="778">
        <f t="shared" si="364"/>
        <v>0</v>
      </c>
    </row>
    <row r="874" spans="1:23" ht="14.25" thickTop="1">
      <c r="A874" s="153" t="s">
        <v>37</v>
      </c>
      <c r="B874" s="159"/>
      <c r="C874" s="159"/>
      <c r="D874" s="159"/>
      <c r="E874" s="159"/>
      <c r="F874" s="159"/>
      <c r="G874" s="384"/>
      <c r="H874" s="384"/>
      <c r="I874" s="384"/>
      <c r="J874" s="384"/>
      <c r="K874" s="164"/>
      <c r="L874"/>
      <c r="M874"/>
      <c r="N874"/>
      <c r="O874"/>
      <c r="P874"/>
      <c r="R874" s="401"/>
      <c r="S874" s="401"/>
      <c r="T874" s="401"/>
      <c r="U874" s="401"/>
      <c r="V874" s="401"/>
      <c r="W874" s="162"/>
    </row>
    <row r="875" spans="1:23">
      <c r="A875" s="154" t="s">
        <v>59</v>
      </c>
      <c r="B875" s="159"/>
      <c r="C875" s="159"/>
      <c r="D875" s="159"/>
      <c r="E875" s="159"/>
      <c r="F875" s="159"/>
      <c r="G875" s="384"/>
      <c r="H875" s="384"/>
      <c r="I875" s="384"/>
      <c r="J875" s="384"/>
      <c r="K875" s="645"/>
      <c r="L875"/>
      <c r="M875"/>
      <c r="N875"/>
      <c r="O875"/>
      <c r="P875"/>
      <c r="R875" s="401"/>
      <c r="S875" s="401"/>
      <c r="T875" s="401"/>
      <c r="U875" s="401"/>
      <c r="V875" s="401"/>
      <c r="W875" s="162"/>
    </row>
    <row r="876" spans="1:23" ht="1.5" customHeight="1">
      <c r="A876" s="154"/>
      <c r="B876" s="62"/>
      <c r="C876" s="646"/>
      <c r="D876" s="646"/>
      <c r="E876" s="646"/>
      <c r="F876" s="647"/>
      <c r="G876" s="384"/>
      <c r="H876" s="162"/>
      <c r="I876" s="162"/>
      <c r="J876" s="164"/>
      <c r="K876" s="164"/>
      <c r="L876"/>
      <c r="M876"/>
      <c r="N876"/>
      <c r="O876"/>
      <c r="P876"/>
      <c r="R876" s="401"/>
      <c r="S876" s="401"/>
      <c r="T876" s="401"/>
      <c r="U876" s="401"/>
      <c r="V876" s="401"/>
      <c r="W876" s="162"/>
    </row>
    <row r="877" spans="1:23" s="185" customFormat="1">
      <c r="A877" s="165" t="s">
        <v>24</v>
      </c>
      <c r="B877" s="748" t="str">
        <f>+B814</f>
        <v>Contractor Name</v>
      </c>
      <c r="C877" s="666"/>
      <c r="D877" s="666"/>
      <c r="E877" s="211"/>
      <c r="F877" s="165" t="s">
        <v>23</v>
      </c>
      <c r="G877" s="417"/>
      <c r="H877" s="984" t="str">
        <f>+H814</f>
        <v>Contract Number</v>
      </c>
      <c r="I877" s="984"/>
      <c r="J877" s="984"/>
      <c r="K877" s="984"/>
      <c r="L877" s="385" t="s">
        <v>324</v>
      </c>
      <c r="M877" s="418"/>
      <c r="N877" s="166"/>
      <c r="O877" s="983">
        <f>+O814</f>
        <v>0</v>
      </c>
      <c r="P877" s="983"/>
      <c r="R877" s="401"/>
      <c r="S877" s="401"/>
      <c r="T877" s="401"/>
      <c r="U877" s="401"/>
      <c r="V877" s="401"/>
      <c r="W877" s="418"/>
    </row>
    <row r="878" spans="1:23" s="185" customFormat="1" ht="14.25" thickBot="1">
      <c r="A878" s="165" t="s">
        <v>25</v>
      </c>
      <c r="B878" s="762" t="s">
        <v>245</v>
      </c>
      <c r="C878" s="762"/>
      <c r="D878" s="762"/>
      <c r="E878" s="663"/>
      <c r="F878" s="165" t="s">
        <v>113</v>
      </c>
      <c r="H878" s="981" t="s">
        <v>124</v>
      </c>
      <c r="I878" s="981"/>
      <c r="J878" s="981"/>
      <c r="K878" s="981"/>
      <c r="L878" s="386" t="s">
        <v>28</v>
      </c>
      <c r="M878" s="418"/>
      <c r="N878" s="418"/>
      <c r="O878" s="985"/>
      <c r="P878" s="985"/>
      <c r="R878" s="401"/>
      <c r="S878" s="401"/>
      <c r="T878" s="401"/>
      <c r="U878" s="401"/>
      <c r="V878" s="401"/>
      <c r="W878" s="418"/>
    </row>
    <row r="879" spans="1:23" s="185" customFormat="1" ht="14.25" thickTop="1">
      <c r="A879" s="165" t="s">
        <v>27</v>
      </c>
      <c r="B879" s="989">
        <f>+B816</f>
        <v>0</v>
      </c>
      <c r="C879" s="989"/>
      <c r="D879" s="989"/>
      <c r="E879" s="663"/>
      <c r="F879" s="165" t="s">
        <v>26</v>
      </c>
      <c r="G879" s="1004"/>
      <c r="H879" s="1004"/>
      <c r="I879" s="1004"/>
      <c r="J879" s="1004"/>
      <c r="K879" s="1004"/>
      <c r="L879" s="387" t="s">
        <v>29</v>
      </c>
      <c r="M879" s="418"/>
      <c r="N879" s="166"/>
      <c r="O879" s="988"/>
      <c r="P879" s="988"/>
      <c r="R879" s="1005" t="s">
        <v>79</v>
      </c>
      <c r="S879" s="1006"/>
      <c r="T879" s="1006"/>
      <c r="U879" s="1006"/>
      <c r="V879" s="1006"/>
      <c r="W879" s="1007"/>
    </row>
    <row r="880" spans="1:23" ht="4.5" customHeight="1">
      <c r="A880" s="60"/>
      <c r="G880" s="372"/>
      <c r="H880" s="3"/>
      <c r="I880" s="3"/>
      <c r="J880" s="184"/>
      <c r="K880" s="184"/>
      <c r="R880" s="402"/>
      <c r="S880" s="403"/>
      <c r="T880" s="404"/>
      <c r="U880" s="405"/>
      <c r="V880" s="403"/>
      <c r="W880" s="406"/>
    </row>
    <row r="881" spans="1:23" ht="2.25" customHeight="1" thickBot="1">
      <c r="G881" s="365"/>
      <c r="H881" s="3"/>
      <c r="I881" s="3"/>
      <c r="J881" s="184"/>
      <c r="K881" s="184"/>
      <c r="R881" s="402"/>
      <c r="S881" s="403"/>
      <c r="T881" s="402"/>
      <c r="U881" s="407"/>
      <c r="V881" s="403"/>
      <c r="W881" s="406"/>
    </row>
    <row r="882" spans="1:23" ht="14.25" thickTop="1">
      <c r="A882" s="373" t="s">
        <v>53</v>
      </c>
      <c r="B882" s="993" t="s">
        <v>76</v>
      </c>
      <c r="C882" s="994"/>
      <c r="D882" s="994"/>
      <c r="E882" s="994"/>
      <c r="F882" s="995"/>
      <c r="G882" s="993" t="s">
        <v>0</v>
      </c>
      <c r="H882" s="994"/>
      <c r="I882" s="994"/>
      <c r="J882" s="994"/>
      <c r="K882" s="995"/>
      <c r="L882" s="996" t="s">
        <v>77</v>
      </c>
      <c r="M882" s="997"/>
      <c r="N882" s="997"/>
      <c r="O882" s="997"/>
      <c r="P882" s="998"/>
      <c r="Q882"/>
      <c r="R882" s="1008" t="s">
        <v>76</v>
      </c>
      <c r="S882" s="1009"/>
      <c r="T882" s="1008" t="s">
        <v>0</v>
      </c>
      <c r="U882" s="1009"/>
      <c r="V882" s="1008" t="s">
        <v>80</v>
      </c>
      <c r="W882" s="1009"/>
    </row>
    <row r="883" spans="1:23" ht="38.25">
      <c r="A883" s="374"/>
      <c r="B883" s="128" t="s">
        <v>72</v>
      </c>
      <c r="C883" s="129" t="s">
        <v>73</v>
      </c>
      <c r="D883" s="129" t="s">
        <v>78</v>
      </c>
      <c r="E883" s="129" t="s">
        <v>74</v>
      </c>
      <c r="F883" s="391" t="s">
        <v>75</v>
      </c>
      <c r="G883" s="128" t="s">
        <v>72</v>
      </c>
      <c r="H883" s="129" t="s">
        <v>73</v>
      </c>
      <c r="I883" s="129" t="s">
        <v>78</v>
      </c>
      <c r="J883" s="129" t="s">
        <v>74</v>
      </c>
      <c r="K883" s="391" t="s">
        <v>75</v>
      </c>
      <c r="L883" s="390" t="s">
        <v>72</v>
      </c>
      <c r="M883" s="148" t="s">
        <v>73</v>
      </c>
      <c r="N883" s="148" t="s">
        <v>78</v>
      </c>
      <c r="O883" s="148" t="s">
        <v>74</v>
      </c>
      <c r="P883" s="391" t="s">
        <v>75</v>
      </c>
      <c r="Q883"/>
      <c r="R883" s="408" t="s">
        <v>81</v>
      </c>
      <c r="S883" s="409" t="s">
        <v>82</v>
      </c>
      <c r="T883" s="408" t="s">
        <v>81</v>
      </c>
      <c r="U883" s="409" t="s">
        <v>82</v>
      </c>
      <c r="V883" s="410" t="s">
        <v>81</v>
      </c>
      <c r="W883" s="409" t="s">
        <v>82</v>
      </c>
    </row>
    <row r="884" spans="1:23" s="13" customFormat="1" ht="12.75">
      <c r="A884" s="376"/>
      <c r="B884" s="144"/>
      <c r="C884" s="145"/>
      <c r="D884" s="145"/>
      <c r="E884" s="145"/>
      <c r="F884" s="239">
        <f t="shared" ref="F884:F933" si="365">IF(D884*(B884+C884)=0,D884*E884/12,D884*(B884+C884)*E884/12)</f>
        <v>0</v>
      </c>
      <c r="G884" s="144"/>
      <c r="H884" s="145"/>
      <c r="I884" s="145"/>
      <c r="J884" s="145"/>
      <c r="K884" s="239">
        <f t="shared" ref="K884:K933" si="366">IF(I884*(G884+H884)=0,I884*J884/12,I884*(G884+H884)*J884/12)</f>
        <v>0</v>
      </c>
      <c r="L884" s="392">
        <f>+B884-G884</f>
        <v>0</v>
      </c>
      <c r="M884" s="237">
        <f t="shared" ref="M884:M916" si="367">+C884-H884</f>
        <v>0</v>
      </c>
      <c r="N884" s="237">
        <f t="shared" ref="N884:N916" si="368">+D884-I884</f>
        <v>0</v>
      </c>
      <c r="O884" s="237">
        <f t="shared" ref="O884:O916" si="369">+E884-J884</f>
        <v>0</v>
      </c>
      <c r="P884" s="239">
        <f t="shared" ref="P884:P916" si="370">+F884-K884</f>
        <v>0</v>
      </c>
      <c r="Q884" s="345"/>
      <c r="R884" s="392">
        <f>+B884*(E884/12)</f>
        <v>0</v>
      </c>
      <c r="S884" s="238">
        <f>+C884*(E884/12)</f>
        <v>0</v>
      </c>
      <c r="T884" s="392">
        <f>+G884*(J884/12)</f>
        <v>0</v>
      </c>
      <c r="U884" s="239">
        <f>+H884*(J884/12)</f>
        <v>0</v>
      </c>
      <c r="V884" s="411">
        <f t="shared" ref="V884:V916" si="371">+R884-T884</f>
        <v>0</v>
      </c>
      <c r="W884" s="239">
        <f t="shared" ref="W884:W916" si="372">+S884-U884</f>
        <v>0</v>
      </c>
    </row>
    <row r="885" spans="1:23" s="13" customFormat="1" ht="12.75">
      <c r="A885" s="377"/>
      <c r="B885" s="146"/>
      <c r="C885" s="147"/>
      <c r="D885" s="147"/>
      <c r="E885" s="147"/>
      <c r="F885" s="239">
        <f t="shared" si="365"/>
        <v>0</v>
      </c>
      <c r="G885" s="146"/>
      <c r="H885" s="147"/>
      <c r="I885" s="147"/>
      <c r="J885" s="147"/>
      <c r="K885" s="239">
        <f t="shared" si="366"/>
        <v>0</v>
      </c>
      <c r="L885" s="393">
        <f t="shared" ref="L885:L916" si="373">+B885-G885</f>
        <v>0</v>
      </c>
      <c r="M885" s="228">
        <f t="shared" si="367"/>
        <v>0</v>
      </c>
      <c r="N885" s="228">
        <f t="shared" si="368"/>
        <v>0</v>
      </c>
      <c r="O885" s="228">
        <f t="shared" si="369"/>
        <v>0</v>
      </c>
      <c r="P885" s="230">
        <f t="shared" si="370"/>
        <v>0</v>
      </c>
      <c r="Q885" s="345"/>
      <c r="R885" s="393">
        <f t="shared" ref="R885:R916" si="374">+B885*(E885/12)</f>
        <v>0</v>
      </c>
      <c r="S885" s="229">
        <f t="shared" ref="S885:S916" si="375">+C885*(E885/12)</f>
        <v>0</v>
      </c>
      <c r="T885" s="393">
        <f t="shared" ref="T885:T916" si="376">+G885*(J885/12)</f>
        <v>0</v>
      </c>
      <c r="U885" s="230">
        <f t="shared" ref="U885:U916" si="377">+H885*(J885/12)</f>
        <v>0</v>
      </c>
      <c r="V885" s="412">
        <f t="shared" si="371"/>
        <v>0</v>
      </c>
      <c r="W885" s="230">
        <f t="shared" si="372"/>
        <v>0</v>
      </c>
    </row>
    <row r="886" spans="1:23" s="13" customFormat="1" ht="12.75">
      <c r="A886" s="377"/>
      <c r="B886" s="146"/>
      <c r="C886" s="147"/>
      <c r="D886" s="147"/>
      <c r="E886" s="147"/>
      <c r="F886" s="239">
        <f t="shared" si="365"/>
        <v>0</v>
      </c>
      <c r="G886" s="146"/>
      <c r="H886" s="147"/>
      <c r="I886" s="147"/>
      <c r="J886" s="147"/>
      <c r="K886" s="239">
        <f t="shared" si="366"/>
        <v>0</v>
      </c>
      <c r="L886" s="393">
        <f t="shared" si="373"/>
        <v>0</v>
      </c>
      <c r="M886" s="228">
        <f t="shared" si="367"/>
        <v>0</v>
      </c>
      <c r="N886" s="228">
        <f t="shared" si="368"/>
        <v>0</v>
      </c>
      <c r="O886" s="228">
        <f t="shared" si="369"/>
        <v>0</v>
      </c>
      <c r="P886" s="230">
        <f t="shared" si="370"/>
        <v>0</v>
      </c>
      <c r="Q886" s="345"/>
      <c r="R886" s="393">
        <f t="shared" si="374"/>
        <v>0</v>
      </c>
      <c r="S886" s="229">
        <f t="shared" si="375"/>
        <v>0</v>
      </c>
      <c r="T886" s="393">
        <f t="shared" si="376"/>
        <v>0</v>
      </c>
      <c r="U886" s="230">
        <f t="shared" si="377"/>
        <v>0</v>
      </c>
      <c r="V886" s="412">
        <f t="shared" si="371"/>
        <v>0</v>
      </c>
      <c r="W886" s="230">
        <f t="shared" si="372"/>
        <v>0</v>
      </c>
    </row>
    <row r="887" spans="1:23" s="13" customFormat="1" ht="12.75">
      <c r="A887" s="377"/>
      <c r="B887" s="146"/>
      <c r="C887" s="147"/>
      <c r="D887" s="147"/>
      <c r="E887" s="147"/>
      <c r="F887" s="239">
        <f t="shared" si="365"/>
        <v>0</v>
      </c>
      <c r="G887" s="146"/>
      <c r="H887" s="147"/>
      <c r="I887" s="147"/>
      <c r="J887" s="147"/>
      <c r="K887" s="239">
        <f t="shared" si="366"/>
        <v>0</v>
      </c>
      <c r="L887" s="393">
        <f t="shared" si="373"/>
        <v>0</v>
      </c>
      <c r="M887" s="228">
        <f t="shared" si="367"/>
        <v>0</v>
      </c>
      <c r="N887" s="228">
        <f t="shared" si="368"/>
        <v>0</v>
      </c>
      <c r="O887" s="228">
        <f t="shared" si="369"/>
        <v>0</v>
      </c>
      <c r="P887" s="230">
        <f t="shared" si="370"/>
        <v>0</v>
      </c>
      <c r="Q887" s="345"/>
      <c r="R887" s="393">
        <f t="shared" si="374"/>
        <v>0</v>
      </c>
      <c r="S887" s="229">
        <f t="shared" si="375"/>
        <v>0</v>
      </c>
      <c r="T887" s="393">
        <f t="shared" si="376"/>
        <v>0</v>
      </c>
      <c r="U887" s="230">
        <f t="shared" si="377"/>
        <v>0</v>
      </c>
      <c r="V887" s="412">
        <f t="shared" si="371"/>
        <v>0</v>
      </c>
      <c r="W887" s="230">
        <f t="shared" si="372"/>
        <v>0</v>
      </c>
    </row>
    <row r="888" spans="1:23" s="13" customFormat="1" ht="12.75">
      <c r="A888" s="377"/>
      <c r="B888" s="146"/>
      <c r="C888" s="147"/>
      <c r="D888" s="147"/>
      <c r="E888" s="147"/>
      <c r="F888" s="239">
        <f t="shared" si="365"/>
        <v>0</v>
      </c>
      <c r="G888" s="146"/>
      <c r="H888" s="147"/>
      <c r="I888" s="147"/>
      <c r="J888" s="147"/>
      <c r="K888" s="239">
        <f t="shared" si="366"/>
        <v>0</v>
      </c>
      <c r="L888" s="393">
        <f t="shared" si="373"/>
        <v>0</v>
      </c>
      <c r="M888" s="228">
        <f t="shared" si="367"/>
        <v>0</v>
      </c>
      <c r="N888" s="228">
        <f t="shared" si="368"/>
        <v>0</v>
      </c>
      <c r="O888" s="228">
        <f t="shared" si="369"/>
        <v>0</v>
      </c>
      <c r="P888" s="230">
        <f t="shared" si="370"/>
        <v>0</v>
      </c>
      <c r="Q888" s="345"/>
      <c r="R888" s="393">
        <f t="shared" si="374"/>
        <v>0</v>
      </c>
      <c r="S888" s="229">
        <f t="shared" si="375"/>
        <v>0</v>
      </c>
      <c r="T888" s="393">
        <f t="shared" si="376"/>
        <v>0</v>
      </c>
      <c r="U888" s="230">
        <f t="shared" si="377"/>
        <v>0</v>
      </c>
      <c r="V888" s="412">
        <f t="shared" si="371"/>
        <v>0</v>
      </c>
      <c r="W888" s="230">
        <f t="shared" si="372"/>
        <v>0</v>
      </c>
    </row>
    <row r="889" spans="1:23" s="13" customFormat="1" ht="12.75">
      <c r="A889" s="377"/>
      <c r="B889" s="146"/>
      <c r="C889" s="147"/>
      <c r="D889" s="147"/>
      <c r="E889" s="147"/>
      <c r="F889" s="239">
        <f t="shared" si="365"/>
        <v>0</v>
      </c>
      <c r="G889" s="146"/>
      <c r="H889" s="147"/>
      <c r="I889" s="147"/>
      <c r="J889" s="147"/>
      <c r="K889" s="239">
        <f t="shared" si="366"/>
        <v>0</v>
      </c>
      <c r="L889" s="393">
        <f t="shared" si="373"/>
        <v>0</v>
      </c>
      <c r="M889" s="228">
        <f t="shared" si="367"/>
        <v>0</v>
      </c>
      <c r="N889" s="228">
        <f t="shared" si="368"/>
        <v>0</v>
      </c>
      <c r="O889" s="228">
        <f t="shared" si="369"/>
        <v>0</v>
      </c>
      <c r="P889" s="230">
        <f t="shared" si="370"/>
        <v>0</v>
      </c>
      <c r="Q889" s="345"/>
      <c r="R889" s="393">
        <f t="shared" si="374"/>
        <v>0</v>
      </c>
      <c r="S889" s="229">
        <f t="shared" si="375"/>
        <v>0</v>
      </c>
      <c r="T889" s="393">
        <f t="shared" si="376"/>
        <v>0</v>
      </c>
      <c r="U889" s="230">
        <f t="shared" si="377"/>
        <v>0</v>
      </c>
      <c r="V889" s="412">
        <f t="shared" si="371"/>
        <v>0</v>
      </c>
      <c r="W889" s="230">
        <f t="shared" si="372"/>
        <v>0</v>
      </c>
    </row>
    <row r="890" spans="1:23" s="13" customFormat="1" ht="12.75">
      <c r="A890" s="377"/>
      <c r="B890" s="146"/>
      <c r="C890" s="147"/>
      <c r="D890" s="147"/>
      <c r="E890" s="147"/>
      <c r="F890" s="239">
        <f t="shared" si="365"/>
        <v>0</v>
      </c>
      <c r="G890" s="146"/>
      <c r="H890" s="147"/>
      <c r="I890" s="147"/>
      <c r="J890" s="147"/>
      <c r="K890" s="239">
        <f t="shared" si="366"/>
        <v>0</v>
      </c>
      <c r="L890" s="393">
        <f t="shared" si="373"/>
        <v>0</v>
      </c>
      <c r="M890" s="228">
        <f t="shared" si="367"/>
        <v>0</v>
      </c>
      <c r="N890" s="228">
        <f t="shared" si="368"/>
        <v>0</v>
      </c>
      <c r="O890" s="228">
        <f t="shared" si="369"/>
        <v>0</v>
      </c>
      <c r="P890" s="230">
        <f t="shared" si="370"/>
        <v>0</v>
      </c>
      <c r="Q890" s="345"/>
      <c r="R890" s="393">
        <f t="shared" si="374"/>
        <v>0</v>
      </c>
      <c r="S890" s="229">
        <f t="shared" si="375"/>
        <v>0</v>
      </c>
      <c r="T890" s="393">
        <f t="shared" si="376"/>
        <v>0</v>
      </c>
      <c r="U890" s="230">
        <f t="shared" si="377"/>
        <v>0</v>
      </c>
      <c r="V890" s="412">
        <f t="shared" si="371"/>
        <v>0</v>
      </c>
      <c r="W890" s="230">
        <f t="shared" si="372"/>
        <v>0</v>
      </c>
    </row>
    <row r="891" spans="1:23" s="13" customFormat="1" ht="12.75">
      <c r="A891" s="377"/>
      <c r="B891" s="146"/>
      <c r="C891" s="147"/>
      <c r="D891" s="147"/>
      <c r="E891" s="147"/>
      <c r="F891" s="239">
        <f t="shared" si="365"/>
        <v>0</v>
      </c>
      <c r="G891" s="146"/>
      <c r="H891" s="147"/>
      <c r="I891" s="147"/>
      <c r="J891" s="147"/>
      <c r="K891" s="239">
        <f t="shared" si="366"/>
        <v>0</v>
      </c>
      <c r="L891" s="393">
        <f t="shared" si="373"/>
        <v>0</v>
      </c>
      <c r="M891" s="228">
        <f t="shared" si="367"/>
        <v>0</v>
      </c>
      <c r="N891" s="228">
        <f t="shared" si="368"/>
        <v>0</v>
      </c>
      <c r="O891" s="228">
        <f t="shared" si="369"/>
        <v>0</v>
      </c>
      <c r="P891" s="230">
        <f t="shared" si="370"/>
        <v>0</v>
      </c>
      <c r="Q891" s="345"/>
      <c r="R891" s="393">
        <f t="shared" si="374"/>
        <v>0</v>
      </c>
      <c r="S891" s="229">
        <f t="shared" si="375"/>
        <v>0</v>
      </c>
      <c r="T891" s="393">
        <f t="shared" si="376"/>
        <v>0</v>
      </c>
      <c r="U891" s="230">
        <f t="shared" si="377"/>
        <v>0</v>
      </c>
      <c r="V891" s="412">
        <f t="shared" si="371"/>
        <v>0</v>
      </c>
      <c r="W891" s="230">
        <f t="shared" si="372"/>
        <v>0</v>
      </c>
    </row>
    <row r="892" spans="1:23" s="13" customFormat="1" ht="12.75">
      <c r="A892" s="377"/>
      <c r="B892" s="146"/>
      <c r="C892" s="147"/>
      <c r="D892" s="147"/>
      <c r="E892" s="147"/>
      <c r="F892" s="239">
        <f t="shared" si="365"/>
        <v>0</v>
      </c>
      <c r="G892" s="146"/>
      <c r="H892" s="147"/>
      <c r="I892" s="147"/>
      <c r="J892" s="147"/>
      <c r="K892" s="239">
        <f t="shared" si="366"/>
        <v>0</v>
      </c>
      <c r="L892" s="393">
        <f t="shared" si="373"/>
        <v>0</v>
      </c>
      <c r="M892" s="228">
        <f t="shared" si="367"/>
        <v>0</v>
      </c>
      <c r="N892" s="228">
        <f t="shared" si="368"/>
        <v>0</v>
      </c>
      <c r="O892" s="228">
        <f t="shared" si="369"/>
        <v>0</v>
      </c>
      <c r="P892" s="230">
        <f t="shared" si="370"/>
        <v>0</v>
      </c>
      <c r="Q892" s="345"/>
      <c r="R892" s="393">
        <f t="shared" si="374"/>
        <v>0</v>
      </c>
      <c r="S892" s="229">
        <f t="shared" si="375"/>
        <v>0</v>
      </c>
      <c r="T892" s="393">
        <f t="shared" si="376"/>
        <v>0</v>
      </c>
      <c r="U892" s="230">
        <f t="shared" si="377"/>
        <v>0</v>
      </c>
      <c r="V892" s="412">
        <f t="shared" si="371"/>
        <v>0</v>
      </c>
      <c r="W892" s="230">
        <f t="shared" si="372"/>
        <v>0</v>
      </c>
    </row>
    <row r="893" spans="1:23" s="13" customFormat="1" ht="12.75">
      <c r="A893" s="377"/>
      <c r="B893" s="146"/>
      <c r="C893" s="147"/>
      <c r="D893" s="147"/>
      <c r="E893" s="147"/>
      <c r="F893" s="239">
        <f t="shared" si="365"/>
        <v>0</v>
      </c>
      <c r="G893" s="146"/>
      <c r="H893" s="147"/>
      <c r="I893" s="147"/>
      <c r="J893" s="147"/>
      <c r="K893" s="239">
        <f t="shared" si="366"/>
        <v>0</v>
      </c>
      <c r="L893" s="393">
        <f t="shared" si="373"/>
        <v>0</v>
      </c>
      <c r="M893" s="228">
        <f t="shared" si="367"/>
        <v>0</v>
      </c>
      <c r="N893" s="228">
        <f t="shared" si="368"/>
        <v>0</v>
      </c>
      <c r="O893" s="228">
        <f t="shared" si="369"/>
        <v>0</v>
      </c>
      <c r="P893" s="230">
        <f t="shared" si="370"/>
        <v>0</v>
      </c>
      <c r="Q893" s="345"/>
      <c r="R893" s="393">
        <f t="shared" si="374"/>
        <v>0</v>
      </c>
      <c r="S893" s="229">
        <f t="shared" si="375"/>
        <v>0</v>
      </c>
      <c r="T893" s="393">
        <f t="shared" si="376"/>
        <v>0</v>
      </c>
      <c r="U893" s="230">
        <f t="shared" si="377"/>
        <v>0</v>
      </c>
      <c r="V893" s="412">
        <f t="shared" si="371"/>
        <v>0</v>
      </c>
      <c r="W893" s="230">
        <f t="shared" si="372"/>
        <v>0</v>
      </c>
    </row>
    <row r="894" spans="1:23" s="13" customFormat="1" ht="12.75">
      <c r="A894" s="377"/>
      <c r="B894" s="146"/>
      <c r="C894" s="147"/>
      <c r="D894" s="147"/>
      <c r="E894" s="147"/>
      <c r="F894" s="239">
        <f t="shared" si="365"/>
        <v>0</v>
      </c>
      <c r="G894" s="146"/>
      <c r="H894" s="147"/>
      <c r="I894" s="147"/>
      <c r="J894" s="147"/>
      <c r="K894" s="239">
        <f t="shared" si="366"/>
        <v>0</v>
      </c>
      <c r="L894" s="393">
        <f t="shared" si="373"/>
        <v>0</v>
      </c>
      <c r="M894" s="228">
        <f t="shared" si="367"/>
        <v>0</v>
      </c>
      <c r="N894" s="228">
        <f t="shared" si="368"/>
        <v>0</v>
      </c>
      <c r="O894" s="228">
        <f t="shared" si="369"/>
        <v>0</v>
      </c>
      <c r="P894" s="230">
        <f t="shared" si="370"/>
        <v>0</v>
      </c>
      <c r="Q894" s="345"/>
      <c r="R894" s="393">
        <f t="shared" si="374"/>
        <v>0</v>
      </c>
      <c r="S894" s="229">
        <f t="shared" si="375"/>
        <v>0</v>
      </c>
      <c r="T894" s="393">
        <f t="shared" si="376"/>
        <v>0</v>
      </c>
      <c r="U894" s="230">
        <f t="shared" si="377"/>
        <v>0</v>
      </c>
      <c r="V894" s="412">
        <f t="shared" si="371"/>
        <v>0</v>
      </c>
      <c r="W894" s="230">
        <f t="shared" si="372"/>
        <v>0</v>
      </c>
    </row>
    <row r="895" spans="1:23" s="13" customFormat="1" ht="12.75">
      <c r="A895" s="377"/>
      <c r="B895" s="146"/>
      <c r="C895" s="147"/>
      <c r="D895" s="147"/>
      <c r="E895" s="147"/>
      <c r="F895" s="239">
        <f t="shared" si="365"/>
        <v>0</v>
      </c>
      <c r="G895" s="146"/>
      <c r="H895" s="147"/>
      <c r="I895" s="147"/>
      <c r="J895" s="147"/>
      <c r="K895" s="239">
        <f t="shared" si="366"/>
        <v>0</v>
      </c>
      <c r="L895" s="393">
        <f t="shared" si="373"/>
        <v>0</v>
      </c>
      <c r="M895" s="228">
        <f t="shared" si="367"/>
        <v>0</v>
      </c>
      <c r="N895" s="228">
        <f t="shared" si="368"/>
        <v>0</v>
      </c>
      <c r="O895" s="228">
        <f t="shared" si="369"/>
        <v>0</v>
      </c>
      <c r="P895" s="230">
        <f t="shared" si="370"/>
        <v>0</v>
      </c>
      <c r="Q895" s="345"/>
      <c r="R895" s="393">
        <f t="shared" si="374"/>
        <v>0</v>
      </c>
      <c r="S895" s="229">
        <f t="shared" si="375"/>
        <v>0</v>
      </c>
      <c r="T895" s="393">
        <f t="shared" si="376"/>
        <v>0</v>
      </c>
      <c r="U895" s="230">
        <f t="shared" si="377"/>
        <v>0</v>
      </c>
      <c r="V895" s="412">
        <f t="shared" si="371"/>
        <v>0</v>
      </c>
      <c r="W895" s="230">
        <f t="shared" si="372"/>
        <v>0</v>
      </c>
    </row>
    <row r="896" spans="1:23" s="13" customFormat="1" ht="12.75">
      <c r="A896" s="377"/>
      <c r="B896" s="146"/>
      <c r="C896" s="147"/>
      <c r="D896" s="147"/>
      <c r="E896" s="147"/>
      <c r="F896" s="239">
        <f t="shared" si="365"/>
        <v>0</v>
      </c>
      <c r="G896" s="146"/>
      <c r="H896" s="147"/>
      <c r="I896" s="147"/>
      <c r="J896" s="147"/>
      <c r="K896" s="239">
        <f t="shared" si="366"/>
        <v>0</v>
      </c>
      <c r="L896" s="393">
        <f t="shared" si="373"/>
        <v>0</v>
      </c>
      <c r="M896" s="228">
        <f t="shared" si="367"/>
        <v>0</v>
      </c>
      <c r="N896" s="228">
        <f t="shared" si="368"/>
        <v>0</v>
      </c>
      <c r="O896" s="228">
        <f t="shared" si="369"/>
        <v>0</v>
      </c>
      <c r="P896" s="230">
        <f t="shared" si="370"/>
        <v>0</v>
      </c>
      <c r="Q896" s="345"/>
      <c r="R896" s="393">
        <f t="shared" si="374"/>
        <v>0</v>
      </c>
      <c r="S896" s="229">
        <f t="shared" si="375"/>
        <v>0</v>
      </c>
      <c r="T896" s="393">
        <f t="shared" si="376"/>
        <v>0</v>
      </c>
      <c r="U896" s="230">
        <f t="shared" si="377"/>
        <v>0</v>
      </c>
      <c r="V896" s="412">
        <f t="shared" si="371"/>
        <v>0</v>
      </c>
      <c r="W896" s="230">
        <f t="shared" si="372"/>
        <v>0</v>
      </c>
    </row>
    <row r="897" spans="1:23" s="13" customFormat="1" ht="12.75">
      <c r="A897" s="377"/>
      <c r="B897" s="146"/>
      <c r="C897" s="147"/>
      <c r="D897" s="147"/>
      <c r="E897" s="147"/>
      <c r="F897" s="239">
        <f t="shared" si="365"/>
        <v>0</v>
      </c>
      <c r="G897" s="146"/>
      <c r="H897" s="147"/>
      <c r="I897" s="147"/>
      <c r="J897" s="147"/>
      <c r="K897" s="239">
        <f t="shared" si="366"/>
        <v>0</v>
      </c>
      <c r="L897" s="393">
        <f t="shared" si="373"/>
        <v>0</v>
      </c>
      <c r="M897" s="228">
        <f t="shared" si="367"/>
        <v>0</v>
      </c>
      <c r="N897" s="228">
        <f t="shared" si="368"/>
        <v>0</v>
      </c>
      <c r="O897" s="228">
        <f t="shared" si="369"/>
        <v>0</v>
      </c>
      <c r="P897" s="230">
        <f t="shared" si="370"/>
        <v>0</v>
      </c>
      <c r="Q897" s="345"/>
      <c r="R897" s="393">
        <f t="shared" si="374"/>
        <v>0</v>
      </c>
      <c r="S897" s="229">
        <f t="shared" si="375"/>
        <v>0</v>
      </c>
      <c r="T897" s="393">
        <f t="shared" si="376"/>
        <v>0</v>
      </c>
      <c r="U897" s="230">
        <f t="shared" si="377"/>
        <v>0</v>
      </c>
      <c r="V897" s="412">
        <f t="shared" si="371"/>
        <v>0</v>
      </c>
      <c r="W897" s="230">
        <f t="shared" si="372"/>
        <v>0</v>
      </c>
    </row>
    <row r="898" spans="1:23" s="13" customFormat="1" ht="12.75">
      <c r="A898" s="377"/>
      <c r="B898" s="146"/>
      <c r="C898" s="147"/>
      <c r="D898" s="147"/>
      <c r="E898" s="147"/>
      <c r="F898" s="239">
        <f t="shared" si="365"/>
        <v>0</v>
      </c>
      <c r="G898" s="146"/>
      <c r="H898" s="147"/>
      <c r="I898" s="147"/>
      <c r="J898" s="147"/>
      <c r="K898" s="239">
        <f t="shared" si="366"/>
        <v>0</v>
      </c>
      <c r="L898" s="393">
        <f t="shared" si="373"/>
        <v>0</v>
      </c>
      <c r="M898" s="228">
        <f t="shared" si="367"/>
        <v>0</v>
      </c>
      <c r="N898" s="228">
        <f t="shared" si="368"/>
        <v>0</v>
      </c>
      <c r="O898" s="228">
        <f t="shared" si="369"/>
        <v>0</v>
      </c>
      <c r="P898" s="230">
        <f t="shared" si="370"/>
        <v>0</v>
      </c>
      <c r="Q898" s="345"/>
      <c r="R898" s="393">
        <f t="shared" si="374"/>
        <v>0</v>
      </c>
      <c r="S898" s="229">
        <f t="shared" si="375"/>
        <v>0</v>
      </c>
      <c r="T898" s="393">
        <f t="shared" si="376"/>
        <v>0</v>
      </c>
      <c r="U898" s="230">
        <f t="shared" si="377"/>
        <v>0</v>
      </c>
      <c r="V898" s="412">
        <f t="shared" si="371"/>
        <v>0</v>
      </c>
      <c r="W898" s="230">
        <f t="shared" si="372"/>
        <v>0</v>
      </c>
    </row>
    <row r="899" spans="1:23" s="13" customFormat="1" ht="12.75">
      <c r="A899" s="377"/>
      <c r="B899" s="146"/>
      <c r="C899" s="147"/>
      <c r="D899" s="147"/>
      <c r="E899" s="147"/>
      <c r="F899" s="239">
        <f t="shared" si="365"/>
        <v>0</v>
      </c>
      <c r="G899" s="146"/>
      <c r="H899" s="147"/>
      <c r="I899" s="147"/>
      <c r="J899" s="147"/>
      <c r="K899" s="239">
        <f t="shared" si="366"/>
        <v>0</v>
      </c>
      <c r="L899" s="393">
        <f t="shared" si="373"/>
        <v>0</v>
      </c>
      <c r="M899" s="228">
        <f t="shared" si="367"/>
        <v>0</v>
      </c>
      <c r="N899" s="228">
        <f t="shared" si="368"/>
        <v>0</v>
      </c>
      <c r="O899" s="228">
        <f t="shared" si="369"/>
        <v>0</v>
      </c>
      <c r="P899" s="230">
        <f t="shared" si="370"/>
        <v>0</v>
      </c>
      <c r="Q899" s="345"/>
      <c r="R899" s="393">
        <f t="shared" si="374"/>
        <v>0</v>
      </c>
      <c r="S899" s="229">
        <f t="shared" si="375"/>
        <v>0</v>
      </c>
      <c r="T899" s="393">
        <f t="shared" si="376"/>
        <v>0</v>
      </c>
      <c r="U899" s="230">
        <f t="shared" si="377"/>
        <v>0</v>
      </c>
      <c r="V899" s="412">
        <f t="shared" si="371"/>
        <v>0</v>
      </c>
      <c r="W899" s="230">
        <f t="shared" si="372"/>
        <v>0</v>
      </c>
    </row>
    <row r="900" spans="1:23" s="13" customFormat="1" ht="12.75">
      <c r="A900" s="377"/>
      <c r="B900" s="146"/>
      <c r="C900" s="147"/>
      <c r="D900" s="147"/>
      <c r="E900" s="147"/>
      <c r="F900" s="239">
        <f t="shared" si="365"/>
        <v>0</v>
      </c>
      <c r="G900" s="146"/>
      <c r="H900" s="147"/>
      <c r="I900" s="147"/>
      <c r="J900" s="147"/>
      <c r="K900" s="239">
        <f t="shared" si="366"/>
        <v>0</v>
      </c>
      <c r="L900" s="393">
        <f t="shared" si="373"/>
        <v>0</v>
      </c>
      <c r="M900" s="228">
        <f t="shared" si="367"/>
        <v>0</v>
      </c>
      <c r="N900" s="228">
        <f t="shared" si="368"/>
        <v>0</v>
      </c>
      <c r="O900" s="228">
        <f t="shared" si="369"/>
        <v>0</v>
      </c>
      <c r="P900" s="230">
        <f t="shared" si="370"/>
        <v>0</v>
      </c>
      <c r="Q900" s="345"/>
      <c r="R900" s="393">
        <f t="shared" si="374"/>
        <v>0</v>
      </c>
      <c r="S900" s="229">
        <f t="shared" si="375"/>
        <v>0</v>
      </c>
      <c r="T900" s="393">
        <f t="shared" si="376"/>
        <v>0</v>
      </c>
      <c r="U900" s="230">
        <f t="shared" si="377"/>
        <v>0</v>
      </c>
      <c r="V900" s="412">
        <f t="shared" si="371"/>
        <v>0</v>
      </c>
      <c r="W900" s="230">
        <f t="shared" si="372"/>
        <v>0</v>
      </c>
    </row>
    <row r="901" spans="1:23" s="13" customFormat="1" ht="12.75">
      <c r="A901" s="377"/>
      <c r="B901" s="146"/>
      <c r="C901" s="147"/>
      <c r="D901" s="147"/>
      <c r="E901" s="147"/>
      <c r="F901" s="239">
        <f t="shared" si="365"/>
        <v>0</v>
      </c>
      <c r="G901" s="146"/>
      <c r="H901" s="147"/>
      <c r="I901" s="147"/>
      <c r="J901" s="147"/>
      <c r="K901" s="239">
        <f t="shared" si="366"/>
        <v>0</v>
      </c>
      <c r="L901" s="393">
        <f t="shared" si="373"/>
        <v>0</v>
      </c>
      <c r="M901" s="228">
        <f t="shared" si="367"/>
        <v>0</v>
      </c>
      <c r="N901" s="228">
        <f t="shared" si="368"/>
        <v>0</v>
      </c>
      <c r="O901" s="228">
        <f t="shared" si="369"/>
        <v>0</v>
      </c>
      <c r="P901" s="230">
        <f t="shared" si="370"/>
        <v>0</v>
      </c>
      <c r="Q901" s="345"/>
      <c r="R901" s="393">
        <f t="shared" si="374"/>
        <v>0</v>
      </c>
      <c r="S901" s="229">
        <f t="shared" si="375"/>
        <v>0</v>
      </c>
      <c r="T901" s="393">
        <f t="shared" si="376"/>
        <v>0</v>
      </c>
      <c r="U901" s="230">
        <f t="shared" si="377"/>
        <v>0</v>
      </c>
      <c r="V901" s="412">
        <f t="shared" si="371"/>
        <v>0</v>
      </c>
      <c r="W901" s="230">
        <f t="shared" si="372"/>
        <v>0</v>
      </c>
    </row>
    <row r="902" spans="1:23" s="13" customFormat="1" ht="12.75">
      <c r="A902" s="377"/>
      <c r="B902" s="146"/>
      <c r="C902" s="147"/>
      <c r="D902" s="147"/>
      <c r="E902" s="147"/>
      <c r="F902" s="239">
        <f t="shared" si="365"/>
        <v>0</v>
      </c>
      <c r="G902" s="146"/>
      <c r="H902" s="147"/>
      <c r="I902" s="147"/>
      <c r="J902" s="147"/>
      <c r="K902" s="239">
        <f t="shared" si="366"/>
        <v>0</v>
      </c>
      <c r="L902" s="393">
        <f t="shared" si="373"/>
        <v>0</v>
      </c>
      <c r="M902" s="228">
        <f t="shared" si="367"/>
        <v>0</v>
      </c>
      <c r="N902" s="228">
        <f t="shared" si="368"/>
        <v>0</v>
      </c>
      <c r="O902" s="228">
        <f t="shared" si="369"/>
        <v>0</v>
      </c>
      <c r="P902" s="230">
        <f t="shared" si="370"/>
        <v>0</v>
      </c>
      <c r="Q902" s="345"/>
      <c r="R902" s="393">
        <f t="shared" si="374"/>
        <v>0</v>
      </c>
      <c r="S902" s="229">
        <f t="shared" si="375"/>
        <v>0</v>
      </c>
      <c r="T902" s="393">
        <f t="shared" si="376"/>
        <v>0</v>
      </c>
      <c r="U902" s="230">
        <f t="shared" si="377"/>
        <v>0</v>
      </c>
      <c r="V902" s="412">
        <f t="shared" si="371"/>
        <v>0</v>
      </c>
      <c r="W902" s="230">
        <f t="shared" si="372"/>
        <v>0</v>
      </c>
    </row>
    <row r="903" spans="1:23" s="13" customFormat="1" ht="12.75">
      <c r="A903" s="377"/>
      <c r="B903" s="146"/>
      <c r="C903" s="147"/>
      <c r="D903" s="147"/>
      <c r="E903" s="147"/>
      <c r="F903" s="239">
        <f t="shared" si="365"/>
        <v>0</v>
      </c>
      <c r="G903" s="146"/>
      <c r="H903" s="147"/>
      <c r="I903" s="147"/>
      <c r="J903" s="147"/>
      <c r="K903" s="239">
        <f t="shared" si="366"/>
        <v>0</v>
      </c>
      <c r="L903" s="393">
        <f t="shared" si="373"/>
        <v>0</v>
      </c>
      <c r="M903" s="228">
        <f t="shared" si="367"/>
        <v>0</v>
      </c>
      <c r="N903" s="228">
        <f t="shared" si="368"/>
        <v>0</v>
      </c>
      <c r="O903" s="228">
        <f t="shared" si="369"/>
        <v>0</v>
      </c>
      <c r="P903" s="230">
        <f t="shared" si="370"/>
        <v>0</v>
      </c>
      <c r="Q903" s="345"/>
      <c r="R903" s="393">
        <f t="shared" si="374"/>
        <v>0</v>
      </c>
      <c r="S903" s="229">
        <f t="shared" si="375"/>
        <v>0</v>
      </c>
      <c r="T903" s="393">
        <f t="shared" si="376"/>
        <v>0</v>
      </c>
      <c r="U903" s="230">
        <f t="shared" si="377"/>
        <v>0</v>
      </c>
      <c r="V903" s="412">
        <f t="shared" si="371"/>
        <v>0</v>
      </c>
      <c r="W903" s="230">
        <f t="shared" si="372"/>
        <v>0</v>
      </c>
    </row>
    <row r="904" spans="1:23" s="13" customFormat="1" ht="12.75">
      <c r="A904" s="377"/>
      <c r="B904" s="146"/>
      <c r="C904" s="147"/>
      <c r="D904" s="147"/>
      <c r="E904" s="147"/>
      <c r="F904" s="239">
        <f t="shared" si="365"/>
        <v>0</v>
      </c>
      <c r="G904" s="146"/>
      <c r="H904" s="147"/>
      <c r="I904" s="147"/>
      <c r="J904" s="147"/>
      <c r="K904" s="239">
        <f t="shared" si="366"/>
        <v>0</v>
      </c>
      <c r="L904" s="393">
        <f t="shared" si="373"/>
        <v>0</v>
      </c>
      <c r="M904" s="228">
        <f t="shared" si="367"/>
        <v>0</v>
      </c>
      <c r="N904" s="228">
        <f t="shared" si="368"/>
        <v>0</v>
      </c>
      <c r="O904" s="228">
        <f t="shared" si="369"/>
        <v>0</v>
      </c>
      <c r="P904" s="230">
        <f t="shared" si="370"/>
        <v>0</v>
      </c>
      <c r="Q904" s="345"/>
      <c r="R904" s="393">
        <f t="shared" si="374"/>
        <v>0</v>
      </c>
      <c r="S904" s="229">
        <f t="shared" si="375"/>
        <v>0</v>
      </c>
      <c r="T904" s="393">
        <f t="shared" si="376"/>
        <v>0</v>
      </c>
      <c r="U904" s="230">
        <f t="shared" si="377"/>
        <v>0</v>
      </c>
      <c r="V904" s="412">
        <f t="shared" si="371"/>
        <v>0</v>
      </c>
      <c r="W904" s="230">
        <f t="shared" si="372"/>
        <v>0</v>
      </c>
    </row>
    <row r="905" spans="1:23" s="13" customFormat="1" ht="12.75">
      <c r="A905" s="377"/>
      <c r="B905" s="146"/>
      <c r="C905" s="147"/>
      <c r="D905" s="147"/>
      <c r="E905" s="147"/>
      <c r="F905" s="239">
        <f t="shared" si="365"/>
        <v>0</v>
      </c>
      <c r="G905" s="146"/>
      <c r="H905" s="147"/>
      <c r="I905" s="147"/>
      <c r="J905" s="147"/>
      <c r="K905" s="239">
        <f t="shared" si="366"/>
        <v>0</v>
      </c>
      <c r="L905" s="393">
        <f t="shared" si="373"/>
        <v>0</v>
      </c>
      <c r="M905" s="228">
        <f t="shared" si="367"/>
        <v>0</v>
      </c>
      <c r="N905" s="228">
        <f t="shared" si="368"/>
        <v>0</v>
      </c>
      <c r="O905" s="228">
        <f t="shared" si="369"/>
        <v>0</v>
      </c>
      <c r="P905" s="230">
        <f t="shared" si="370"/>
        <v>0</v>
      </c>
      <c r="Q905" s="345"/>
      <c r="R905" s="393">
        <f t="shared" si="374"/>
        <v>0</v>
      </c>
      <c r="S905" s="229">
        <f t="shared" si="375"/>
        <v>0</v>
      </c>
      <c r="T905" s="393">
        <f t="shared" si="376"/>
        <v>0</v>
      </c>
      <c r="U905" s="230">
        <f t="shared" si="377"/>
        <v>0</v>
      </c>
      <c r="V905" s="412">
        <f t="shared" si="371"/>
        <v>0</v>
      </c>
      <c r="W905" s="230">
        <f t="shared" si="372"/>
        <v>0</v>
      </c>
    </row>
    <row r="906" spans="1:23" s="13" customFormat="1" ht="12.75">
      <c r="A906" s="377"/>
      <c r="B906" s="146"/>
      <c r="C906" s="147"/>
      <c r="D906" s="147"/>
      <c r="E906" s="147"/>
      <c r="F906" s="239">
        <f t="shared" si="365"/>
        <v>0</v>
      </c>
      <c r="G906" s="146"/>
      <c r="H906" s="147"/>
      <c r="I906" s="147"/>
      <c r="J906" s="147"/>
      <c r="K906" s="239">
        <f t="shared" si="366"/>
        <v>0</v>
      </c>
      <c r="L906" s="393">
        <f t="shared" si="373"/>
        <v>0</v>
      </c>
      <c r="M906" s="228">
        <f t="shared" si="367"/>
        <v>0</v>
      </c>
      <c r="N906" s="228">
        <f t="shared" si="368"/>
        <v>0</v>
      </c>
      <c r="O906" s="228">
        <f t="shared" si="369"/>
        <v>0</v>
      </c>
      <c r="P906" s="230">
        <f t="shared" si="370"/>
        <v>0</v>
      </c>
      <c r="Q906" s="345"/>
      <c r="R906" s="393">
        <f t="shared" si="374"/>
        <v>0</v>
      </c>
      <c r="S906" s="229">
        <f t="shared" si="375"/>
        <v>0</v>
      </c>
      <c r="T906" s="393">
        <f t="shared" si="376"/>
        <v>0</v>
      </c>
      <c r="U906" s="230">
        <f t="shared" si="377"/>
        <v>0</v>
      </c>
      <c r="V906" s="412">
        <f t="shared" si="371"/>
        <v>0</v>
      </c>
      <c r="W906" s="230">
        <f t="shared" si="372"/>
        <v>0</v>
      </c>
    </row>
    <row r="907" spans="1:23" s="13" customFormat="1" ht="12.75">
      <c r="A907" s="377"/>
      <c r="B907" s="146"/>
      <c r="C907" s="147"/>
      <c r="D907" s="147"/>
      <c r="E907" s="147"/>
      <c r="F907" s="239">
        <f t="shared" si="365"/>
        <v>0</v>
      </c>
      <c r="G907" s="146"/>
      <c r="H907" s="147"/>
      <c r="I907" s="147"/>
      <c r="J907" s="147"/>
      <c r="K907" s="239">
        <f t="shared" si="366"/>
        <v>0</v>
      </c>
      <c r="L907" s="393">
        <f t="shared" si="373"/>
        <v>0</v>
      </c>
      <c r="M907" s="228">
        <f t="shared" si="367"/>
        <v>0</v>
      </c>
      <c r="N907" s="228">
        <f t="shared" si="368"/>
        <v>0</v>
      </c>
      <c r="O907" s="228">
        <f t="shared" si="369"/>
        <v>0</v>
      </c>
      <c r="P907" s="230">
        <f t="shared" si="370"/>
        <v>0</v>
      </c>
      <c r="Q907" s="345"/>
      <c r="R907" s="393">
        <f t="shared" si="374"/>
        <v>0</v>
      </c>
      <c r="S907" s="229">
        <f t="shared" si="375"/>
        <v>0</v>
      </c>
      <c r="T907" s="393">
        <f t="shared" si="376"/>
        <v>0</v>
      </c>
      <c r="U907" s="230">
        <f t="shared" si="377"/>
        <v>0</v>
      </c>
      <c r="V907" s="412">
        <f t="shared" si="371"/>
        <v>0</v>
      </c>
      <c r="W907" s="230">
        <f t="shared" si="372"/>
        <v>0</v>
      </c>
    </row>
    <row r="908" spans="1:23" s="13" customFormat="1" ht="12.75">
      <c r="A908" s="377"/>
      <c r="B908" s="146"/>
      <c r="C908" s="147"/>
      <c r="D908" s="147"/>
      <c r="E908" s="147"/>
      <c r="F908" s="239">
        <f t="shared" si="365"/>
        <v>0</v>
      </c>
      <c r="G908" s="146"/>
      <c r="H908" s="147"/>
      <c r="I908" s="147"/>
      <c r="J908" s="147"/>
      <c r="K908" s="239">
        <f t="shared" si="366"/>
        <v>0</v>
      </c>
      <c r="L908" s="393">
        <f t="shared" si="373"/>
        <v>0</v>
      </c>
      <c r="M908" s="228">
        <f t="shared" si="367"/>
        <v>0</v>
      </c>
      <c r="N908" s="228">
        <f t="shared" si="368"/>
        <v>0</v>
      </c>
      <c r="O908" s="228">
        <f t="shared" si="369"/>
        <v>0</v>
      </c>
      <c r="P908" s="230">
        <f t="shared" si="370"/>
        <v>0</v>
      </c>
      <c r="Q908" s="345"/>
      <c r="R908" s="393">
        <f t="shared" si="374"/>
        <v>0</v>
      </c>
      <c r="S908" s="229">
        <f t="shared" si="375"/>
        <v>0</v>
      </c>
      <c r="T908" s="393">
        <f t="shared" si="376"/>
        <v>0</v>
      </c>
      <c r="U908" s="230">
        <f t="shared" si="377"/>
        <v>0</v>
      </c>
      <c r="V908" s="412">
        <f t="shared" si="371"/>
        <v>0</v>
      </c>
      <c r="W908" s="230">
        <f t="shared" si="372"/>
        <v>0</v>
      </c>
    </row>
    <row r="909" spans="1:23" s="13" customFormat="1" ht="12.75">
      <c r="A909" s="377"/>
      <c r="B909" s="146"/>
      <c r="C909" s="147"/>
      <c r="D909" s="147"/>
      <c r="E909" s="147"/>
      <c r="F909" s="239">
        <f t="shared" si="365"/>
        <v>0</v>
      </c>
      <c r="G909" s="146"/>
      <c r="H909" s="147"/>
      <c r="I909" s="147"/>
      <c r="J909" s="147"/>
      <c r="K909" s="239">
        <f t="shared" si="366"/>
        <v>0</v>
      </c>
      <c r="L909" s="393">
        <f t="shared" si="373"/>
        <v>0</v>
      </c>
      <c r="M909" s="228">
        <f t="shared" si="367"/>
        <v>0</v>
      </c>
      <c r="N909" s="228">
        <f t="shared" si="368"/>
        <v>0</v>
      </c>
      <c r="O909" s="228">
        <f t="shared" si="369"/>
        <v>0</v>
      </c>
      <c r="P909" s="230">
        <f t="shared" si="370"/>
        <v>0</v>
      </c>
      <c r="Q909" s="345"/>
      <c r="R909" s="393">
        <f t="shared" si="374"/>
        <v>0</v>
      </c>
      <c r="S909" s="229">
        <f t="shared" si="375"/>
        <v>0</v>
      </c>
      <c r="T909" s="393">
        <f t="shared" si="376"/>
        <v>0</v>
      </c>
      <c r="U909" s="230">
        <f t="shared" si="377"/>
        <v>0</v>
      </c>
      <c r="V909" s="412">
        <f t="shared" si="371"/>
        <v>0</v>
      </c>
      <c r="W909" s="230">
        <f t="shared" si="372"/>
        <v>0</v>
      </c>
    </row>
    <row r="910" spans="1:23" s="13" customFormat="1" ht="12.75">
      <c r="A910" s="377"/>
      <c r="B910" s="146"/>
      <c r="C910" s="147"/>
      <c r="D910" s="147"/>
      <c r="E910" s="147"/>
      <c r="F910" s="239">
        <f t="shared" si="365"/>
        <v>0</v>
      </c>
      <c r="G910" s="146"/>
      <c r="H910" s="147"/>
      <c r="I910" s="147"/>
      <c r="J910" s="147"/>
      <c r="K910" s="239">
        <f t="shared" si="366"/>
        <v>0</v>
      </c>
      <c r="L910" s="393">
        <f t="shared" si="373"/>
        <v>0</v>
      </c>
      <c r="M910" s="228">
        <f t="shared" si="367"/>
        <v>0</v>
      </c>
      <c r="N910" s="228">
        <f t="shared" si="368"/>
        <v>0</v>
      </c>
      <c r="O910" s="228">
        <f t="shared" si="369"/>
        <v>0</v>
      </c>
      <c r="P910" s="230">
        <f t="shared" si="370"/>
        <v>0</v>
      </c>
      <c r="Q910" s="345"/>
      <c r="R910" s="393">
        <f t="shared" si="374"/>
        <v>0</v>
      </c>
      <c r="S910" s="229">
        <f t="shared" si="375"/>
        <v>0</v>
      </c>
      <c r="T910" s="393">
        <f t="shared" si="376"/>
        <v>0</v>
      </c>
      <c r="U910" s="230">
        <f t="shared" si="377"/>
        <v>0</v>
      </c>
      <c r="V910" s="412">
        <f t="shared" si="371"/>
        <v>0</v>
      </c>
      <c r="W910" s="230">
        <f t="shared" si="372"/>
        <v>0</v>
      </c>
    </row>
    <row r="911" spans="1:23" s="13" customFormat="1" ht="12.75">
      <c r="A911" s="377"/>
      <c r="B911" s="146"/>
      <c r="C911" s="147"/>
      <c r="D911" s="147"/>
      <c r="E911" s="147"/>
      <c r="F911" s="239">
        <f t="shared" si="365"/>
        <v>0</v>
      </c>
      <c r="G911" s="146"/>
      <c r="H911" s="147"/>
      <c r="I911" s="147"/>
      <c r="J911" s="147"/>
      <c r="K911" s="239">
        <f t="shared" si="366"/>
        <v>0</v>
      </c>
      <c r="L911" s="393">
        <f t="shared" si="373"/>
        <v>0</v>
      </c>
      <c r="M911" s="228">
        <f t="shared" si="367"/>
        <v>0</v>
      </c>
      <c r="N911" s="228">
        <f t="shared" si="368"/>
        <v>0</v>
      </c>
      <c r="O911" s="228">
        <f t="shared" si="369"/>
        <v>0</v>
      </c>
      <c r="P911" s="230">
        <f t="shared" si="370"/>
        <v>0</v>
      </c>
      <c r="Q911" s="345"/>
      <c r="R911" s="393">
        <f t="shared" si="374"/>
        <v>0</v>
      </c>
      <c r="S911" s="229">
        <f t="shared" si="375"/>
        <v>0</v>
      </c>
      <c r="T911" s="393">
        <f t="shared" si="376"/>
        <v>0</v>
      </c>
      <c r="U911" s="230">
        <f t="shared" si="377"/>
        <v>0</v>
      </c>
      <c r="V911" s="412">
        <f t="shared" si="371"/>
        <v>0</v>
      </c>
      <c r="W911" s="230">
        <f t="shared" si="372"/>
        <v>0</v>
      </c>
    </row>
    <row r="912" spans="1:23" s="13" customFormat="1" ht="12.75">
      <c r="A912" s="377"/>
      <c r="B912" s="146"/>
      <c r="C912" s="147"/>
      <c r="D912" s="147"/>
      <c r="E912" s="147"/>
      <c r="F912" s="239">
        <f t="shared" si="365"/>
        <v>0</v>
      </c>
      <c r="G912" s="146"/>
      <c r="H912" s="147"/>
      <c r="I912" s="147"/>
      <c r="J912" s="147"/>
      <c r="K912" s="239">
        <f t="shared" si="366"/>
        <v>0</v>
      </c>
      <c r="L912" s="393">
        <f t="shared" si="373"/>
        <v>0</v>
      </c>
      <c r="M912" s="228">
        <f t="shared" si="367"/>
        <v>0</v>
      </c>
      <c r="N912" s="228">
        <f t="shared" si="368"/>
        <v>0</v>
      </c>
      <c r="O912" s="228">
        <f t="shared" si="369"/>
        <v>0</v>
      </c>
      <c r="P912" s="230">
        <f t="shared" si="370"/>
        <v>0</v>
      </c>
      <c r="Q912" s="345"/>
      <c r="R912" s="393">
        <f t="shared" si="374"/>
        <v>0</v>
      </c>
      <c r="S912" s="229">
        <f t="shared" si="375"/>
        <v>0</v>
      </c>
      <c r="T912" s="393">
        <f t="shared" si="376"/>
        <v>0</v>
      </c>
      <c r="U912" s="230">
        <f t="shared" si="377"/>
        <v>0</v>
      </c>
      <c r="V912" s="412">
        <f t="shared" si="371"/>
        <v>0</v>
      </c>
      <c r="W912" s="230">
        <f t="shared" si="372"/>
        <v>0</v>
      </c>
    </row>
    <row r="913" spans="1:23" s="13" customFormat="1" ht="12.75">
      <c r="A913" s="377"/>
      <c r="B913" s="146"/>
      <c r="C913" s="147"/>
      <c r="D913" s="147"/>
      <c r="E913" s="147"/>
      <c r="F913" s="239">
        <f t="shared" si="365"/>
        <v>0</v>
      </c>
      <c r="G913" s="146"/>
      <c r="H913" s="147"/>
      <c r="I913" s="147"/>
      <c r="J913" s="147"/>
      <c r="K913" s="239">
        <f t="shared" si="366"/>
        <v>0</v>
      </c>
      <c r="L913" s="393">
        <f t="shared" si="373"/>
        <v>0</v>
      </c>
      <c r="M913" s="228">
        <f t="shared" si="367"/>
        <v>0</v>
      </c>
      <c r="N913" s="228">
        <f t="shared" si="368"/>
        <v>0</v>
      </c>
      <c r="O913" s="228">
        <f t="shared" si="369"/>
        <v>0</v>
      </c>
      <c r="P913" s="230">
        <f t="shared" si="370"/>
        <v>0</v>
      </c>
      <c r="Q913" s="345"/>
      <c r="R913" s="393">
        <f t="shared" si="374"/>
        <v>0</v>
      </c>
      <c r="S913" s="229">
        <f t="shared" si="375"/>
        <v>0</v>
      </c>
      <c r="T913" s="393">
        <f t="shared" si="376"/>
        <v>0</v>
      </c>
      <c r="U913" s="230">
        <f t="shared" si="377"/>
        <v>0</v>
      </c>
      <c r="V913" s="412">
        <f t="shared" si="371"/>
        <v>0</v>
      </c>
      <c r="W913" s="230">
        <f t="shared" si="372"/>
        <v>0</v>
      </c>
    </row>
    <row r="914" spans="1:23" s="13" customFormat="1" ht="12.75">
      <c r="A914" s="377"/>
      <c r="B914" s="146"/>
      <c r="C914" s="147"/>
      <c r="D914" s="147"/>
      <c r="E914" s="147"/>
      <c r="F914" s="239">
        <f t="shared" si="365"/>
        <v>0</v>
      </c>
      <c r="G914" s="146"/>
      <c r="H914" s="147"/>
      <c r="I914" s="147"/>
      <c r="J914" s="147"/>
      <c r="K914" s="239">
        <f t="shared" si="366"/>
        <v>0</v>
      </c>
      <c r="L914" s="393">
        <f t="shared" si="373"/>
        <v>0</v>
      </c>
      <c r="M914" s="228">
        <f t="shared" si="367"/>
        <v>0</v>
      </c>
      <c r="N914" s="228">
        <f t="shared" si="368"/>
        <v>0</v>
      </c>
      <c r="O914" s="228">
        <f t="shared" si="369"/>
        <v>0</v>
      </c>
      <c r="P914" s="230">
        <f t="shared" si="370"/>
        <v>0</v>
      </c>
      <c r="Q914" s="345"/>
      <c r="R914" s="393">
        <f t="shared" si="374"/>
        <v>0</v>
      </c>
      <c r="S914" s="229">
        <f t="shared" si="375"/>
        <v>0</v>
      </c>
      <c r="T914" s="393">
        <f t="shared" si="376"/>
        <v>0</v>
      </c>
      <c r="U914" s="230">
        <f t="shared" si="377"/>
        <v>0</v>
      </c>
      <c r="V914" s="412">
        <f t="shared" si="371"/>
        <v>0</v>
      </c>
      <c r="W914" s="230">
        <f t="shared" si="372"/>
        <v>0</v>
      </c>
    </row>
    <row r="915" spans="1:23" s="13" customFormat="1" ht="12.75">
      <c r="A915" s="377"/>
      <c r="B915" s="146"/>
      <c r="C915" s="147"/>
      <c r="D915" s="147"/>
      <c r="E915" s="147"/>
      <c r="F915" s="239">
        <f t="shared" si="365"/>
        <v>0</v>
      </c>
      <c r="G915" s="146"/>
      <c r="H915" s="147"/>
      <c r="I915" s="147"/>
      <c r="J915" s="147"/>
      <c r="K915" s="239">
        <f t="shared" si="366"/>
        <v>0</v>
      </c>
      <c r="L915" s="393">
        <f t="shared" si="373"/>
        <v>0</v>
      </c>
      <c r="M915" s="228">
        <f t="shared" si="367"/>
        <v>0</v>
      </c>
      <c r="N915" s="228">
        <f t="shared" si="368"/>
        <v>0</v>
      </c>
      <c r="O915" s="228">
        <f t="shared" si="369"/>
        <v>0</v>
      </c>
      <c r="P915" s="230">
        <f t="shared" si="370"/>
        <v>0</v>
      </c>
      <c r="Q915" s="345"/>
      <c r="R915" s="393">
        <f t="shared" si="374"/>
        <v>0</v>
      </c>
      <c r="S915" s="229">
        <f t="shared" si="375"/>
        <v>0</v>
      </c>
      <c r="T915" s="393">
        <f t="shared" si="376"/>
        <v>0</v>
      </c>
      <c r="U915" s="230">
        <f t="shared" si="377"/>
        <v>0</v>
      </c>
      <c r="V915" s="412">
        <f t="shared" si="371"/>
        <v>0</v>
      </c>
      <c r="W915" s="230">
        <f t="shared" si="372"/>
        <v>0</v>
      </c>
    </row>
    <row r="916" spans="1:23" s="13" customFormat="1" ht="12.75">
      <c r="A916" s="377"/>
      <c r="B916" s="146"/>
      <c r="C916" s="147"/>
      <c r="D916" s="147"/>
      <c r="E916" s="147"/>
      <c r="F916" s="239">
        <f t="shared" si="365"/>
        <v>0</v>
      </c>
      <c r="G916" s="146"/>
      <c r="H916" s="147"/>
      <c r="I916" s="147"/>
      <c r="J916" s="147"/>
      <c r="K916" s="239">
        <f t="shared" si="366"/>
        <v>0</v>
      </c>
      <c r="L916" s="393">
        <f t="shared" si="373"/>
        <v>0</v>
      </c>
      <c r="M916" s="228">
        <f t="shared" si="367"/>
        <v>0</v>
      </c>
      <c r="N916" s="228">
        <f t="shared" si="368"/>
        <v>0</v>
      </c>
      <c r="O916" s="228">
        <f t="shared" si="369"/>
        <v>0</v>
      </c>
      <c r="P916" s="230">
        <f t="shared" si="370"/>
        <v>0</v>
      </c>
      <c r="Q916" s="345"/>
      <c r="R916" s="393">
        <f t="shared" si="374"/>
        <v>0</v>
      </c>
      <c r="S916" s="229">
        <f t="shared" si="375"/>
        <v>0</v>
      </c>
      <c r="T916" s="393">
        <f t="shared" si="376"/>
        <v>0</v>
      </c>
      <c r="U916" s="230">
        <f t="shared" si="377"/>
        <v>0</v>
      </c>
      <c r="V916" s="412">
        <f t="shared" si="371"/>
        <v>0</v>
      </c>
      <c r="W916" s="230">
        <f t="shared" si="372"/>
        <v>0</v>
      </c>
    </row>
    <row r="917" spans="1:23" s="13" customFormat="1" ht="12.75">
      <c r="A917" s="820"/>
      <c r="B917" s="821"/>
      <c r="C917" s="822"/>
      <c r="D917" s="822"/>
      <c r="E917" s="822"/>
      <c r="F917" s="239">
        <f t="shared" si="365"/>
        <v>0</v>
      </c>
      <c r="G917" s="821"/>
      <c r="H917" s="822"/>
      <c r="I917" s="822"/>
      <c r="J917" s="822"/>
      <c r="K917" s="239">
        <f t="shared" si="366"/>
        <v>0</v>
      </c>
      <c r="L917" s="413">
        <f t="shared" ref="L917:L932" si="378">+B917-G917</f>
        <v>0</v>
      </c>
      <c r="M917" s="823">
        <f t="shared" ref="M917:M932" si="379">+C917-H917</f>
        <v>0</v>
      </c>
      <c r="N917" s="823">
        <f t="shared" ref="N917:N932" si="380">+D917-I917</f>
        <v>0</v>
      </c>
      <c r="O917" s="823">
        <f t="shared" ref="O917:O932" si="381">+E917-J917</f>
        <v>0</v>
      </c>
      <c r="P917" s="415">
        <f t="shared" ref="P917:P932" si="382">+F917-K917</f>
        <v>0</v>
      </c>
      <c r="Q917" s="345"/>
      <c r="R917" s="393">
        <f t="shared" ref="R917:R932" si="383">+B917*(E917/12)</f>
        <v>0</v>
      </c>
      <c r="S917" s="229">
        <f t="shared" ref="S917:S932" si="384">+C917*(E917/12)</f>
        <v>0</v>
      </c>
      <c r="T917" s="393">
        <f t="shared" ref="T917:T932" si="385">+G917*(J917/12)</f>
        <v>0</v>
      </c>
      <c r="U917" s="230">
        <f t="shared" ref="U917:U932" si="386">+H917*(J917/12)</f>
        <v>0</v>
      </c>
      <c r="V917" s="412">
        <f t="shared" ref="V917:V932" si="387">+R917-T917</f>
        <v>0</v>
      </c>
      <c r="W917" s="230">
        <f t="shared" ref="W917:W932" si="388">+S917-U917</f>
        <v>0</v>
      </c>
    </row>
    <row r="918" spans="1:23" s="13" customFormat="1" ht="12.75">
      <c r="A918" s="820"/>
      <c r="B918" s="821"/>
      <c r="C918" s="822"/>
      <c r="D918" s="822"/>
      <c r="E918" s="822"/>
      <c r="F918" s="239">
        <f t="shared" si="365"/>
        <v>0</v>
      </c>
      <c r="G918" s="821"/>
      <c r="H918" s="822"/>
      <c r="I918" s="822"/>
      <c r="J918" s="822"/>
      <c r="K918" s="239">
        <f t="shared" si="366"/>
        <v>0</v>
      </c>
      <c r="L918" s="413">
        <f t="shared" si="378"/>
        <v>0</v>
      </c>
      <c r="M918" s="823">
        <f t="shared" si="379"/>
        <v>0</v>
      </c>
      <c r="N918" s="823">
        <f t="shared" si="380"/>
        <v>0</v>
      </c>
      <c r="O918" s="823">
        <f t="shared" si="381"/>
        <v>0</v>
      </c>
      <c r="P918" s="415">
        <f t="shared" si="382"/>
        <v>0</v>
      </c>
      <c r="Q918" s="345"/>
      <c r="R918" s="393">
        <f t="shared" si="383"/>
        <v>0</v>
      </c>
      <c r="S918" s="229">
        <f t="shared" si="384"/>
        <v>0</v>
      </c>
      <c r="T918" s="393">
        <f t="shared" si="385"/>
        <v>0</v>
      </c>
      <c r="U918" s="230">
        <f t="shared" si="386"/>
        <v>0</v>
      </c>
      <c r="V918" s="412">
        <f t="shared" si="387"/>
        <v>0</v>
      </c>
      <c r="W918" s="230">
        <f t="shared" si="388"/>
        <v>0</v>
      </c>
    </row>
    <row r="919" spans="1:23" s="13" customFormat="1" ht="12.75">
      <c r="A919" s="820"/>
      <c r="B919" s="821"/>
      <c r="C919" s="822"/>
      <c r="D919" s="822"/>
      <c r="E919" s="822"/>
      <c r="F919" s="239">
        <f t="shared" si="365"/>
        <v>0</v>
      </c>
      <c r="G919" s="821"/>
      <c r="H919" s="822"/>
      <c r="I919" s="822"/>
      <c r="J919" s="822"/>
      <c r="K919" s="239">
        <f t="shared" si="366"/>
        <v>0</v>
      </c>
      <c r="L919" s="413">
        <f t="shared" si="378"/>
        <v>0</v>
      </c>
      <c r="M919" s="823">
        <f t="shared" si="379"/>
        <v>0</v>
      </c>
      <c r="N919" s="823">
        <f t="shared" si="380"/>
        <v>0</v>
      </c>
      <c r="O919" s="823">
        <f t="shared" si="381"/>
        <v>0</v>
      </c>
      <c r="P919" s="415">
        <f t="shared" si="382"/>
        <v>0</v>
      </c>
      <c r="Q919" s="345"/>
      <c r="R919" s="393">
        <f t="shared" si="383"/>
        <v>0</v>
      </c>
      <c r="S919" s="229">
        <f t="shared" si="384"/>
        <v>0</v>
      </c>
      <c r="T919" s="393">
        <f t="shared" si="385"/>
        <v>0</v>
      </c>
      <c r="U919" s="230">
        <f t="shared" si="386"/>
        <v>0</v>
      </c>
      <c r="V919" s="412">
        <f t="shared" si="387"/>
        <v>0</v>
      </c>
      <c r="W919" s="230">
        <f t="shared" si="388"/>
        <v>0</v>
      </c>
    </row>
    <row r="920" spans="1:23" s="13" customFormat="1" ht="12.75">
      <c r="A920" s="820"/>
      <c r="B920" s="821"/>
      <c r="C920" s="822"/>
      <c r="D920" s="822"/>
      <c r="E920" s="822"/>
      <c r="F920" s="239">
        <f t="shared" si="365"/>
        <v>0</v>
      </c>
      <c r="G920" s="821"/>
      <c r="H920" s="822"/>
      <c r="I920" s="822"/>
      <c r="J920" s="822"/>
      <c r="K920" s="239">
        <f t="shared" si="366"/>
        <v>0</v>
      </c>
      <c r="L920" s="413">
        <f t="shared" si="378"/>
        <v>0</v>
      </c>
      <c r="M920" s="823">
        <f t="shared" si="379"/>
        <v>0</v>
      </c>
      <c r="N920" s="823">
        <f t="shared" si="380"/>
        <v>0</v>
      </c>
      <c r="O920" s="823">
        <f t="shared" si="381"/>
        <v>0</v>
      </c>
      <c r="P920" s="415">
        <f t="shared" si="382"/>
        <v>0</v>
      </c>
      <c r="Q920" s="345"/>
      <c r="R920" s="393">
        <f t="shared" si="383"/>
        <v>0</v>
      </c>
      <c r="S920" s="229">
        <f t="shared" si="384"/>
        <v>0</v>
      </c>
      <c r="T920" s="393">
        <f t="shared" si="385"/>
        <v>0</v>
      </c>
      <c r="U920" s="230">
        <f t="shared" si="386"/>
        <v>0</v>
      </c>
      <c r="V920" s="412">
        <f t="shared" si="387"/>
        <v>0</v>
      </c>
      <c r="W920" s="230">
        <f t="shared" si="388"/>
        <v>0</v>
      </c>
    </row>
    <row r="921" spans="1:23" s="13" customFormat="1" ht="12.75">
      <c r="A921" s="820"/>
      <c r="B921" s="821"/>
      <c r="C921" s="822"/>
      <c r="D921" s="822"/>
      <c r="E921" s="822"/>
      <c r="F921" s="239">
        <f t="shared" si="365"/>
        <v>0</v>
      </c>
      <c r="G921" s="821"/>
      <c r="H921" s="822"/>
      <c r="I921" s="822"/>
      <c r="J921" s="822"/>
      <c r="K921" s="239">
        <f t="shared" si="366"/>
        <v>0</v>
      </c>
      <c r="L921" s="413">
        <f t="shared" si="378"/>
        <v>0</v>
      </c>
      <c r="M921" s="823">
        <f t="shared" si="379"/>
        <v>0</v>
      </c>
      <c r="N921" s="823">
        <f t="shared" si="380"/>
        <v>0</v>
      </c>
      <c r="O921" s="823">
        <f t="shared" si="381"/>
        <v>0</v>
      </c>
      <c r="P921" s="415">
        <f t="shared" si="382"/>
        <v>0</v>
      </c>
      <c r="Q921" s="345"/>
      <c r="R921" s="393">
        <f t="shared" si="383"/>
        <v>0</v>
      </c>
      <c r="S921" s="229">
        <f t="shared" si="384"/>
        <v>0</v>
      </c>
      <c r="T921" s="393">
        <f t="shared" si="385"/>
        <v>0</v>
      </c>
      <c r="U921" s="230">
        <f t="shared" si="386"/>
        <v>0</v>
      </c>
      <c r="V921" s="412">
        <f t="shared" si="387"/>
        <v>0</v>
      </c>
      <c r="W921" s="230">
        <f t="shared" si="388"/>
        <v>0</v>
      </c>
    </row>
    <row r="922" spans="1:23" s="13" customFormat="1" ht="12.75">
      <c r="A922" s="820"/>
      <c r="B922" s="821"/>
      <c r="C922" s="822"/>
      <c r="D922" s="822"/>
      <c r="E922" s="822"/>
      <c r="F922" s="239">
        <f t="shared" si="365"/>
        <v>0</v>
      </c>
      <c r="G922" s="821"/>
      <c r="H922" s="822"/>
      <c r="I922" s="822"/>
      <c r="J922" s="822"/>
      <c r="K922" s="239">
        <f t="shared" si="366"/>
        <v>0</v>
      </c>
      <c r="L922" s="413">
        <f t="shared" si="378"/>
        <v>0</v>
      </c>
      <c r="M922" s="823">
        <f t="shared" si="379"/>
        <v>0</v>
      </c>
      <c r="N922" s="823">
        <f t="shared" si="380"/>
        <v>0</v>
      </c>
      <c r="O922" s="823">
        <f t="shared" si="381"/>
        <v>0</v>
      </c>
      <c r="P922" s="415">
        <f t="shared" si="382"/>
        <v>0</v>
      </c>
      <c r="Q922" s="345"/>
      <c r="R922" s="393">
        <f t="shared" si="383"/>
        <v>0</v>
      </c>
      <c r="S922" s="229">
        <f t="shared" si="384"/>
        <v>0</v>
      </c>
      <c r="T922" s="393">
        <f t="shared" si="385"/>
        <v>0</v>
      </c>
      <c r="U922" s="230">
        <f t="shared" si="386"/>
        <v>0</v>
      </c>
      <c r="V922" s="412">
        <f t="shared" si="387"/>
        <v>0</v>
      </c>
      <c r="W922" s="230">
        <f t="shared" si="388"/>
        <v>0</v>
      </c>
    </row>
    <row r="923" spans="1:23" s="13" customFormat="1" ht="12.75">
      <c r="A923" s="820"/>
      <c r="B923" s="821"/>
      <c r="C923" s="822"/>
      <c r="D923" s="822"/>
      <c r="E923" s="822"/>
      <c r="F923" s="239">
        <f t="shared" si="365"/>
        <v>0</v>
      </c>
      <c r="G923" s="821"/>
      <c r="H923" s="822"/>
      <c r="I923" s="822"/>
      <c r="J923" s="822"/>
      <c r="K923" s="239">
        <f t="shared" si="366"/>
        <v>0</v>
      </c>
      <c r="L923" s="413">
        <f t="shared" si="378"/>
        <v>0</v>
      </c>
      <c r="M923" s="823">
        <f t="shared" si="379"/>
        <v>0</v>
      </c>
      <c r="N923" s="823">
        <f t="shared" si="380"/>
        <v>0</v>
      </c>
      <c r="O923" s="823">
        <f t="shared" si="381"/>
        <v>0</v>
      </c>
      <c r="P923" s="415">
        <f t="shared" si="382"/>
        <v>0</v>
      </c>
      <c r="Q923" s="345"/>
      <c r="R923" s="393">
        <f t="shared" si="383"/>
        <v>0</v>
      </c>
      <c r="S923" s="229">
        <f t="shared" si="384"/>
        <v>0</v>
      </c>
      <c r="T923" s="393">
        <f t="shared" si="385"/>
        <v>0</v>
      </c>
      <c r="U923" s="230">
        <f t="shared" si="386"/>
        <v>0</v>
      </c>
      <c r="V923" s="412">
        <f t="shared" si="387"/>
        <v>0</v>
      </c>
      <c r="W923" s="230">
        <f t="shared" si="388"/>
        <v>0</v>
      </c>
    </row>
    <row r="924" spans="1:23" s="13" customFormat="1" ht="12.75">
      <c r="A924" s="820"/>
      <c r="B924" s="821"/>
      <c r="C924" s="822"/>
      <c r="D924" s="822"/>
      <c r="E924" s="822"/>
      <c r="F924" s="239">
        <f t="shared" si="365"/>
        <v>0</v>
      </c>
      <c r="G924" s="821"/>
      <c r="H924" s="822"/>
      <c r="I924" s="822"/>
      <c r="J924" s="822"/>
      <c r="K924" s="239">
        <f t="shared" si="366"/>
        <v>0</v>
      </c>
      <c r="L924" s="413">
        <f t="shared" si="378"/>
        <v>0</v>
      </c>
      <c r="M924" s="823">
        <f t="shared" si="379"/>
        <v>0</v>
      </c>
      <c r="N924" s="823">
        <f t="shared" si="380"/>
        <v>0</v>
      </c>
      <c r="O924" s="823">
        <f t="shared" si="381"/>
        <v>0</v>
      </c>
      <c r="P924" s="415">
        <f t="shared" si="382"/>
        <v>0</v>
      </c>
      <c r="Q924" s="345"/>
      <c r="R924" s="393">
        <f t="shared" si="383"/>
        <v>0</v>
      </c>
      <c r="S924" s="229">
        <f t="shared" si="384"/>
        <v>0</v>
      </c>
      <c r="T924" s="393">
        <f t="shared" si="385"/>
        <v>0</v>
      </c>
      <c r="U924" s="230">
        <f t="shared" si="386"/>
        <v>0</v>
      </c>
      <c r="V924" s="412">
        <f t="shared" si="387"/>
        <v>0</v>
      </c>
      <c r="W924" s="230">
        <f t="shared" si="388"/>
        <v>0</v>
      </c>
    </row>
    <row r="925" spans="1:23" s="13" customFormat="1" ht="12.75">
      <c r="A925" s="820"/>
      <c r="B925" s="821"/>
      <c r="C925" s="822"/>
      <c r="D925" s="822"/>
      <c r="E925" s="822"/>
      <c r="F925" s="239">
        <f t="shared" si="365"/>
        <v>0</v>
      </c>
      <c r="G925" s="821"/>
      <c r="H925" s="822"/>
      <c r="I925" s="822"/>
      <c r="J925" s="822"/>
      <c r="K925" s="239">
        <f t="shared" si="366"/>
        <v>0</v>
      </c>
      <c r="L925" s="413">
        <f t="shared" si="378"/>
        <v>0</v>
      </c>
      <c r="M925" s="823">
        <f t="shared" si="379"/>
        <v>0</v>
      </c>
      <c r="N925" s="823">
        <f t="shared" si="380"/>
        <v>0</v>
      </c>
      <c r="O925" s="823">
        <f t="shared" si="381"/>
        <v>0</v>
      </c>
      <c r="P925" s="415">
        <f t="shared" si="382"/>
        <v>0</v>
      </c>
      <c r="Q925" s="345"/>
      <c r="R925" s="393">
        <f t="shared" si="383"/>
        <v>0</v>
      </c>
      <c r="S925" s="229">
        <f t="shared" si="384"/>
        <v>0</v>
      </c>
      <c r="T925" s="393">
        <f t="shared" si="385"/>
        <v>0</v>
      </c>
      <c r="U925" s="230">
        <f t="shared" si="386"/>
        <v>0</v>
      </c>
      <c r="V925" s="412">
        <f t="shared" si="387"/>
        <v>0</v>
      </c>
      <c r="W925" s="230">
        <f t="shared" si="388"/>
        <v>0</v>
      </c>
    </row>
    <row r="926" spans="1:23" s="13" customFormat="1" ht="12.75">
      <c r="A926" s="820"/>
      <c r="B926" s="821"/>
      <c r="C926" s="822"/>
      <c r="D926" s="822"/>
      <c r="E926" s="822"/>
      <c r="F926" s="239">
        <f t="shared" si="365"/>
        <v>0</v>
      </c>
      <c r="G926" s="821"/>
      <c r="H926" s="822"/>
      <c r="I926" s="822"/>
      <c r="J926" s="822"/>
      <c r="K926" s="239">
        <f t="shared" si="366"/>
        <v>0</v>
      </c>
      <c r="L926" s="413">
        <f t="shared" si="378"/>
        <v>0</v>
      </c>
      <c r="M926" s="823">
        <f t="shared" si="379"/>
        <v>0</v>
      </c>
      <c r="N926" s="823">
        <f t="shared" si="380"/>
        <v>0</v>
      </c>
      <c r="O926" s="823">
        <f t="shared" si="381"/>
        <v>0</v>
      </c>
      <c r="P926" s="415">
        <f t="shared" si="382"/>
        <v>0</v>
      </c>
      <c r="Q926" s="345"/>
      <c r="R926" s="393">
        <f t="shared" si="383"/>
        <v>0</v>
      </c>
      <c r="S926" s="229">
        <f t="shared" si="384"/>
        <v>0</v>
      </c>
      <c r="T926" s="393">
        <f t="shared" si="385"/>
        <v>0</v>
      </c>
      <c r="U926" s="230">
        <f t="shared" si="386"/>
        <v>0</v>
      </c>
      <c r="V926" s="412">
        <f t="shared" si="387"/>
        <v>0</v>
      </c>
      <c r="W926" s="230">
        <f t="shared" si="388"/>
        <v>0</v>
      </c>
    </row>
    <row r="927" spans="1:23" s="13" customFormat="1" ht="12.75">
      <c r="A927" s="820"/>
      <c r="B927" s="821"/>
      <c r="C927" s="822"/>
      <c r="D927" s="822"/>
      <c r="E927" s="822"/>
      <c r="F927" s="239">
        <f t="shared" si="365"/>
        <v>0</v>
      </c>
      <c r="G927" s="821"/>
      <c r="H927" s="822"/>
      <c r="I927" s="822"/>
      <c r="J927" s="822"/>
      <c r="K927" s="239">
        <f t="shared" si="366"/>
        <v>0</v>
      </c>
      <c r="L927" s="413">
        <f t="shared" si="378"/>
        <v>0</v>
      </c>
      <c r="M927" s="823">
        <f t="shared" si="379"/>
        <v>0</v>
      </c>
      <c r="N927" s="823">
        <f t="shared" si="380"/>
        <v>0</v>
      </c>
      <c r="O927" s="823">
        <f t="shared" si="381"/>
        <v>0</v>
      </c>
      <c r="P927" s="415">
        <f t="shared" si="382"/>
        <v>0</v>
      </c>
      <c r="Q927" s="345"/>
      <c r="R927" s="393">
        <f t="shared" si="383"/>
        <v>0</v>
      </c>
      <c r="S927" s="229">
        <f t="shared" si="384"/>
        <v>0</v>
      </c>
      <c r="T927" s="393">
        <f t="shared" si="385"/>
        <v>0</v>
      </c>
      <c r="U927" s="230">
        <f t="shared" si="386"/>
        <v>0</v>
      </c>
      <c r="V927" s="412">
        <f t="shared" si="387"/>
        <v>0</v>
      </c>
      <c r="W927" s="230">
        <f t="shared" si="388"/>
        <v>0</v>
      </c>
    </row>
    <row r="928" spans="1:23" s="13" customFormat="1" ht="12.75">
      <c r="A928" s="820"/>
      <c r="B928" s="821"/>
      <c r="C928" s="822"/>
      <c r="D928" s="822"/>
      <c r="E928" s="822"/>
      <c r="F928" s="239">
        <f t="shared" si="365"/>
        <v>0</v>
      </c>
      <c r="G928" s="821"/>
      <c r="H928" s="822"/>
      <c r="I928" s="822"/>
      <c r="J928" s="822"/>
      <c r="K928" s="239">
        <f t="shared" si="366"/>
        <v>0</v>
      </c>
      <c r="L928" s="413">
        <f t="shared" si="378"/>
        <v>0</v>
      </c>
      <c r="M928" s="823">
        <f t="shared" si="379"/>
        <v>0</v>
      </c>
      <c r="N928" s="823">
        <f t="shared" si="380"/>
        <v>0</v>
      </c>
      <c r="O928" s="823">
        <f t="shared" si="381"/>
        <v>0</v>
      </c>
      <c r="P928" s="415">
        <f t="shared" si="382"/>
        <v>0</v>
      </c>
      <c r="Q928" s="345"/>
      <c r="R928" s="393">
        <f t="shared" si="383"/>
        <v>0</v>
      </c>
      <c r="S928" s="229">
        <f t="shared" si="384"/>
        <v>0</v>
      </c>
      <c r="T928" s="393">
        <f t="shared" si="385"/>
        <v>0</v>
      </c>
      <c r="U928" s="230">
        <f t="shared" si="386"/>
        <v>0</v>
      </c>
      <c r="V928" s="412">
        <f t="shared" si="387"/>
        <v>0</v>
      </c>
      <c r="W928" s="230">
        <f t="shared" si="388"/>
        <v>0</v>
      </c>
    </row>
    <row r="929" spans="1:23" s="13" customFormat="1" ht="12.75">
      <c r="A929" s="820"/>
      <c r="B929" s="821"/>
      <c r="C929" s="822"/>
      <c r="D929" s="822"/>
      <c r="E929" s="822"/>
      <c r="F929" s="239">
        <f t="shared" si="365"/>
        <v>0</v>
      </c>
      <c r="G929" s="821"/>
      <c r="H929" s="822"/>
      <c r="I929" s="822"/>
      <c r="J929" s="822"/>
      <c r="K929" s="239">
        <f t="shared" si="366"/>
        <v>0</v>
      </c>
      <c r="L929" s="413">
        <f t="shared" si="378"/>
        <v>0</v>
      </c>
      <c r="M929" s="823">
        <f t="shared" si="379"/>
        <v>0</v>
      </c>
      <c r="N929" s="823">
        <f t="shared" si="380"/>
        <v>0</v>
      </c>
      <c r="O929" s="823">
        <f t="shared" si="381"/>
        <v>0</v>
      </c>
      <c r="P929" s="415">
        <f t="shared" si="382"/>
        <v>0</v>
      </c>
      <c r="Q929" s="345"/>
      <c r="R929" s="393">
        <f t="shared" si="383"/>
        <v>0</v>
      </c>
      <c r="S929" s="229">
        <f t="shared" si="384"/>
        <v>0</v>
      </c>
      <c r="T929" s="393">
        <f t="shared" si="385"/>
        <v>0</v>
      </c>
      <c r="U929" s="230">
        <f t="shared" si="386"/>
        <v>0</v>
      </c>
      <c r="V929" s="412">
        <f t="shared" si="387"/>
        <v>0</v>
      </c>
      <c r="W929" s="230">
        <f t="shared" si="388"/>
        <v>0</v>
      </c>
    </row>
    <row r="930" spans="1:23" s="13" customFormat="1" ht="12.75">
      <c r="A930" s="820"/>
      <c r="B930" s="821"/>
      <c r="C930" s="822"/>
      <c r="D930" s="822"/>
      <c r="E930" s="822"/>
      <c r="F930" s="239">
        <f t="shared" si="365"/>
        <v>0</v>
      </c>
      <c r="G930" s="821"/>
      <c r="H930" s="822"/>
      <c r="I930" s="822"/>
      <c r="J930" s="822"/>
      <c r="K930" s="239">
        <f t="shared" si="366"/>
        <v>0</v>
      </c>
      <c r="L930" s="413">
        <f t="shared" si="378"/>
        <v>0</v>
      </c>
      <c r="M930" s="823">
        <f t="shared" si="379"/>
        <v>0</v>
      </c>
      <c r="N930" s="823">
        <f t="shared" si="380"/>
        <v>0</v>
      </c>
      <c r="O930" s="823">
        <f t="shared" si="381"/>
        <v>0</v>
      </c>
      <c r="P930" s="415">
        <f t="shared" si="382"/>
        <v>0</v>
      </c>
      <c r="Q930" s="345"/>
      <c r="R930" s="393">
        <f t="shared" si="383"/>
        <v>0</v>
      </c>
      <c r="S930" s="229">
        <f t="shared" si="384"/>
        <v>0</v>
      </c>
      <c r="T930" s="393">
        <f t="shared" si="385"/>
        <v>0</v>
      </c>
      <c r="U930" s="230">
        <f t="shared" si="386"/>
        <v>0</v>
      </c>
      <c r="V930" s="412">
        <f t="shared" si="387"/>
        <v>0</v>
      </c>
      <c r="W930" s="230">
        <f t="shared" si="388"/>
        <v>0</v>
      </c>
    </row>
    <row r="931" spans="1:23" s="13" customFormat="1" ht="12.75">
      <c r="A931" s="820"/>
      <c r="B931" s="821"/>
      <c r="C931" s="822"/>
      <c r="D931" s="822"/>
      <c r="E931" s="822"/>
      <c r="F931" s="239">
        <f t="shared" si="365"/>
        <v>0</v>
      </c>
      <c r="G931" s="821"/>
      <c r="H931" s="822"/>
      <c r="I931" s="822"/>
      <c r="J931" s="822"/>
      <c r="K931" s="239">
        <f t="shared" si="366"/>
        <v>0</v>
      </c>
      <c r="L931" s="413">
        <f t="shared" si="378"/>
        <v>0</v>
      </c>
      <c r="M931" s="823">
        <f t="shared" si="379"/>
        <v>0</v>
      </c>
      <c r="N931" s="823">
        <f t="shared" si="380"/>
        <v>0</v>
      </c>
      <c r="O931" s="823">
        <f t="shared" si="381"/>
        <v>0</v>
      </c>
      <c r="P931" s="415">
        <f t="shared" si="382"/>
        <v>0</v>
      </c>
      <c r="Q931" s="345"/>
      <c r="R931" s="393">
        <f t="shared" si="383"/>
        <v>0</v>
      </c>
      <c r="S931" s="229">
        <f t="shared" si="384"/>
        <v>0</v>
      </c>
      <c r="T931" s="393">
        <f t="shared" si="385"/>
        <v>0</v>
      </c>
      <c r="U931" s="230">
        <f t="shared" si="386"/>
        <v>0</v>
      </c>
      <c r="V931" s="412">
        <f t="shared" si="387"/>
        <v>0</v>
      </c>
      <c r="W931" s="230">
        <f t="shared" si="388"/>
        <v>0</v>
      </c>
    </row>
    <row r="932" spans="1:23" s="13" customFormat="1" ht="12.75">
      <c r="A932" s="820"/>
      <c r="B932" s="821"/>
      <c r="C932" s="822"/>
      <c r="D932" s="822"/>
      <c r="E932" s="822"/>
      <c r="F932" s="239">
        <f t="shared" si="365"/>
        <v>0</v>
      </c>
      <c r="G932" s="821"/>
      <c r="H932" s="822"/>
      <c r="I932" s="822"/>
      <c r="J932" s="822"/>
      <c r="K932" s="239">
        <f t="shared" si="366"/>
        <v>0</v>
      </c>
      <c r="L932" s="413">
        <f t="shared" si="378"/>
        <v>0</v>
      </c>
      <c r="M932" s="823">
        <f t="shared" si="379"/>
        <v>0</v>
      </c>
      <c r="N932" s="823">
        <f t="shared" si="380"/>
        <v>0</v>
      </c>
      <c r="O932" s="823">
        <f t="shared" si="381"/>
        <v>0</v>
      </c>
      <c r="P932" s="415">
        <f t="shared" si="382"/>
        <v>0</v>
      </c>
      <c r="Q932" s="345"/>
      <c r="R932" s="393">
        <f t="shared" si="383"/>
        <v>0</v>
      </c>
      <c r="S932" s="229">
        <f t="shared" si="384"/>
        <v>0</v>
      </c>
      <c r="T932" s="393">
        <f t="shared" si="385"/>
        <v>0</v>
      </c>
      <c r="U932" s="230">
        <f t="shared" si="386"/>
        <v>0</v>
      </c>
      <c r="V932" s="412">
        <f t="shared" si="387"/>
        <v>0</v>
      </c>
      <c r="W932" s="230">
        <f t="shared" si="388"/>
        <v>0</v>
      </c>
    </row>
    <row r="933" spans="1:23" s="13" customFormat="1" thickBot="1">
      <c r="A933" s="378"/>
      <c r="B933" s="803"/>
      <c r="C933" s="804"/>
      <c r="D933" s="804"/>
      <c r="E933" s="804"/>
      <c r="F933" s="239">
        <f t="shared" si="365"/>
        <v>0</v>
      </c>
      <c r="G933" s="803"/>
      <c r="H933" s="804"/>
      <c r="I933" s="804"/>
      <c r="J933" s="804"/>
      <c r="K933" s="239">
        <f t="shared" si="366"/>
        <v>0</v>
      </c>
      <c r="L933" s="838"/>
      <c r="M933" s="839"/>
      <c r="N933" s="839"/>
      <c r="O933" s="839"/>
      <c r="P933" s="837"/>
      <c r="R933" s="840"/>
      <c r="S933" s="188"/>
      <c r="T933" s="840"/>
      <c r="U933" s="189"/>
      <c r="V933" s="841"/>
      <c r="W933" s="189"/>
    </row>
    <row r="934" spans="1:23" s="13" customFormat="1" thickTop="1">
      <c r="A934" s="394" t="s">
        <v>54</v>
      </c>
      <c r="B934" s="649"/>
      <c r="C934" s="379"/>
      <c r="D934" s="395"/>
      <c r="E934" s="395"/>
      <c r="F934" s="396">
        <f>SUM(F884:F933)</f>
        <v>0</v>
      </c>
      <c r="G934" s="649"/>
      <c r="H934" s="379"/>
      <c r="I934" s="399"/>
      <c r="J934" s="399"/>
      <c r="K934" s="396">
        <f>SUM(K884:K933)</f>
        <v>0</v>
      </c>
      <c r="L934" s="649"/>
      <c r="M934" s="379"/>
      <c r="N934" s="399"/>
      <c r="O934" s="399"/>
      <c r="P934" s="396">
        <f>SUM(P884:P933)</f>
        <v>0</v>
      </c>
      <c r="Q934" s="345"/>
      <c r="R934" s="393"/>
      <c r="S934" s="229"/>
      <c r="T934" s="393"/>
      <c r="U934" s="230"/>
      <c r="V934" s="412"/>
      <c r="W934" s="230"/>
    </row>
    <row r="935" spans="1:23" s="13" customFormat="1" ht="12.75">
      <c r="A935" s="651" t="s">
        <v>55</v>
      </c>
      <c r="B935" s="380"/>
      <c r="C935" s="12"/>
      <c r="D935" s="12"/>
      <c r="E935" s="12"/>
      <c r="F935" s="381"/>
      <c r="K935" s="382"/>
      <c r="L935" s="380"/>
      <c r="M935" s="12"/>
      <c r="N935" s="345"/>
      <c r="O935" s="345"/>
      <c r="P935" s="771">
        <f>+F935-+K935</f>
        <v>0</v>
      </c>
      <c r="Q935" s="345"/>
      <c r="R935" s="413"/>
      <c r="S935" s="414"/>
      <c r="T935" s="413"/>
      <c r="U935" s="415"/>
      <c r="V935" s="416"/>
      <c r="W935" s="415"/>
    </row>
    <row r="936" spans="1:23" s="780" customFormat="1" thickBot="1">
      <c r="A936" s="400" t="s">
        <v>56</v>
      </c>
      <c r="B936" s="772">
        <f>SUM(B884:B933)</f>
        <v>0</v>
      </c>
      <c r="C936" s="773">
        <f>SUM(C884:C933)</f>
        <v>0</v>
      </c>
      <c r="D936" s="773"/>
      <c r="E936" s="773"/>
      <c r="F936" s="783">
        <f>SUM(F934:F935)</f>
        <v>0</v>
      </c>
      <c r="G936" s="773">
        <f>SUM(G884:G933)</f>
        <v>0</v>
      </c>
      <c r="H936" s="773">
        <f>SUM(H884:H933)</f>
        <v>0</v>
      </c>
      <c r="I936" s="773"/>
      <c r="J936" s="773"/>
      <c r="K936" s="773">
        <f>SUM(K934:K935)</f>
        <v>0</v>
      </c>
      <c r="L936" s="772">
        <f>SUM(L884:L933)</f>
        <v>0</v>
      </c>
      <c r="M936" s="773">
        <f>SUM(M884:M933)</f>
        <v>0</v>
      </c>
      <c r="N936" s="773"/>
      <c r="O936" s="773"/>
      <c r="P936" s="783">
        <f>SUM(P934:P935)</f>
        <v>0</v>
      </c>
      <c r="Q936" s="775"/>
      <c r="R936" s="776">
        <f t="shared" ref="R936:W936" si="389">SUM(R884:R935)</f>
        <v>0</v>
      </c>
      <c r="S936" s="777">
        <f t="shared" si="389"/>
        <v>0</v>
      </c>
      <c r="T936" s="776">
        <f t="shared" si="389"/>
        <v>0</v>
      </c>
      <c r="U936" s="778">
        <f t="shared" si="389"/>
        <v>0</v>
      </c>
      <c r="V936" s="779">
        <f t="shared" si="389"/>
        <v>0</v>
      </c>
      <c r="W936" s="778">
        <f t="shared" si="389"/>
        <v>0</v>
      </c>
    </row>
    <row r="937" spans="1:23" ht="15" thickTop="1" thickBot="1">
      <c r="R937" s="401"/>
      <c r="S937" s="401"/>
      <c r="T937" s="401"/>
      <c r="U937" s="401"/>
      <c r="V937" s="401"/>
      <c r="W937" s="162"/>
    </row>
    <row r="938" spans="1:23" s="190" customFormat="1" ht="23.25" customHeight="1" thickTop="1" thickBot="1">
      <c r="A938" s="784" t="s">
        <v>130</v>
      </c>
      <c r="B938" s="785">
        <f>B93+B186+B279+B372+B465+B558+B621+B684+B747+B810+B873+B936</f>
        <v>0</v>
      </c>
      <c r="C938" s="786">
        <f>C93+C186+C279+C372+C465+C558+C621+C684+C747+C810+C873+C936</f>
        <v>0</v>
      </c>
      <c r="D938" s="787"/>
      <c r="E938" s="787"/>
      <c r="F938" s="789">
        <f>F93+F186+F279+F372+F465+F558+F621+F684+F747+F810+F873+F936</f>
        <v>0</v>
      </c>
      <c r="G938" s="786">
        <f>G93+G186+G279+G372+G465+G558+G621+G684+G747+G810+G873+G936</f>
        <v>0</v>
      </c>
      <c r="H938" s="786">
        <f>H93+H186+H279+H372+H465+H558+H621+H684+H747+H810+H873+H936</f>
        <v>0</v>
      </c>
      <c r="I938" s="787"/>
      <c r="J938" s="787"/>
      <c r="K938" s="790">
        <f>K93+K186+K279+K372+K465+K558+K621+K684+K747+K810+K873+K936</f>
        <v>0</v>
      </c>
      <c r="L938" s="785">
        <f>L93+L186+L279+L372+L465+L558+L621+L684+L747+L810+L873+L936</f>
        <v>0</v>
      </c>
      <c r="M938" s="786">
        <f>M93+M186+M279+M372+M465+M558+M621+M684+M747+M810+M873+M936</f>
        <v>0</v>
      </c>
      <c r="N938" s="787"/>
      <c r="O938" s="787"/>
      <c r="P938" s="789">
        <f>P93+P186+P279+P372+P465+P558+P621+P684+P747+P810+P873+P936</f>
        <v>0</v>
      </c>
      <c r="Q938" s="770"/>
      <c r="R938" s="791">
        <f t="shared" ref="R938:W938" si="390">+R93+R186+R279+R372+R465+R558+R621+R684+R747+R810+R873+R936</f>
        <v>0</v>
      </c>
      <c r="S938" s="788">
        <f t="shared" si="390"/>
        <v>0</v>
      </c>
      <c r="T938" s="791">
        <f t="shared" si="390"/>
        <v>0</v>
      </c>
      <c r="U938" s="788">
        <f t="shared" si="390"/>
        <v>0</v>
      </c>
      <c r="V938" s="791">
        <f t="shared" si="390"/>
        <v>0</v>
      </c>
      <c r="W938" s="788">
        <f t="shared" si="390"/>
        <v>0</v>
      </c>
    </row>
    <row r="939" spans="1:23" ht="14.25" thickTop="1"/>
  </sheetData>
  <sheetProtection algorithmName="SHA-512" hashValue="0hhMNJYobtL+HMWN886H4yD+Yg5dMB0utgBHYPlfjM/SnDW1pUzRVDU8EuD25zifgvJEhAk7Cn+M3mMbZkqHpg==" saltValue="51xH3mH3KigaL86gWjSbEg==" spinCount="100000" sheet="1" formatCells="0" formatColumns="0" formatRows="0" sort="0" autoFilter="0" pivotTables="0"/>
  <mergeCells count="173">
    <mergeCell ref="B879:D879"/>
    <mergeCell ref="O879:P879"/>
    <mergeCell ref="R879:W879"/>
    <mergeCell ref="B882:F882"/>
    <mergeCell ref="G882:K882"/>
    <mergeCell ref="L882:P882"/>
    <mergeCell ref="R882:S882"/>
    <mergeCell ref="T882:U882"/>
    <mergeCell ref="V882:W882"/>
    <mergeCell ref="G879:K879"/>
    <mergeCell ref="B819:F819"/>
    <mergeCell ref="G819:K819"/>
    <mergeCell ref="L819:P819"/>
    <mergeCell ref="R819:S819"/>
    <mergeCell ref="T819:U819"/>
    <mergeCell ref="V819:W819"/>
    <mergeCell ref="H877:K877"/>
    <mergeCell ref="O877:P877"/>
    <mergeCell ref="O878:P878"/>
    <mergeCell ref="H878:K878"/>
    <mergeCell ref="O752:P752"/>
    <mergeCell ref="H814:K814"/>
    <mergeCell ref="O814:P814"/>
    <mergeCell ref="O815:P815"/>
    <mergeCell ref="B816:D816"/>
    <mergeCell ref="O816:P816"/>
    <mergeCell ref="R693:S693"/>
    <mergeCell ref="R816:W816"/>
    <mergeCell ref="T693:U693"/>
    <mergeCell ref="V693:W693"/>
    <mergeCell ref="R753:W753"/>
    <mergeCell ref="R756:S756"/>
    <mergeCell ref="T756:U756"/>
    <mergeCell ref="V756:W756"/>
    <mergeCell ref="B753:D753"/>
    <mergeCell ref="O753:P753"/>
    <mergeCell ref="B756:F756"/>
    <mergeCell ref="G756:K756"/>
    <mergeCell ref="L756:P756"/>
    <mergeCell ref="O751:P751"/>
    <mergeCell ref="G753:K753"/>
    <mergeCell ref="G816:K816"/>
    <mergeCell ref="H815:K815"/>
    <mergeCell ref="H752:K752"/>
    <mergeCell ref="R627:W627"/>
    <mergeCell ref="R630:S630"/>
    <mergeCell ref="T630:U630"/>
    <mergeCell ref="V630:W630"/>
    <mergeCell ref="R690:W690"/>
    <mergeCell ref="R474:S474"/>
    <mergeCell ref="T474:U474"/>
    <mergeCell ref="V474:W474"/>
    <mergeCell ref="R564:W564"/>
    <mergeCell ref="R567:S567"/>
    <mergeCell ref="T567:U567"/>
    <mergeCell ref="V567:W567"/>
    <mergeCell ref="R378:W378"/>
    <mergeCell ref="R381:S381"/>
    <mergeCell ref="T381:U381"/>
    <mergeCell ref="V381:W381"/>
    <mergeCell ref="R471:W471"/>
    <mergeCell ref="R195:S195"/>
    <mergeCell ref="T195:U195"/>
    <mergeCell ref="V195:W195"/>
    <mergeCell ref="R285:W285"/>
    <mergeCell ref="R288:S288"/>
    <mergeCell ref="T288:U288"/>
    <mergeCell ref="V288:W288"/>
    <mergeCell ref="R99:W99"/>
    <mergeCell ref="R102:S102"/>
    <mergeCell ref="T102:U102"/>
    <mergeCell ref="V102:W102"/>
    <mergeCell ref="R192:W192"/>
    <mergeCell ref="R9:S9"/>
    <mergeCell ref="T9:U9"/>
    <mergeCell ref="V9:W9"/>
    <mergeCell ref="R6:W6"/>
    <mergeCell ref="O690:P690"/>
    <mergeCell ref="B693:F693"/>
    <mergeCell ref="G693:K693"/>
    <mergeCell ref="L693:P693"/>
    <mergeCell ref="O688:P688"/>
    <mergeCell ref="B627:D627"/>
    <mergeCell ref="O627:P627"/>
    <mergeCell ref="B630:F630"/>
    <mergeCell ref="G630:K630"/>
    <mergeCell ref="L630:P630"/>
    <mergeCell ref="G690:K690"/>
    <mergeCell ref="B690:D690"/>
    <mergeCell ref="O625:P625"/>
    <mergeCell ref="H625:K625"/>
    <mergeCell ref="O626:P626"/>
    <mergeCell ref="H688:K688"/>
    <mergeCell ref="O689:P689"/>
    <mergeCell ref="B564:D564"/>
    <mergeCell ref="O564:P564"/>
    <mergeCell ref="B567:F567"/>
    <mergeCell ref="G567:K567"/>
    <mergeCell ref="L567:P567"/>
    <mergeCell ref="G564:K564"/>
    <mergeCell ref="G627:K627"/>
    <mergeCell ref="H626:K626"/>
    <mergeCell ref="H689:K689"/>
    <mergeCell ref="O562:P562"/>
    <mergeCell ref="H562:K562"/>
    <mergeCell ref="O563:P563"/>
    <mergeCell ref="B471:D471"/>
    <mergeCell ref="O471:P471"/>
    <mergeCell ref="B474:F474"/>
    <mergeCell ref="G474:K474"/>
    <mergeCell ref="L474:P474"/>
    <mergeCell ref="G471:K471"/>
    <mergeCell ref="H563:K563"/>
    <mergeCell ref="O376:P376"/>
    <mergeCell ref="H376:K376"/>
    <mergeCell ref="O469:P469"/>
    <mergeCell ref="H469:K469"/>
    <mergeCell ref="O470:P470"/>
    <mergeCell ref="B378:D378"/>
    <mergeCell ref="O378:P378"/>
    <mergeCell ref="B381:F381"/>
    <mergeCell ref="G381:K381"/>
    <mergeCell ref="L381:P381"/>
    <mergeCell ref="G378:K378"/>
    <mergeCell ref="H470:K470"/>
    <mergeCell ref="H751:K751"/>
    <mergeCell ref="O97:P97"/>
    <mergeCell ref="H97:K97"/>
    <mergeCell ref="O98:P98"/>
    <mergeCell ref="B9:F9"/>
    <mergeCell ref="G9:K9"/>
    <mergeCell ref="L9:P9"/>
    <mergeCell ref="O190:P190"/>
    <mergeCell ref="H190:K190"/>
    <mergeCell ref="O191:P191"/>
    <mergeCell ref="B99:D99"/>
    <mergeCell ref="O99:P99"/>
    <mergeCell ref="B102:F102"/>
    <mergeCell ref="G102:K102"/>
    <mergeCell ref="L102:P102"/>
    <mergeCell ref="O377:P377"/>
    <mergeCell ref="B285:D285"/>
    <mergeCell ref="O285:P285"/>
    <mergeCell ref="B288:F288"/>
    <mergeCell ref="G288:K288"/>
    <mergeCell ref="L288:P288"/>
    <mergeCell ref="G285:K285"/>
    <mergeCell ref="H377:K377"/>
    <mergeCell ref="G99:K99"/>
    <mergeCell ref="H191:K191"/>
    <mergeCell ref="B283:D283"/>
    <mergeCell ref="O283:P283"/>
    <mergeCell ref="H283:K283"/>
    <mergeCell ref="O284:P284"/>
    <mergeCell ref="L1:N1"/>
    <mergeCell ref="O1:P1"/>
    <mergeCell ref="O4:P4"/>
    <mergeCell ref="O6:P6"/>
    <mergeCell ref="B6:D6"/>
    <mergeCell ref="O5:P5"/>
    <mergeCell ref="G6:K6"/>
    <mergeCell ref="H5:K5"/>
    <mergeCell ref="H98:K98"/>
    <mergeCell ref="H4:K4"/>
    <mergeCell ref="B192:D192"/>
    <mergeCell ref="O192:P192"/>
    <mergeCell ref="B195:F195"/>
    <mergeCell ref="G195:K195"/>
    <mergeCell ref="L195:P195"/>
    <mergeCell ref="G192:K192"/>
    <mergeCell ref="H284:K284"/>
    <mergeCell ref="L2:N2"/>
    <mergeCell ref="O2:P2"/>
  </mergeCells>
  <pageMargins left="0" right="0" top="0" bottom="0" header="0" footer="0"/>
  <pageSetup scale="83" orientation="landscape" blackAndWhite="1" r:id="rId1"/>
  <rowBreaks count="11" manualBreakCount="11">
    <brk id="93" max="15" man="1"/>
    <brk id="186" max="16383" man="1"/>
    <brk id="279" max="16383" man="1"/>
    <brk id="372" max="16383" man="1"/>
    <brk id="465" max="16383" man="1"/>
    <brk id="558" max="16383" man="1"/>
    <brk id="621" max="16383" man="1"/>
    <brk id="684" max="16383" man="1"/>
    <brk id="747" max="16383" man="1"/>
    <brk id="810" max="16383" man="1"/>
    <brk id="87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sheetPr>
  <dimension ref="A1:BE88"/>
  <sheetViews>
    <sheetView showGridLines="0" zoomScaleNormal="100" workbookViewId="0">
      <pane xSplit="4" ySplit="10" topLeftCell="E33" activePane="bottomRight" state="frozen"/>
      <selection activeCell="G72" sqref="G72"/>
      <selection pane="topRight" activeCell="G72" sqref="G72"/>
      <selection pane="bottomLeft" activeCell="G72" sqref="G72"/>
      <selection pane="bottomRight" activeCell="AP5" sqref="AP5"/>
    </sheetView>
  </sheetViews>
  <sheetFormatPr defaultColWidth="9.140625" defaultRowHeight="13.5"/>
  <cols>
    <col min="1" max="1" width="2.7109375" style="1" customWidth="1"/>
    <col min="2" max="2" width="12.5703125" style="1" customWidth="1"/>
    <col min="3" max="3" width="12.85546875" style="1" bestFit="1" customWidth="1"/>
    <col min="4" max="4" width="2.85546875" style="1" customWidth="1"/>
    <col min="5" max="13" width="10.5703125" style="3" customWidth="1"/>
    <col min="14" max="25" width="10.5703125" style="1" customWidth="1"/>
    <col min="26" max="33" width="10.5703125" style="13" customWidth="1"/>
    <col min="34" max="48" width="10.5703125" style="1" customWidth="1"/>
    <col min="49" max="50" width="9.140625" style="1" customWidth="1"/>
    <col min="51" max="52" width="15.5703125" style="1" customWidth="1"/>
    <col min="53" max="53" width="10.5703125" style="1" customWidth="1"/>
    <col min="54" max="16384" width="9.140625" style="1"/>
  </cols>
  <sheetData>
    <row r="1" spans="1:57" ht="13.5" customHeight="1">
      <c r="B1" s="154"/>
      <c r="C1" s="154"/>
      <c r="D1" s="154"/>
      <c r="E1" s="154" t="s">
        <v>37</v>
      </c>
      <c r="F1" s="154"/>
      <c r="G1" s="154"/>
      <c r="H1" s="154"/>
      <c r="I1" s="154"/>
      <c r="J1" s="154"/>
      <c r="K1" s="154"/>
      <c r="L1" s="154"/>
      <c r="M1" s="154"/>
      <c r="N1" s="154" t="s">
        <v>37</v>
      </c>
      <c r="O1" s="154"/>
      <c r="P1" s="154"/>
      <c r="Q1" s="154"/>
      <c r="R1" s="154"/>
      <c r="S1" s="154"/>
      <c r="T1" s="154"/>
      <c r="U1" s="154"/>
      <c r="V1" s="154"/>
      <c r="W1" s="154" t="s">
        <v>37</v>
      </c>
      <c r="X1" s="154"/>
      <c r="Y1" s="154"/>
      <c r="Z1" s="154"/>
      <c r="AA1" s="154"/>
      <c r="AB1" s="154"/>
      <c r="AC1" s="154"/>
      <c r="AD1" s="154"/>
      <c r="AE1" s="154"/>
      <c r="AF1" s="154" t="s">
        <v>37</v>
      </c>
      <c r="AG1" s="154"/>
      <c r="AH1" s="154"/>
      <c r="AI1" s="154"/>
      <c r="AJ1" s="154"/>
      <c r="AK1" s="154"/>
      <c r="AL1" s="154"/>
      <c r="AM1" s="154"/>
      <c r="AN1" s="154"/>
      <c r="AO1" s="154" t="s">
        <v>37</v>
      </c>
      <c r="AP1" s="181"/>
      <c r="AQ1" s="181"/>
      <c r="AR1" s="181"/>
      <c r="AS1" s="181"/>
      <c r="AT1" s="181"/>
      <c r="AU1" s="181"/>
      <c r="AV1" s="181"/>
    </row>
    <row r="2" spans="1:57" ht="12.75">
      <c r="B2" s="292"/>
      <c r="C2" s="292"/>
      <c r="D2" s="292"/>
      <c r="E2" s="153" t="s">
        <v>58</v>
      </c>
      <c r="F2" s="292"/>
      <c r="G2" s="292"/>
      <c r="H2" s="292"/>
      <c r="I2" s="292"/>
      <c r="J2" s="292"/>
      <c r="K2" s="292"/>
      <c r="L2" s="292"/>
      <c r="M2" s="292"/>
      <c r="N2" s="153" t="s">
        <v>58</v>
      </c>
      <c r="O2" s="292"/>
      <c r="P2" s="292"/>
      <c r="Q2" s="292"/>
      <c r="R2" s="292"/>
      <c r="S2" s="292"/>
      <c r="T2" s="292"/>
      <c r="U2" s="292"/>
      <c r="V2" s="292"/>
      <c r="W2" s="153" t="s">
        <v>58</v>
      </c>
      <c r="X2" s="292"/>
      <c r="Y2" s="292"/>
      <c r="Z2" s="292"/>
      <c r="AA2" s="292"/>
      <c r="AB2" s="292"/>
      <c r="AC2" s="292"/>
      <c r="AD2" s="292"/>
      <c r="AE2" s="292"/>
      <c r="AF2" s="153" t="s">
        <v>58</v>
      </c>
      <c r="AG2" s="292"/>
      <c r="AH2" s="292"/>
      <c r="AI2" s="292"/>
      <c r="AJ2" s="292"/>
      <c r="AK2" s="292"/>
      <c r="AL2" s="292"/>
      <c r="AM2" s="292"/>
      <c r="AN2" s="292"/>
      <c r="AO2" s="153" t="s">
        <v>58</v>
      </c>
      <c r="AP2" s="490"/>
      <c r="AQ2" s="3"/>
      <c r="AR2" s="3"/>
      <c r="AS2" s="3"/>
      <c r="AT2" s="3"/>
      <c r="AU2" s="3"/>
      <c r="AV2" s="3"/>
    </row>
    <row r="3" spans="1:57" ht="3" customHeight="1">
      <c r="A3" s="62"/>
      <c r="B3" s="62"/>
      <c r="C3" s="292"/>
      <c r="D3" s="292"/>
      <c r="E3" s="161"/>
      <c r="F3" s="161"/>
      <c r="G3" s="161"/>
      <c r="H3" s="653"/>
      <c r="I3" s="654"/>
      <c r="J3" s="161"/>
      <c r="K3" s="161"/>
      <c r="L3" s="162"/>
      <c r="M3" s="162"/>
      <c r="N3" s="161"/>
      <c r="O3" s="161"/>
      <c r="P3" s="161"/>
      <c r="Q3" s="653"/>
      <c r="R3" s="654"/>
      <c r="S3" s="161"/>
      <c r="T3" s="161"/>
      <c r="U3" s="162"/>
      <c r="V3" s="162"/>
      <c r="W3" s="161"/>
      <c r="X3" s="161"/>
      <c r="Y3" s="161"/>
      <c r="Z3" s="653"/>
      <c r="AA3" s="654"/>
      <c r="AB3" s="161"/>
      <c r="AC3" s="161"/>
      <c r="AD3" s="162"/>
      <c r="AE3" s="162"/>
      <c r="AF3" s="161"/>
      <c r="AG3" s="161"/>
      <c r="AH3" s="161"/>
      <c r="AI3" s="653"/>
      <c r="AJ3" s="654"/>
      <c r="AK3" s="161"/>
      <c r="AL3" s="161"/>
      <c r="AM3" s="162"/>
      <c r="AN3" s="162"/>
      <c r="AO3" s="491"/>
      <c r="AP3" s="491"/>
      <c r="AQ3" s="3"/>
      <c r="AR3" s="3"/>
      <c r="AS3" s="3"/>
      <c r="AT3" s="3"/>
      <c r="AU3" s="3"/>
      <c r="AV3" s="3"/>
    </row>
    <row r="4" spans="1:57" s="185" customFormat="1">
      <c r="D4" s="166"/>
      <c r="E4" s="165" t="s">
        <v>24</v>
      </c>
      <c r="F4" s="968" t="str">
        <f>+'Sch I S&amp;B FINAL'!B4</f>
        <v>Contractor Name</v>
      </c>
      <c r="G4" s="968"/>
      <c r="H4" s="968"/>
      <c r="K4" s="611" t="s">
        <v>247</v>
      </c>
      <c r="L4" s="497">
        <f>+'Sch I S&amp;B FINAL'!B6</f>
        <v>0</v>
      </c>
      <c r="N4" s="165" t="s">
        <v>24</v>
      </c>
      <c r="O4" s="968" t="str">
        <f>+'Sch I S&amp;B FINAL'!B4</f>
        <v>Contractor Name</v>
      </c>
      <c r="P4" s="968"/>
      <c r="Q4" s="968"/>
      <c r="T4" s="611" t="s">
        <v>247</v>
      </c>
      <c r="U4" s="497">
        <f>+'Sch I S&amp;B FINAL'!B6</f>
        <v>0</v>
      </c>
      <c r="W4" s="165" t="s">
        <v>24</v>
      </c>
      <c r="X4" s="968" t="str">
        <f>+'Sch I S&amp;B FINAL'!B4</f>
        <v>Contractor Name</v>
      </c>
      <c r="Y4" s="968"/>
      <c r="Z4" s="968"/>
      <c r="AC4" s="611" t="s">
        <v>247</v>
      </c>
      <c r="AD4" s="497">
        <f>+'Sch I S&amp;B FINAL'!B6</f>
        <v>0</v>
      </c>
      <c r="AF4" s="165" t="s">
        <v>24</v>
      </c>
      <c r="AG4" s="968" t="str">
        <f>+'Sch I S&amp;B FINAL'!B4</f>
        <v>Contractor Name</v>
      </c>
      <c r="AH4" s="968"/>
      <c r="AI4" s="968"/>
      <c r="AL4" s="611" t="s">
        <v>247</v>
      </c>
      <c r="AM4" s="497">
        <f>+'Sch I S&amp;B FINAL'!B6</f>
        <v>0</v>
      </c>
      <c r="AO4" s="165" t="s">
        <v>24</v>
      </c>
      <c r="AP4" s="968" t="str">
        <f>+'Sch I S&amp;B FINAL'!B4</f>
        <v>Contractor Name</v>
      </c>
      <c r="AQ4" s="968"/>
      <c r="AR4" s="968"/>
      <c r="AU4" s="611" t="s">
        <v>247</v>
      </c>
      <c r="AV4" s="497">
        <f>+'Sch I S&amp;B FINAL'!B6</f>
        <v>0</v>
      </c>
    </row>
    <row r="5" spans="1:57" s="185" customFormat="1" ht="15" customHeight="1">
      <c r="A5" s="166"/>
      <c r="B5" s="166"/>
      <c r="C5" s="166"/>
      <c r="D5" s="166"/>
      <c r="E5" s="293" t="s">
        <v>23</v>
      </c>
      <c r="F5" s="918" t="str">
        <f>+'Sch I S&amp;B FINAL'!H4</f>
        <v>Contract Number</v>
      </c>
      <c r="I5" s="166"/>
      <c r="J5" s="166"/>
      <c r="K5" s="293" t="s">
        <v>324</v>
      </c>
      <c r="L5" s="294">
        <f>+'Sch I S&amp;B FINAL'!O4</f>
        <v>0</v>
      </c>
      <c r="M5" s="655"/>
      <c r="N5" s="293" t="s">
        <v>23</v>
      </c>
      <c r="O5" s="920" t="str">
        <f>+'Sch I S&amp;B FINAL'!H4</f>
        <v>Contract Number</v>
      </c>
      <c r="R5" s="166"/>
      <c r="S5" s="166"/>
      <c r="T5" s="295" t="s">
        <v>324</v>
      </c>
      <c r="U5" s="294">
        <f>+'Sch I S&amp;B FINAL'!O4</f>
        <v>0</v>
      </c>
      <c r="V5" s="655"/>
      <c r="W5" s="293" t="s">
        <v>23</v>
      </c>
      <c r="X5" s="920" t="str">
        <f>+'Sch I S&amp;B FINAL'!H4</f>
        <v>Contract Number</v>
      </c>
      <c r="AA5" s="166"/>
      <c r="AB5" s="166"/>
      <c r="AC5" s="295" t="s">
        <v>324</v>
      </c>
      <c r="AD5" s="294">
        <f>+'Sch I S&amp;B FINAL'!O4</f>
        <v>0</v>
      </c>
      <c r="AE5" s="655"/>
      <c r="AF5" s="293" t="s">
        <v>23</v>
      </c>
      <c r="AG5" s="920" t="str">
        <f>+'Sch I S&amp;B FINAL'!H4</f>
        <v>Contract Number</v>
      </c>
      <c r="AJ5" s="166"/>
      <c r="AK5" s="166"/>
      <c r="AL5" s="295" t="s">
        <v>324</v>
      </c>
      <c r="AM5" s="294">
        <f>+'Sch I S&amp;B FINAL'!O4</f>
        <v>0</v>
      </c>
      <c r="AN5" s="655"/>
      <c r="AO5" s="293" t="s">
        <v>23</v>
      </c>
      <c r="AP5" s="920" t="str">
        <f>+'Sch I S&amp;B FINAL'!H4</f>
        <v>Contract Number</v>
      </c>
      <c r="AS5" s="166"/>
      <c r="AT5" s="166"/>
      <c r="AU5" s="295" t="s">
        <v>324</v>
      </c>
      <c r="AV5" s="294">
        <f>+'Sch I S&amp;B FINAL'!O4</f>
        <v>0</v>
      </c>
      <c r="AW5" s="655"/>
      <c r="AX5" s="655"/>
    </row>
    <row r="6" spans="1:57" s="185" customFormat="1" ht="23.25" customHeight="1">
      <c r="B6" s="656"/>
      <c r="C6" s="657"/>
      <c r="D6" s="657"/>
      <c r="E6" s="1010" t="s">
        <v>30</v>
      </c>
      <c r="F6" s="1010"/>
      <c r="G6" s="1010"/>
      <c r="H6" s="1010"/>
      <c r="I6" s="1010"/>
      <c r="J6" s="1010"/>
      <c r="K6" s="1010"/>
      <c r="L6" s="1010"/>
      <c r="M6" s="1010"/>
      <c r="N6" s="1010" t="s">
        <v>30</v>
      </c>
      <c r="O6" s="1010"/>
      <c r="P6" s="1010"/>
      <c r="Q6" s="1010"/>
      <c r="R6" s="1010"/>
      <c r="S6" s="1010"/>
      <c r="T6" s="1010"/>
      <c r="U6" s="1010"/>
      <c r="V6" s="1010"/>
      <c r="W6" s="1010" t="s">
        <v>30</v>
      </c>
      <c r="X6" s="1010"/>
      <c r="Y6" s="1010"/>
      <c r="Z6" s="1010"/>
      <c r="AA6" s="1010"/>
      <c r="AB6" s="1010"/>
      <c r="AC6" s="1010"/>
      <c r="AD6" s="1010"/>
      <c r="AE6" s="1010"/>
      <c r="AF6" s="1010" t="s">
        <v>30</v>
      </c>
      <c r="AG6" s="1010"/>
      <c r="AH6" s="1010"/>
      <c r="AI6" s="1010"/>
      <c r="AJ6" s="1010"/>
      <c r="AK6" s="1010"/>
      <c r="AL6" s="1010"/>
      <c r="AM6" s="1010"/>
      <c r="AN6" s="1010"/>
      <c r="AO6" s="1010" t="s">
        <v>30</v>
      </c>
      <c r="AP6" s="1010"/>
      <c r="AQ6" s="1010"/>
      <c r="AR6" s="1010"/>
      <c r="AS6" s="1010"/>
      <c r="AT6" s="1010"/>
      <c r="AU6" s="1010"/>
      <c r="AV6" s="1010"/>
      <c r="AW6" s="1010"/>
      <c r="AX6" s="849"/>
    </row>
    <row r="7" spans="1:57" ht="1.5" customHeight="1" thickBot="1">
      <c r="A7" s="492"/>
      <c r="B7" s="492"/>
      <c r="C7" s="492"/>
      <c r="D7" s="492"/>
      <c r="E7" s="493"/>
      <c r="F7" s="493"/>
      <c r="G7" s="493"/>
      <c r="Q7" s="494"/>
      <c r="R7" s="494"/>
      <c r="S7" s="494"/>
      <c r="T7" s="494"/>
      <c r="U7" s="494"/>
      <c r="V7" s="494"/>
      <c r="W7" s="494"/>
      <c r="X7" s="494"/>
      <c r="Y7" s="494"/>
      <c r="Z7" s="494"/>
      <c r="AA7" s="494"/>
      <c r="AB7" s="494"/>
      <c r="AC7" s="494"/>
    </row>
    <row r="8" spans="1:57" ht="14.25" customHeight="1" thickTop="1">
      <c r="A8" s="498" t="s">
        <v>50</v>
      </c>
      <c r="B8" s="499"/>
      <c r="C8" s="499"/>
      <c r="D8" s="500"/>
      <c r="E8" s="1011" t="s">
        <v>76</v>
      </c>
      <c r="F8" s="1013" t="s">
        <v>0</v>
      </c>
      <c r="G8" s="1015" t="s">
        <v>1</v>
      </c>
      <c r="H8" s="1017" t="s">
        <v>50</v>
      </c>
      <c r="I8" s="1018"/>
      <c r="J8" s="1019"/>
      <c r="K8" s="1017" t="s">
        <v>50</v>
      </c>
      <c r="L8" s="1018"/>
      <c r="M8" s="1019"/>
      <c r="N8" s="1017" t="s">
        <v>50</v>
      </c>
      <c r="O8" s="1018"/>
      <c r="P8" s="1019"/>
      <c r="Q8" s="1017" t="s">
        <v>50</v>
      </c>
      <c r="R8" s="1018"/>
      <c r="S8" s="1019"/>
      <c r="T8" s="1017" t="s">
        <v>50</v>
      </c>
      <c r="U8" s="1018"/>
      <c r="V8" s="1019"/>
      <c r="W8" s="1017" t="s">
        <v>50</v>
      </c>
      <c r="X8" s="1018"/>
      <c r="Y8" s="1019"/>
      <c r="Z8" s="1017" t="s">
        <v>50</v>
      </c>
      <c r="AA8" s="1018"/>
      <c r="AB8" s="1019"/>
      <c r="AC8" s="1017" t="s">
        <v>50</v>
      </c>
      <c r="AD8" s="1018"/>
      <c r="AE8" s="1019"/>
      <c r="AF8" s="1017" t="s">
        <v>50</v>
      </c>
      <c r="AG8" s="1018"/>
      <c r="AH8" s="1019"/>
      <c r="AI8" s="1017" t="s">
        <v>50</v>
      </c>
      <c r="AJ8" s="1018"/>
      <c r="AK8" s="1019"/>
      <c r="AL8" s="1017" t="s">
        <v>50</v>
      </c>
      <c r="AM8" s="1018"/>
      <c r="AN8" s="1019"/>
      <c r="AO8" s="1017" t="s">
        <v>50</v>
      </c>
      <c r="AP8" s="1018"/>
      <c r="AQ8" s="1019"/>
      <c r="AR8" s="1017" t="s">
        <v>50</v>
      </c>
      <c r="AS8" s="1018"/>
      <c r="AT8" s="1019"/>
      <c r="AU8" s="1029"/>
      <c r="AV8" s="1029"/>
      <c r="AW8" s="1029"/>
      <c r="AX8" s="850"/>
      <c r="AY8" s="1023" t="s">
        <v>83</v>
      </c>
      <c r="AZ8" s="1024"/>
      <c r="BA8" s="1025"/>
    </row>
    <row r="9" spans="1:57">
      <c r="A9" s="501" t="s">
        <v>51</v>
      </c>
      <c r="B9" s="502"/>
      <c r="C9" s="502"/>
      <c r="D9" s="503"/>
      <c r="E9" s="1012"/>
      <c r="F9" s="1014"/>
      <c r="G9" s="1016"/>
      <c r="H9" s="1020" t="s">
        <v>405</v>
      </c>
      <c r="I9" s="1021"/>
      <c r="J9" s="1022"/>
      <c r="K9" s="1020" t="s">
        <v>405</v>
      </c>
      <c r="L9" s="1021"/>
      <c r="M9" s="1022"/>
      <c r="N9" s="1020" t="s">
        <v>405</v>
      </c>
      <c r="O9" s="1021"/>
      <c r="P9" s="1022"/>
      <c r="Q9" s="1020" t="s">
        <v>405</v>
      </c>
      <c r="R9" s="1021"/>
      <c r="S9" s="1022"/>
      <c r="T9" s="1031" t="s">
        <v>405</v>
      </c>
      <c r="U9" s="1032"/>
      <c r="V9" s="1033"/>
      <c r="W9" s="1020" t="s">
        <v>405</v>
      </c>
      <c r="X9" s="1021"/>
      <c r="Y9" s="1022"/>
      <c r="Z9" s="1020" t="s">
        <v>405</v>
      </c>
      <c r="AA9" s="1021"/>
      <c r="AB9" s="1022"/>
      <c r="AC9" s="1020" t="s">
        <v>405</v>
      </c>
      <c r="AD9" s="1021"/>
      <c r="AE9" s="1022"/>
      <c r="AF9" s="1020" t="s">
        <v>405</v>
      </c>
      <c r="AG9" s="1021"/>
      <c r="AH9" s="1022"/>
      <c r="AI9" s="1020" t="s">
        <v>405</v>
      </c>
      <c r="AJ9" s="1021"/>
      <c r="AK9" s="1022"/>
      <c r="AL9" s="1020" t="s">
        <v>405</v>
      </c>
      <c r="AM9" s="1021"/>
      <c r="AN9" s="1022"/>
      <c r="AO9" s="1020" t="s">
        <v>405</v>
      </c>
      <c r="AP9" s="1021"/>
      <c r="AQ9" s="1022"/>
      <c r="AR9" s="1020" t="s">
        <v>405</v>
      </c>
      <c r="AS9" s="1021"/>
      <c r="AT9" s="1022"/>
      <c r="AU9" s="1030"/>
      <c r="AV9" s="1030"/>
      <c r="AW9" s="1030"/>
      <c r="AX9" s="851"/>
      <c r="AY9" s="1026"/>
      <c r="AZ9" s="1027"/>
      <c r="BA9" s="1028"/>
    </row>
    <row r="10" spans="1:57" s="495" customFormat="1" ht="18">
      <c r="A10" s="504"/>
      <c r="B10" s="505"/>
      <c r="C10" s="505"/>
      <c r="D10" s="505"/>
      <c r="E10" s="518" t="s">
        <v>52</v>
      </c>
      <c r="F10" s="519" t="s">
        <v>52</v>
      </c>
      <c r="G10" s="520" t="s">
        <v>52</v>
      </c>
      <c r="H10" s="480" t="s">
        <v>85</v>
      </c>
      <c r="I10" s="481" t="s">
        <v>86</v>
      </c>
      <c r="J10" s="482" t="s">
        <v>87</v>
      </c>
      <c r="K10" s="480" t="s">
        <v>85</v>
      </c>
      <c r="L10" s="481" t="s">
        <v>86</v>
      </c>
      <c r="M10" s="482" t="s">
        <v>87</v>
      </c>
      <c r="N10" s="480" t="s">
        <v>85</v>
      </c>
      <c r="O10" s="481" t="s">
        <v>86</v>
      </c>
      <c r="P10" s="482" t="s">
        <v>87</v>
      </c>
      <c r="Q10" s="480" t="s">
        <v>85</v>
      </c>
      <c r="R10" s="481" t="s">
        <v>86</v>
      </c>
      <c r="S10" s="482" t="s">
        <v>87</v>
      </c>
      <c r="T10" s="480" t="s">
        <v>85</v>
      </c>
      <c r="U10" s="481" t="s">
        <v>86</v>
      </c>
      <c r="V10" s="482" t="s">
        <v>87</v>
      </c>
      <c r="W10" s="480" t="s">
        <v>85</v>
      </c>
      <c r="X10" s="481" t="s">
        <v>86</v>
      </c>
      <c r="Y10" s="482" t="s">
        <v>87</v>
      </c>
      <c r="Z10" s="480" t="s">
        <v>85</v>
      </c>
      <c r="AA10" s="481" t="s">
        <v>86</v>
      </c>
      <c r="AB10" s="482" t="s">
        <v>87</v>
      </c>
      <c r="AC10" s="480" t="s">
        <v>85</v>
      </c>
      <c r="AD10" s="481" t="s">
        <v>86</v>
      </c>
      <c r="AE10" s="482" t="s">
        <v>87</v>
      </c>
      <c r="AF10" s="480" t="s">
        <v>85</v>
      </c>
      <c r="AG10" s="481" t="s">
        <v>86</v>
      </c>
      <c r="AH10" s="482" t="s">
        <v>87</v>
      </c>
      <c r="AI10" s="480" t="s">
        <v>85</v>
      </c>
      <c r="AJ10" s="481" t="s">
        <v>86</v>
      </c>
      <c r="AK10" s="482" t="s">
        <v>87</v>
      </c>
      <c r="AL10" s="480" t="s">
        <v>85</v>
      </c>
      <c r="AM10" s="481" t="s">
        <v>86</v>
      </c>
      <c r="AN10" s="482" t="s">
        <v>87</v>
      </c>
      <c r="AO10" s="480" t="s">
        <v>85</v>
      </c>
      <c r="AP10" s="481" t="s">
        <v>86</v>
      </c>
      <c r="AQ10" s="482" t="s">
        <v>87</v>
      </c>
      <c r="AR10" s="480" t="s">
        <v>85</v>
      </c>
      <c r="AS10" s="481" t="s">
        <v>86</v>
      </c>
      <c r="AT10" s="482" t="s">
        <v>87</v>
      </c>
      <c r="AU10" s="834"/>
      <c r="AV10" s="834"/>
      <c r="AW10" s="834"/>
      <c r="AX10" s="834"/>
      <c r="AY10" s="480" t="s">
        <v>52</v>
      </c>
      <c r="AZ10" s="481" t="s">
        <v>407</v>
      </c>
      <c r="BA10" s="482" t="s">
        <v>408</v>
      </c>
    </row>
    <row r="11" spans="1:57" s="496" customFormat="1" ht="12.75">
      <c r="A11" s="506">
        <v>1</v>
      </c>
      <c r="B11" s="136" t="s">
        <v>297</v>
      </c>
      <c r="C11" s="7"/>
      <c r="D11" s="9"/>
      <c r="E11" s="10"/>
      <c r="F11" s="110"/>
      <c r="G11" s="521">
        <f t="shared" ref="G11:G20" si="0">+E11-F11</f>
        <v>0</v>
      </c>
      <c r="H11" s="111"/>
      <c r="I11" s="112"/>
      <c r="J11" s="486">
        <f t="shared" ref="J11:J20" si="1">+H11-I11</f>
        <v>0</v>
      </c>
      <c r="K11" s="111"/>
      <c r="L11" s="112"/>
      <c r="M11" s="486">
        <f t="shared" ref="M11:M20" si="2">+K11-L11</f>
        <v>0</v>
      </c>
      <c r="N11" s="111"/>
      <c r="O11" s="112"/>
      <c r="P11" s="486">
        <f t="shared" ref="P11:P20" si="3">+N11-O11</f>
        <v>0</v>
      </c>
      <c r="Q11" s="111"/>
      <c r="R11" s="112"/>
      <c r="S11" s="486">
        <f t="shared" ref="S11:S20" si="4">+Q11-R11</f>
        <v>0</v>
      </c>
      <c r="T11" s="111"/>
      <c r="U11" s="112"/>
      <c r="V11" s="486">
        <f t="shared" ref="V11:V20" si="5">+T11-U11</f>
        <v>0</v>
      </c>
      <c r="W11" s="111"/>
      <c r="X11" s="112"/>
      <c r="Y11" s="486">
        <f t="shared" ref="Y11:Y20" si="6">+W11-X11</f>
        <v>0</v>
      </c>
      <c r="Z11" s="111"/>
      <c r="AA11" s="112"/>
      <c r="AB11" s="486">
        <f t="shared" ref="AB11:AB20" si="7">+Z11-AA11</f>
        <v>0</v>
      </c>
      <c r="AC11" s="111"/>
      <c r="AD11" s="112"/>
      <c r="AE11" s="486">
        <f t="shared" ref="AE11:AE20" si="8">+AC11-AD11</f>
        <v>0</v>
      </c>
      <c r="AF11" s="111"/>
      <c r="AG11" s="112"/>
      <c r="AH11" s="486">
        <f t="shared" ref="AH11:AH20" si="9">+AF11-AG11</f>
        <v>0</v>
      </c>
      <c r="AI11" s="111"/>
      <c r="AJ11" s="112"/>
      <c r="AK11" s="486">
        <f t="shared" ref="AK11:AK20" si="10">+AI11-AJ11</f>
        <v>0</v>
      </c>
      <c r="AL11" s="111"/>
      <c r="AM11" s="112"/>
      <c r="AN11" s="486">
        <f t="shared" ref="AN11:AN20" si="11">+AL11-AM11</f>
        <v>0</v>
      </c>
      <c r="AO11" s="111"/>
      <c r="AP11" s="112"/>
      <c r="AQ11" s="485">
        <f t="shared" ref="AQ11:AQ20" si="12">+AO11-AP11</f>
        <v>0</v>
      </c>
      <c r="AR11" s="853"/>
      <c r="AS11" s="854"/>
      <c r="AT11" s="855">
        <f>+AR11-AS11</f>
        <v>0</v>
      </c>
      <c r="AU11" s="831"/>
      <c r="AV11" s="831"/>
      <c r="AW11" s="12"/>
      <c r="AX11" s="12"/>
      <c r="AY11" s="483">
        <f>E11</f>
        <v>0</v>
      </c>
      <c r="AZ11" s="484">
        <f>H11+K11+N11+Q11+T11+W11+Z11+AC11+AF11+AI11+AL11+AO11+AR11</f>
        <v>0</v>
      </c>
      <c r="BA11" s="485">
        <f>+AY11-AZ11</f>
        <v>0</v>
      </c>
      <c r="BB11" s="13"/>
      <c r="BC11" s="13"/>
      <c r="BD11" s="13"/>
      <c r="BE11" s="13"/>
    </row>
    <row r="12" spans="1:57" s="496" customFormat="1" ht="12.75">
      <c r="A12" s="506">
        <v>2</v>
      </c>
      <c r="B12" s="8" t="s">
        <v>36</v>
      </c>
      <c r="C12" s="7"/>
      <c r="D12" s="7"/>
      <c r="E12" s="10"/>
      <c r="F12" s="110"/>
      <c r="G12" s="521">
        <f t="shared" si="0"/>
        <v>0</v>
      </c>
      <c r="H12" s="111"/>
      <c r="I12" s="112"/>
      <c r="J12" s="486">
        <f t="shared" si="1"/>
        <v>0</v>
      </c>
      <c r="K12" s="111"/>
      <c r="L12" s="112"/>
      <c r="M12" s="486">
        <f t="shared" si="2"/>
        <v>0</v>
      </c>
      <c r="N12" s="111"/>
      <c r="O12" s="112"/>
      <c r="P12" s="486">
        <f t="shared" si="3"/>
        <v>0</v>
      </c>
      <c r="Q12" s="111"/>
      <c r="R12" s="112"/>
      <c r="S12" s="486">
        <f t="shared" si="4"/>
        <v>0</v>
      </c>
      <c r="T12" s="111"/>
      <c r="U12" s="112"/>
      <c r="V12" s="486">
        <f t="shared" si="5"/>
        <v>0</v>
      </c>
      <c r="W12" s="111"/>
      <c r="X12" s="112"/>
      <c r="Y12" s="486">
        <f t="shared" si="6"/>
        <v>0</v>
      </c>
      <c r="Z12" s="111"/>
      <c r="AA12" s="112"/>
      <c r="AB12" s="486">
        <f t="shared" si="7"/>
        <v>0</v>
      </c>
      <c r="AC12" s="111"/>
      <c r="AD12" s="112"/>
      <c r="AE12" s="486">
        <f t="shared" si="8"/>
        <v>0</v>
      </c>
      <c r="AF12" s="111"/>
      <c r="AG12" s="112"/>
      <c r="AH12" s="486">
        <f t="shared" si="9"/>
        <v>0</v>
      </c>
      <c r="AI12" s="111"/>
      <c r="AJ12" s="112"/>
      <c r="AK12" s="486">
        <f t="shared" si="10"/>
        <v>0</v>
      </c>
      <c r="AL12" s="111"/>
      <c r="AM12" s="112"/>
      <c r="AN12" s="486">
        <f t="shared" si="11"/>
        <v>0</v>
      </c>
      <c r="AO12" s="111"/>
      <c r="AP12" s="112"/>
      <c r="AQ12" s="485">
        <f t="shared" si="12"/>
        <v>0</v>
      </c>
      <c r="AR12" s="853"/>
      <c r="AS12" s="854"/>
      <c r="AT12" s="855">
        <f>+AR12-AS12</f>
        <v>0</v>
      </c>
      <c r="AU12" s="831"/>
      <c r="AV12" s="831"/>
      <c r="AW12" s="12"/>
      <c r="AX12" s="12"/>
      <c r="AY12" s="483">
        <f>E12</f>
        <v>0</v>
      </c>
      <c r="AZ12" s="484">
        <f t="shared" ref="AZ12:AZ52" si="13">H12+K12+N12+Q12+T12+W12+Z12+AC12+AF12+AI12+AL12+AO12+AR12</f>
        <v>0</v>
      </c>
      <c r="BA12" s="486">
        <f>+AY12-AZ12</f>
        <v>0</v>
      </c>
      <c r="BB12" s="13"/>
      <c r="BC12" s="13"/>
      <c r="BD12" s="13"/>
      <c r="BE12" s="13"/>
    </row>
    <row r="13" spans="1:57" s="496" customFormat="1" ht="12.75">
      <c r="A13" s="506">
        <v>3</v>
      </c>
      <c r="B13" s="8" t="s">
        <v>92</v>
      </c>
      <c r="C13" s="7"/>
      <c r="D13" s="7"/>
      <c r="E13" s="10"/>
      <c r="F13" s="110"/>
      <c r="G13" s="521">
        <f t="shared" si="0"/>
        <v>0</v>
      </c>
      <c r="H13" s="111"/>
      <c r="I13" s="112"/>
      <c r="J13" s="486">
        <f t="shared" si="1"/>
        <v>0</v>
      </c>
      <c r="K13" s="111"/>
      <c r="L13" s="112"/>
      <c r="M13" s="486">
        <f t="shared" si="2"/>
        <v>0</v>
      </c>
      <c r="N13" s="111"/>
      <c r="O13" s="112"/>
      <c r="P13" s="486">
        <f t="shared" si="3"/>
        <v>0</v>
      </c>
      <c r="Q13" s="111"/>
      <c r="R13" s="112"/>
      <c r="S13" s="486">
        <f t="shared" si="4"/>
        <v>0</v>
      </c>
      <c r="T13" s="111"/>
      <c r="U13" s="112"/>
      <c r="V13" s="486">
        <f t="shared" si="5"/>
        <v>0</v>
      </c>
      <c r="W13" s="111"/>
      <c r="X13" s="112"/>
      <c r="Y13" s="486">
        <f t="shared" si="6"/>
        <v>0</v>
      </c>
      <c r="Z13" s="111"/>
      <c r="AA13" s="112"/>
      <c r="AB13" s="486">
        <f t="shared" si="7"/>
        <v>0</v>
      </c>
      <c r="AC13" s="111"/>
      <c r="AD13" s="112"/>
      <c r="AE13" s="486">
        <f t="shared" si="8"/>
        <v>0</v>
      </c>
      <c r="AF13" s="111"/>
      <c r="AG13" s="112"/>
      <c r="AH13" s="486">
        <f t="shared" si="9"/>
        <v>0</v>
      </c>
      <c r="AI13" s="111"/>
      <c r="AJ13" s="112"/>
      <c r="AK13" s="486">
        <f t="shared" si="10"/>
        <v>0</v>
      </c>
      <c r="AL13" s="111"/>
      <c r="AM13" s="112"/>
      <c r="AN13" s="486">
        <f t="shared" si="11"/>
        <v>0</v>
      </c>
      <c r="AO13" s="111"/>
      <c r="AP13" s="112"/>
      <c r="AQ13" s="485">
        <f t="shared" si="12"/>
        <v>0</v>
      </c>
      <c r="AR13" s="853"/>
      <c r="AS13" s="854"/>
      <c r="AT13" s="855">
        <f t="shared" ref="AT13:AT51" si="14">+AR13-AS13</f>
        <v>0</v>
      </c>
      <c r="AU13" s="831"/>
      <c r="AV13" s="831"/>
      <c r="AW13" s="12"/>
      <c r="AX13" s="12"/>
      <c r="AY13" s="483">
        <f t="shared" ref="AY13:AY51" si="15">E13</f>
        <v>0</v>
      </c>
      <c r="AZ13" s="484">
        <f t="shared" si="13"/>
        <v>0</v>
      </c>
      <c r="BA13" s="486">
        <f t="shared" ref="BA13:BA52" si="16">+AY13-AZ13</f>
        <v>0</v>
      </c>
      <c r="BB13" s="13"/>
      <c r="BC13" s="13"/>
      <c r="BD13" s="13"/>
      <c r="BE13" s="13"/>
    </row>
    <row r="14" spans="1:57" s="496" customFormat="1" ht="12.75">
      <c r="A14" s="506">
        <v>4</v>
      </c>
      <c r="B14" s="8" t="s">
        <v>19</v>
      </c>
      <c r="C14" s="7"/>
      <c r="D14" s="7"/>
      <c r="E14" s="10"/>
      <c r="F14" s="110"/>
      <c r="G14" s="521">
        <f t="shared" si="0"/>
        <v>0</v>
      </c>
      <c r="H14" s="111"/>
      <c r="I14" s="112"/>
      <c r="J14" s="486">
        <f t="shared" si="1"/>
        <v>0</v>
      </c>
      <c r="K14" s="111"/>
      <c r="L14" s="112"/>
      <c r="M14" s="486">
        <f t="shared" si="2"/>
        <v>0</v>
      </c>
      <c r="N14" s="111"/>
      <c r="O14" s="112"/>
      <c r="P14" s="486">
        <f t="shared" si="3"/>
        <v>0</v>
      </c>
      <c r="Q14" s="111"/>
      <c r="R14" s="112"/>
      <c r="S14" s="486">
        <f t="shared" si="4"/>
        <v>0</v>
      </c>
      <c r="T14" s="111"/>
      <c r="U14" s="112"/>
      <c r="V14" s="486">
        <f t="shared" si="5"/>
        <v>0</v>
      </c>
      <c r="W14" s="111"/>
      <c r="X14" s="112"/>
      <c r="Y14" s="486">
        <f t="shared" si="6"/>
        <v>0</v>
      </c>
      <c r="Z14" s="111"/>
      <c r="AA14" s="112"/>
      <c r="AB14" s="486">
        <f t="shared" si="7"/>
        <v>0</v>
      </c>
      <c r="AC14" s="111"/>
      <c r="AD14" s="112"/>
      <c r="AE14" s="486">
        <f t="shared" si="8"/>
        <v>0</v>
      </c>
      <c r="AF14" s="111"/>
      <c r="AG14" s="112"/>
      <c r="AH14" s="486">
        <f t="shared" si="9"/>
        <v>0</v>
      </c>
      <c r="AI14" s="111"/>
      <c r="AJ14" s="112"/>
      <c r="AK14" s="486">
        <f t="shared" si="10"/>
        <v>0</v>
      </c>
      <c r="AL14" s="111"/>
      <c r="AM14" s="112"/>
      <c r="AN14" s="486">
        <f t="shared" si="11"/>
        <v>0</v>
      </c>
      <c r="AO14" s="111"/>
      <c r="AP14" s="112"/>
      <c r="AQ14" s="485">
        <f t="shared" si="12"/>
        <v>0</v>
      </c>
      <c r="AR14" s="853"/>
      <c r="AS14" s="854"/>
      <c r="AT14" s="855">
        <f t="shared" si="14"/>
        <v>0</v>
      </c>
      <c r="AU14" s="831"/>
      <c r="AV14" s="831"/>
      <c r="AW14" s="12"/>
      <c r="AX14" s="12"/>
      <c r="AY14" s="483">
        <f t="shared" si="15"/>
        <v>0</v>
      </c>
      <c r="AZ14" s="484">
        <f t="shared" si="13"/>
        <v>0</v>
      </c>
      <c r="BA14" s="486">
        <f t="shared" si="16"/>
        <v>0</v>
      </c>
      <c r="BB14" s="13"/>
      <c r="BC14" s="13"/>
      <c r="BD14" s="13"/>
      <c r="BE14" s="13"/>
    </row>
    <row r="15" spans="1:57" s="496" customFormat="1" ht="12.75">
      <c r="A15" s="506">
        <v>5</v>
      </c>
      <c r="B15" s="8" t="s">
        <v>6</v>
      </c>
      <c r="C15" s="7"/>
      <c r="D15" s="7"/>
      <c r="E15" s="10"/>
      <c r="F15" s="110"/>
      <c r="G15" s="521">
        <f t="shared" si="0"/>
        <v>0</v>
      </c>
      <c r="H15" s="111"/>
      <c r="I15" s="112"/>
      <c r="J15" s="486">
        <f t="shared" si="1"/>
        <v>0</v>
      </c>
      <c r="K15" s="111"/>
      <c r="L15" s="112"/>
      <c r="M15" s="486">
        <f t="shared" si="2"/>
        <v>0</v>
      </c>
      <c r="N15" s="111"/>
      <c r="O15" s="112"/>
      <c r="P15" s="486">
        <f t="shared" si="3"/>
        <v>0</v>
      </c>
      <c r="Q15" s="111"/>
      <c r="R15" s="112"/>
      <c r="S15" s="486">
        <f t="shared" si="4"/>
        <v>0</v>
      </c>
      <c r="T15" s="111"/>
      <c r="U15" s="112"/>
      <c r="V15" s="486">
        <f t="shared" si="5"/>
        <v>0</v>
      </c>
      <c r="W15" s="111"/>
      <c r="X15" s="112"/>
      <c r="Y15" s="486">
        <f t="shared" si="6"/>
        <v>0</v>
      </c>
      <c r="Z15" s="111"/>
      <c r="AA15" s="112"/>
      <c r="AB15" s="486">
        <f t="shared" si="7"/>
        <v>0</v>
      </c>
      <c r="AC15" s="111"/>
      <c r="AD15" s="112"/>
      <c r="AE15" s="486">
        <f t="shared" si="8"/>
        <v>0</v>
      </c>
      <c r="AF15" s="111"/>
      <c r="AG15" s="112"/>
      <c r="AH15" s="486">
        <f t="shared" si="9"/>
        <v>0</v>
      </c>
      <c r="AI15" s="111"/>
      <c r="AJ15" s="112"/>
      <c r="AK15" s="486">
        <f t="shared" si="10"/>
        <v>0</v>
      </c>
      <c r="AL15" s="111"/>
      <c r="AM15" s="112"/>
      <c r="AN15" s="486">
        <f t="shared" si="11"/>
        <v>0</v>
      </c>
      <c r="AO15" s="111"/>
      <c r="AP15" s="112"/>
      <c r="AQ15" s="485">
        <f t="shared" si="12"/>
        <v>0</v>
      </c>
      <c r="AR15" s="853"/>
      <c r="AS15" s="854"/>
      <c r="AT15" s="855">
        <f t="shared" si="14"/>
        <v>0</v>
      </c>
      <c r="AU15" s="831"/>
      <c r="AV15" s="831"/>
      <c r="AW15" s="12"/>
      <c r="AX15" s="12"/>
      <c r="AY15" s="483">
        <f t="shared" si="15"/>
        <v>0</v>
      </c>
      <c r="AZ15" s="484">
        <f t="shared" si="13"/>
        <v>0</v>
      </c>
      <c r="BA15" s="486">
        <f t="shared" si="16"/>
        <v>0</v>
      </c>
      <c r="BB15" s="13"/>
      <c r="BC15" s="13"/>
      <c r="BD15" s="13"/>
      <c r="BE15" s="13"/>
    </row>
    <row r="16" spans="1:57" s="496" customFormat="1" ht="12.75">
      <c r="A16" s="506">
        <v>6</v>
      </c>
      <c r="B16" s="137" t="s">
        <v>246</v>
      </c>
      <c r="C16" s="7"/>
      <c r="D16" s="7"/>
      <c r="E16" s="10"/>
      <c r="F16" s="110"/>
      <c r="G16" s="521">
        <f t="shared" si="0"/>
        <v>0</v>
      </c>
      <c r="H16" s="111"/>
      <c r="I16" s="112"/>
      <c r="J16" s="486">
        <f t="shared" si="1"/>
        <v>0</v>
      </c>
      <c r="K16" s="111"/>
      <c r="L16" s="112"/>
      <c r="M16" s="486">
        <f t="shared" si="2"/>
        <v>0</v>
      </c>
      <c r="N16" s="111"/>
      <c r="O16" s="112"/>
      <c r="P16" s="486">
        <f t="shared" si="3"/>
        <v>0</v>
      </c>
      <c r="Q16" s="111"/>
      <c r="R16" s="112"/>
      <c r="S16" s="486">
        <f t="shared" si="4"/>
        <v>0</v>
      </c>
      <c r="T16" s="111"/>
      <c r="U16" s="112"/>
      <c r="V16" s="486">
        <f t="shared" si="5"/>
        <v>0</v>
      </c>
      <c r="W16" s="111"/>
      <c r="X16" s="112"/>
      <c r="Y16" s="486">
        <f t="shared" si="6"/>
        <v>0</v>
      </c>
      <c r="Z16" s="111"/>
      <c r="AA16" s="112"/>
      <c r="AB16" s="486">
        <f t="shared" si="7"/>
        <v>0</v>
      </c>
      <c r="AC16" s="111"/>
      <c r="AD16" s="112"/>
      <c r="AE16" s="486">
        <f t="shared" si="8"/>
        <v>0</v>
      </c>
      <c r="AF16" s="111"/>
      <c r="AG16" s="112"/>
      <c r="AH16" s="486">
        <f t="shared" si="9"/>
        <v>0</v>
      </c>
      <c r="AI16" s="111"/>
      <c r="AJ16" s="112"/>
      <c r="AK16" s="486">
        <f t="shared" si="10"/>
        <v>0</v>
      </c>
      <c r="AL16" s="111"/>
      <c r="AM16" s="112"/>
      <c r="AN16" s="486">
        <f t="shared" si="11"/>
        <v>0</v>
      </c>
      <c r="AO16" s="111"/>
      <c r="AP16" s="112"/>
      <c r="AQ16" s="485">
        <f t="shared" si="12"/>
        <v>0</v>
      </c>
      <c r="AR16" s="853"/>
      <c r="AS16" s="854"/>
      <c r="AT16" s="855">
        <f t="shared" si="14"/>
        <v>0</v>
      </c>
      <c r="AU16" s="831"/>
      <c r="AV16" s="831"/>
      <c r="AW16" s="12"/>
      <c r="AX16" s="12"/>
      <c r="AY16" s="483">
        <f t="shared" si="15"/>
        <v>0</v>
      </c>
      <c r="AZ16" s="484">
        <f t="shared" si="13"/>
        <v>0</v>
      </c>
      <c r="BA16" s="486">
        <f t="shared" si="16"/>
        <v>0</v>
      </c>
      <c r="BB16" s="13"/>
      <c r="BC16" s="13"/>
      <c r="BD16" s="13"/>
      <c r="BE16" s="13"/>
    </row>
    <row r="17" spans="1:57" s="496" customFormat="1" ht="16.5" customHeight="1">
      <c r="A17" s="506">
        <v>7</v>
      </c>
      <c r="B17" s="6" t="s">
        <v>2</v>
      </c>
      <c r="C17" s="7"/>
      <c r="D17" s="7"/>
      <c r="E17" s="10"/>
      <c r="F17" s="110"/>
      <c r="G17" s="521">
        <f t="shared" si="0"/>
        <v>0</v>
      </c>
      <c r="H17" s="111"/>
      <c r="I17" s="112"/>
      <c r="J17" s="486">
        <f t="shared" si="1"/>
        <v>0</v>
      </c>
      <c r="K17" s="111"/>
      <c r="L17" s="112"/>
      <c r="M17" s="486">
        <f t="shared" si="2"/>
        <v>0</v>
      </c>
      <c r="N17" s="111"/>
      <c r="O17" s="112"/>
      <c r="P17" s="486">
        <f t="shared" si="3"/>
        <v>0</v>
      </c>
      <c r="Q17" s="111"/>
      <c r="R17" s="112"/>
      <c r="S17" s="486">
        <f t="shared" si="4"/>
        <v>0</v>
      </c>
      <c r="T17" s="111"/>
      <c r="U17" s="112"/>
      <c r="V17" s="486">
        <f t="shared" si="5"/>
        <v>0</v>
      </c>
      <c r="W17" s="111"/>
      <c r="X17" s="112"/>
      <c r="Y17" s="486">
        <f t="shared" si="6"/>
        <v>0</v>
      </c>
      <c r="Z17" s="111"/>
      <c r="AA17" s="112"/>
      <c r="AB17" s="486">
        <f t="shared" si="7"/>
        <v>0</v>
      </c>
      <c r="AC17" s="111"/>
      <c r="AD17" s="112"/>
      <c r="AE17" s="486">
        <f t="shared" si="8"/>
        <v>0</v>
      </c>
      <c r="AF17" s="111"/>
      <c r="AG17" s="112"/>
      <c r="AH17" s="486">
        <f t="shared" si="9"/>
        <v>0</v>
      </c>
      <c r="AI17" s="111"/>
      <c r="AJ17" s="112"/>
      <c r="AK17" s="486">
        <f t="shared" si="10"/>
        <v>0</v>
      </c>
      <c r="AL17" s="111"/>
      <c r="AM17" s="112"/>
      <c r="AN17" s="486">
        <f t="shared" si="11"/>
        <v>0</v>
      </c>
      <c r="AO17" s="111"/>
      <c r="AP17" s="112"/>
      <c r="AQ17" s="485">
        <f t="shared" si="12"/>
        <v>0</v>
      </c>
      <c r="AR17" s="853"/>
      <c r="AS17" s="854"/>
      <c r="AT17" s="855">
        <f t="shared" si="14"/>
        <v>0</v>
      </c>
      <c r="AU17" s="831"/>
      <c r="AV17" s="831"/>
      <c r="AW17" s="12"/>
      <c r="AX17" s="12"/>
      <c r="AY17" s="483">
        <f t="shared" si="15"/>
        <v>0</v>
      </c>
      <c r="AZ17" s="484">
        <f t="shared" si="13"/>
        <v>0</v>
      </c>
      <c r="BA17" s="486">
        <f t="shared" si="16"/>
        <v>0</v>
      </c>
      <c r="BB17" s="13"/>
      <c r="BC17" s="13"/>
      <c r="BD17" s="13"/>
      <c r="BE17" s="13"/>
    </row>
    <row r="18" spans="1:57" s="496" customFormat="1" ht="12.75">
      <c r="A18" s="506">
        <v>8</v>
      </c>
      <c r="B18" s="6" t="s">
        <v>4</v>
      </c>
      <c r="C18" s="7"/>
      <c r="D18" s="7"/>
      <c r="E18" s="10"/>
      <c r="F18" s="110"/>
      <c r="G18" s="521">
        <f t="shared" si="0"/>
        <v>0</v>
      </c>
      <c r="H18" s="111"/>
      <c r="I18" s="112"/>
      <c r="J18" s="486">
        <f t="shared" si="1"/>
        <v>0</v>
      </c>
      <c r="K18" s="111"/>
      <c r="L18" s="112"/>
      <c r="M18" s="486">
        <f t="shared" si="2"/>
        <v>0</v>
      </c>
      <c r="N18" s="111"/>
      <c r="O18" s="112"/>
      <c r="P18" s="486">
        <f t="shared" si="3"/>
        <v>0</v>
      </c>
      <c r="Q18" s="111"/>
      <c r="R18" s="112"/>
      <c r="S18" s="486">
        <f t="shared" si="4"/>
        <v>0</v>
      </c>
      <c r="T18" s="111"/>
      <c r="U18" s="112"/>
      <c r="V18" s="486">
        <f t="shared" si="5"/>
        <v>0</v>
      </c>
      <c r="W18" s="111"/>
      <c r="X18" s="112"/>
      <c r="Y18" s="486">
        <f t="shared" si="6"/>
        <v>0</v>
      </c>
      <c r="Z18" s="111"/>
      <c r="AA18" s="112"/>
      <c r="AB18" s="486">
        <f t="shared" si="7"/>
        <v>0</v>
      </c>
      <c r="AC18" s="111"/>
      <c r="AD18" s="112"/>
      <c r="AE18" s="486">
        <f t="shared" si="8"/>
        <v>0</v>
      </c>
      <c r="AF18" s="111"/>
      <c r="AG18" s="112"/>
      <c r="AH18" s="486">
        <f t="shared" si="9"/>
        <v>0</v>
      </c>
      <c r="AI18" s="111"/>
      <c r="AJ18" s="112"/>
      <c r="AK18" s="486">
        <f t="shared" si="10"/>
        <v>0</v>
      </c>
      <c r="AL18" s="111"/>
      <c r="AM18" s="112"/>
      <c r="AN18" s="486">
        <f t="shared" si="11"/>
        <v>0</v>
      </c>
      <c r="AO18" s="111"/>
      <c r="AP18" s="112"/>
      <c r="AQ18" s="485">
        <f t="shared" si="12"/>
        <v>0</v>
      </c>
      <c r="AR18" s="853"/>
      <c r="AS18" s="854"/>
      <c r="AT18" s="855">
        <f t="shared" si="14"/>
        <v>0</v>
      </c>
      <c r="AU18" s="831"/>
      <c r="AV18" s="831"/>
      <c r="AW18" s="12"/>
      <c r="AX18" s="12"/>
      <c r="AY18" s="483">
        <f t="shared" si="15"/>
        <v>0</v>
      </c>
      <c r="AZ18" s="484">
        <f t="shared" si="13"/>
        <v>0</v>
      </c>
      <c r="BA18" s="486">
        <f t="shared" si="16"/>
        <v>0</v>
      </c>
      <c r="BB18" s="13"/>
      <c r="BC18" s="13"/>
      <c r="BD18" s="13"/>
      <c r="BE18" s="13"/>
    </row>
    <row r="19" spans="1:57" s="496" customFormat="1" ht="12.75">
      <c r="A19" s="506">
        <v>9</v>
      </c>
      <c r="B19" s="6" t="s">
        <v>35</v>
      </c>
      <c r="C19" s="7"/>
      <c r="D19" s="7"/>
      <c r="E19" s="10"/>
      <c r="F19" s="110"/>
      <c r="G19" s="521">
        <f t="shared" si="0"/>
        <v>0</v>
      </c>
      <c r="H19" s="111"/>
      <c r="I19" s="112"/>
      <c r="J19" s="486">
        <f t="shared" si="1"/>
        <v>0</v>
      </c>
      <c r="K19" s="111"/>
      <c r="L19" s="112"/>
      <c r="M19" s="486">
        <f t="shared" si="2"/>
        <v>0</v>
      </c>
      <c r="N19" s="111"/>
      <c r="O19" s="112"/>
      <c r="P19" s="486">
        <f t="shared" si="3"/>
        <v>0</v>
      </c>
      <c r="Q19" s="111"/>
      <c r="R19" s="112"/>
      <c r="S19" s="486">
        <f t="shared" si="4"/>
        <v>0</v>
      </c>
      <c r="T19" s="111"/>
      <c r="U19" s="112"/>
      <c r="V19" s="486">
        <f t="shared" si="5"/>
        <v>0</v>
      </c>
      <c r="W19" s="111"/>
      <c r="X19" s="112"/>
      <c r="Y19" s="486">
        <f t="shared" si="6"/>
        <v>0</v>
      </c>
      <c r="Z19" s="111"/>
      <c r="AA19" s="112"/>
      <c r="AB19" s="486">
        <f t="shared" si="7"/>
        <v>0</v>
      </c>
      <c r="AC19" s="111"/>
      <c r="AD19" s="112"/>
      <c r="AE19" s="486">
        <f t="shared" si="8"/>
        <v>0</v>
      </c>
      <c r="AF19" s="111"/>
      <c r="AG19" s="112"/>
      <c r="AH19" s="486">
        <f t="shared" si="9"/>
        <v>0</v>
      </c>
      <c r="AI19" s="111"/>
      <c r="AJ19" s="112"/>
      <c r="AK19" s="486">
        <f t="shared" si="10"/>
        <v>0</v>
      </c>
      <c r="AL19" s="111"/>
      <c r="AM19" s="112"/>
      <c r="AN19" s="486">
        <f t="shared" si="11"/>
        <v>0</v>
      </c>
      <c r="AO19" s="111"/>
      <c r="AP19" s="112"/>
      <c r="AQ19" s="485">
        <f t="shared" si="12"/>
        <v>0</v>
      </c>
      <c r="AR19" s="853"/>
      <c r="AS19" s="854"/>
      <c r="AT19" s="855">
        <f t="shared" si="14"/>
        <v>0</v>
      </c>
      <c r="AU19" s="831"/>
      <c r="AV19" s="831"/>
      <c r="AW19" s="12"/>
      <c r="AX19" s="12"/>
      <c r="AY19" s="483">
        <f t="shared" si="15"/>
        <v>0</v>
      </c>
      <c r="AZ19" s="484">
        <f t="shared" si="13"/>
        <v>0</v>
      </c>
      <c r="BA19" s="486">
        <f t="shared" si="16"/>
        <v>0</v>
      </c>
      <c r="BB19" s="13"/>
      <c r="BC19" s="13"/>
      <c r="BD19" s="13"/>
      <c r="BE19" s="13"/>
    </row>
    <row r="20" spans="1:57" s="496" customFormat="1" ht="12.75">
      <c r="A20" s="506">
        <v>10</v>
      </c>
      <c r="B20" s="6" t="s">
        <v>3</v>
      </c>
      <c r="C20" s="7"/>
      <c r="D20" s="7"/>
      <c r="E20" s="10"/>
      <c r="F20" s="110"/>
      <c r="G20" s="521">
        <f t="shared" si="0"/>
        <v>0</v>
      </c>
      <c r="H20" s="111"/>
      <c r="I20" s="112"/>
      <c r="J20" s="486">
        <f t="shared" si="1"/>
        <v>0</v>
      </c>
      <c r="K20" s="111"/>
      <c r="L20" s="112"/>
      <c r="M20" s="486">
        <f t="shared" si="2"/>
        <v>0</v>
      </c>
      <c r="N20" s="111"/>
      <c r="O20" s="112"/>
      <c r="P20" s="486">
        <f t="shared" si="3"/>
        <v>0</v>
      </c>
      <c r="Q20" s="111"/>
      <c r="R20" s="112"/>
      <c r="S20" s="486">
        <f t="shared" si="4"/>
        <v>0</v>
      </c>
      <c r="T20" s="111"/>
      <c r="U20" s="112"/>
      <c r="V20" s="486">
        <f t="shared" si="5"/>
        <v>0</v>
      </c>
      <c r="W20" s="111"/>
      <c r="X20" s="112"/>
      <c r="Y20" s="486">
        <f t="shared" si="6"/>
        <v>0</v>
      </c>
      <c r="Z20" s="111"/>
      <c r="AA20" s="112"/>
      <c r="AB20" s="486">
        <f t="shared" si="7"/>
        <v>0</v>
      </c>
      <c r="AC20" s="111"/>
      <c r="AD20" s="112"/>
      <c r="AE20" s="486">
        <f t="shared" si="8"/>
        <v>0</v>
      </c>
      <c r="AF20" s="111"/>
      <c r="AG20" s="112"/>
      <c r="AH20" s="486">
        <f t="shared" si="9"/>
        <v>0</v>
      </c>
      <c r="AI20" s="111"/>
      <c r="AJ20" s="112"/>
      <c r="AK20" s="486">
        <f t="shared" si="10"/>
        <v>0</v>
      </c>
      <c r="AL20" s="111"/>
      <c r="AM20" s="112"/>
      <c r="AN20" s="486">
        <f t="shared" si="11"/>
        <v>0</v>
      </c>
      <c r="AO20" s="111"/>
      <c r="AP20" s="112"/>
      <c r="AQ20" s="485">
        <f t="shared" si="12"/>
        <v>0</v>
      </c>
      <c r="AR20" s="853"/>
      <c r="AS20" s="854"/>
      <c r="AT20" s="855">
        <f t="shared" si="14"/>
        <v>0</v>
      </c>
      <c r="AU20" s="831"/>
      <c r="AV20" s="831"/>
      <c r="AW20" s="12"/>
      <c r="AX20" s="12"/>
      <c r="AY20" s="483">
        <f t="shared" si="15"/>
        <v>0</v>
      </c>
      <c r="AZ20" s="484">
        <f t="shared" si="13"/>
        <v>0</v>
      </c>
      <c r="BA20" s="486">
        <f t="shared" si="16"/>
        <v>0</v>
      </c>
      <c r="BB20" s="13"/>
      <c r="BC20" s="13"/>
      <c r="BD20" s="13"/>
      <c r="BE20" s="13"/>
    </row>
    <row r="21" spans="1:57" s="496" customFormat="1" ht="12.75">
      <c r="A21" s="506">
        <v>11</v>
      </c>
      <c r="B21" s="6" t="s">
        <v>5</v>
      </c>
      <c r="C21" s="7"/>
      <c r="D21" s="7"/>
      <c r="E21" s="10"/>
      <c r="F21" s="110"/>
      <c r="G21" s="521">
        <f>+E21-F21</f>
        <v>0</v>
      </c>
      <c r="H21" s="111"/>
      <c r="I21" s="112"/>
      <c r="J21" s="486">
        <f>+H21-I21</f>
        <v>0</v>
      </c>
      <c r="K21" s="111"/>
      <c r="L21" s="112"/>
      <c r="M21" s="486">
        <f>+K21-L21</f>
        <v>0</v>
      </c>
      <c r="N21" s="111"/>
      <c r="O21" s="112"/>
      <c r="P21" s="486">
        <f>+N21-O21</f>
        <v>0</v>
      </c>
      <c r="Q21" s="111"/>
      <c r="R21" s="112"/>
      <c r="S21" s="486">
        <f>+Q21-R21</f>
        <v>0</v>
      </c>
      <c r="T21" s="111"/>
      <c r="U21" s="112"/>
      <c r="V21" s="486">
        <f>+T21-U21</f>
        <v>0</v>
      </c>
      <c r="W21" s="111"/>
      <c r="X21" s="112"/>
      <c r="Y21" s="486">
        <f>+W21-X21</f>
        <v>0</v>
      </c>
      <c r="Z21" s="111"/>
      <c r="AA21" s="112"/>
      <c r="AB21" s="486">
        <f>+Z21-AA21</f>
        <v>0</v>
      </c>
      <c r="AC21" s="111"/>
      <c r="AD21" s="112"/>
      <c r="AE21" s="486">
        <f>+AC21-AD21</f>
        <v>0</v>
      </c>
      <c r="AF21" s="111"/>
      <c r="AG21" s="112"/>
      <c r="AH21" s="486">
        <f>+AF21-AG21</f>
        <v>0</v>
      </c>
      <c r="AI21" s="111"/>
      <c r="AJ21" s="112"/>
      <c r="AK21" s="486">
        <f>+AI21-AJ21</f>
        <v>0</v>
      </c>
      <c r="AL21" s="111"/>
      <c r="AM21" s="112"/>
      <c r="AN21" s="486">
        <f>+AL21-AM21</f>
        <v>0</v>
      </c>
      <c r="AO21" s="111"/>
      <c r="AP21" s="112"/>
      <c r="AQ21" s="485">
        <f>+AO21-AP21</f>
        <v>0</v>
      </c>
      <c r="AR21" s="853"/>
      <c r="AS21" s="854"/>
      <c r="AT21" s="855">
        <f t="shared" si="14"/>
        <v>0</v>
      </c>
      <c r="AU21" s="831"/>
      <c r="AV21" s="831"/>
      <c r="AW21" s="12"/>
      <c r="AX21" s="12"/>
      <c r="AY21" s="483">
        <f t="shared" si="15"/>
        <v>0</v>
      </c>
      <c r="AZ21" s="484">
        <f t="shared" si="13"/>
        <v>0</v>
      </c>
      <c r="BA21" s="486">
        <f t="shared" si="16"/>
        <v>0</v>
      </c>
      <c r="BB21" s="13"/>
      <c r="BC21" s="13"/>
      <c r="BD21" s="13"/>
      <c r="BE21" s="13"/>
    </row>
    <row r="22" spans="1:57" s="496" customFormat="1" ht="12.75">
      <c r="A22" s="506">
        <v>12</v>
      </c>
      <c r="B22" s="6" t="s">
        <v>89</v>
      </c>
      <c r="C22" s="7"/>
      <c r="D22" s="7"/>
      <c r="E22" s="10"/>
      <c r="F22" s="110"/>
      <c r="G22" s="521">
        <f>+E22-F22</f>
        <v>0</v>
      </c>
      <c r="H22" s="111"/>
      <c r="I22" s="112"/>
      <c r="J22" s="486">
        <f>+H22-I22</f>
        <v>0</v>
      </c>
      <c r="K22" s="111"/>
      <c r="L22" s="112"/>
      <c r="M22" s="486">
        <f>+K22-L22</f>
        <v>0</v>
      </c>
      <c r="N22" s="111"/>
      <c r="O22" s="112"/>
      <c r="P22" s="486">
        <f>+N22-O22</f>
        <v>0</v>
      </c>
      <c r="Q22" s="111"/>
      <c r="R22" s="112"/>
      <c r="S22" s="486">
        <f>+Q22-R22</f>
        <v>0</v>
      </c>
      <c r="T22" s="111"/>
      <c r="U22" s="112"/>
      <c r="V22" s="486">
        <f>+T22-U22</f>
        <v>0</v>
      </c>
      <c r="W22" s="111"/>
      <c r="X22" s="112"/>
      <c r="Y22" s="486">
        <f>+W22-X22</f>
        <v>0</v>
      </c>
      <c r="Z22" s="111"/>
      <c r="AA22" s="112"/>
      <c r="AB22" s="486">
        <f>+Z22-AA22</f>
        <v>0</v>
      </c>
      <c r="AC22" s="111"/>
      <c r="AD22" s="112"/>
      <c r="AE22" s="486">
        <f>+AC22-AD22</f>
        <v>0</v>
      </c>
      <c r="AF22" s="111"/>
      <c r="AG22" s="112"/>
      <c r="AH22" s="486">
        <f>+AF22-AG22</f>
        <v>0</v>
      </c>
      <c r="AI22" s="111"/>
      <c r="AJ22" s="112"/>
      <c r="AK22" s="486">
        <f>+AI22-AJ22</f>
        <v>0</v>
      </c>
      <c r="AL22" s="111"/>
      <c r="AM22" s="112"/>
      <c r="AN22" s="486">
        <f>+AL22-AM22</f>
        <v>0</v>
      </c>
      <c r="AO22" s="111"/>
      <c r="AP22" s="112"/>
      <c r="AQ22" s="485">
        <f>+AO22-AP22</f>
        <v>0</v>
      </c>
      <c r="AR22" s="853"/>
      <c r="AS22" s="854"/>
      <c r="AT22" s="855">
        <f t="shared" si="14"/>
        <v>0</v>
      </c>
      <c r="AU22" s="831"/>
      <c r="AV22" s="831"/>
      <c r="AW22" s="12"/>
      <c r="AX22" s="12"/>
      <c r="AY22" s="483">
        <f t="shared" si="15"/>
        <v>0</v>
      </c>
      <c r="AZ22" s="484">
        <f t="shared" si="13"/>
        <v>0</v>
      </c>
      <c r="BA22" s="486">
        <f t="shared" si="16"/>
        <v>0</v>
      </c>
      <c r="BB22" s="13"/>
      <c r="BC22" s="13"/>
      <c r="BD22" s="13"/>
      <c r="BE22" s="13"/>
    </row>
    <row r="23" spans="1:57" s="496" customFormat="1" ht="12.75">
      <c r="A23" s="506">
        <v>13</v>
      </c>
      <c r="B23" s="6" t="s">
        <v>7</v>
      </c>
      <c r="C23" s="7"/>
      <c r="D23" s="7"/>
      <c r="E23" s="10"/>
      <c r="F23" s="110"/>
      <c r="G23" s="521">
        <f t="shared" ref="G23:G30" si="17">+E23-F23</f>
        <v>0</v>
      </c>
      <c r="H23" s="111"/>
      <c r="I23" s="112"/>
      <c r="J23" s="486">
        <f t="shared" ref="J23:J30" si="18">+H23-I23</f>
        <v>0</v>
      </c>
      <c r="K23" s="111"/>
      <c r="L23" s="112"/>
      <c r="M23" s="486">
        <f t="shared" ref="M23:M30" si="19">+K23-L23</f>
        <v>0</v>
      </c>
      <c r="N23" s="111"/>
      <c r="O23" s="112"/>
      <c r="P23" s="486">
        <f t="shared" ref="P23:P30" si="20">+N23-O23</f>
        <v>0</v>
      </c>
      <c r="Q23" s="111"/>
      <c r="R23" s="112"/>
      <c r="S23" s="486">
        <f t="shared" ref="S23:S30" si="21">+Q23-R23</f>
        <v>0</v>
      </c>
      <c r="T23" s="111"/>
      <c r="U23" s="112"/>
      <c r="V23" s="486">
        <f t="shared" ref="V23:V30" si="22">+T23-U23</f>
        <v>0</v>
      </c>
      <c r="W23" s="111"/>
      <c r="X23" s="112"/>
      <c r="Y23" s="486">
        <f t="shared" ref="Y23:Y30" si="23">+W23-X23</f>
        <v>0</v>
      </c>
      <c r="Z23" s="111"/>
      <c r="AA23" s="112"/>
      <c r="AB23" s="486">
        <f t="shared" ref="AB23:AB30" si="24">+Z23-AA23</f>
        <v>0</v>
      </c>
      <c r="AC23" s="111"/>
      <c r="AD23" s="112"/>
      <c r="AE23" s="486">
        <f t="shared" ref="AE23:AE30" si="25">+AC23-AD23</f>
        <v>0</v>
      </c>
      <c r="AF23" s="111"/>
      <c r="AG23" s="112"/>
      <c r="AH23" s="486">
        <f t="shared" ref="AH23:AH30" si="26">+AF23-AG23</f>
        <v>0</v>
      </c>
      <c r="AI23" s="111"/>
      <c r="AJ23" s="112"/>
      <c r="AK23" s="486">
        <f t="shared" ref="AK23:AK30" si="27">+AI23-AJ23</f>
        <v>0</v>
      </c>
      <c r="AL23" s="111"/>
      <c r="AM23" s="112"/>
      <c r="AN23" s="486">
        <f t="shared" ref="AN23:AN30" si="28">+AL23-AM23</f>
        <v>0</v>
      </c>
      <c r="AO23" s="111"/>
      <c r="AP23" s="112"/>
      <c r="AQ23" s="485">
        <f t="shared" ref="AQ23:AQ30" si="29">+AO23-AP23</f>
        <v>0</v>
      </c>
      <c r="AR23" s="853"/>
      <c r="AS23" s="854"/>
      <c r="AT23" s="855">
        <f t="shared" si="14"/>
        <v>0</v>
      </c>
      <c r="AU23" s="831"/>
      <c r="AV23" s="831"/>
      <c r="AW23" s="12"/>
      <c r="AX23" s="12"/>
      <c r="AY23" s="483">
        <f t="shared" si="15"/>
        <v>0</v>
      </c>
      <c r="AZ23" s="484">
        <f t="shared" si="13"/>
        <v>0</v>
      </c>
      <c r="BA23" s="486">
        <f t="shared" si="16"/>
        <v>0</v>
      </c>
      <c r="BB23" s="13"/>
      <c r="BC23" s="13"/>
      <c r="BD23" s="13"/>
      <c r="BE23" s="13"/>
    </row>
    <row r="24" spans="1:57" s="496" customFormat="1" ht="12.75">
      <c r="A24" s="506">
        <v>14</v>
      </c>
      <c r="B24" s="6" t="s">
        <v>10</v>
      </c>
      <c r="C24" s="7"/>
      <c r="D24" s="7"/>
      <c r="E24" s="10"/>
      <c r="F24" s="110"/>
      <c r="G24" s="521">
        <f t="shared" si="17"/>
        <v>0</v>
      </c>
      <c r="H24" s="111"/>
      <c r="I24" s="112"/>
      <c r="J24" s="486">
        <f t="shared" si="18"/>
        <v>0</v>
      </c>
      <c r="K24" s="111"/>
      <c r="L24" s="112"/>
      <c r="M24" s="486">
        <f t="shared" si="19"/>
        <v>0</v>
      </c>
      <c r="N24" s="111"/>
      <c r="O24" s="112"/>
      <c r="P24" s="486">
        <f t="shared" si="20"/>
        <v>0</v>
      </c>
      <c r="Q24" s="111"/>
      <c r="R24" s="112"/>
      <c r="S24" s="486">
        <f t="shared" si="21"/>
        <v>0</v>
      </c>
      <c r="T24" s="111"/>
      <c r="U24" s="112"/>
      <c r="V24" s="486">
        <f t="shared" si="22"/>
        <v>0</v>
      </c>
      <c r="W24" s="111"/>
      <c r="X24" s="112"/>
      <c r="Y24" s="486">
        <f t="shared" si="23"/>
        <v>0</v>
      </c>
      <c r="Z24" s="111"/>
      <c r="AA24" s="112"/>
      <c r="AB24" s="486">
        <f t="shared" si="24"/>
        <v>0</v>
      </c>
      <c r="AC24" s="111"/>
      <c r="AD24" s="112"/>
      <c r="AE24" s="486">
        <f t="shared" si="25"/>
        <v>0</v>
      </c>
      <c r="AF24" s="111"/>
      <c r="AG24" s="112"/>
      <c r="AH24" s="486">
        <f t="shared" si="26"/>
        <v>0</v>
      </c>
      <c r="AI24" s="111"/>
      <c r="AJ24" s="112"/>
      <c r="AK24" s="486">
        <f t="shared" si="27"/>
        <v>0</v>
      </c>
      <c r="AL24" s="111"/>
      <c r="AM24" s="112"/>
      <c r="AN24" s="486">
        <f t="shared" si="28"/>
        <v>0</v>
      </c>
      <c r="AO24" s="111"/>
      <c r="AP24" s="112"/>
      <c r="AQ24" s="485">
        <f t="shared" si="29"/>
        <v>0</v>
      </c>
      <c r="AR24" s="853"/>
      <c r="AS24" s="854"/>
      <c r="AT24" s="855">
        <f t="shared" si="14"/>
        <v>0</v>
      </c>
      <c r="AU24" s="831"/>
      <c r="AV24" s="831"/>
      <c r="AW24" s="12"/>
      <c r="AX24" s="12"/>
      <c r="AY24" s="483">
        <f t="shared" si="15"/>
        <v>0</v>
      </c>
      <c r="AZ24" s="484">
        <f t="shared" si="13"/>
        <v>0</v>
      </c>
      <c r="BA24" s="486">
        <f t="shared" si="16"/>
        <v>0</v>
      </c>
      <c r="BB24" s="13"/>
      <c r="BC24" s="13"/>
      <c r="BD24" s="13"/>
      <c r="BE24" s="13"/>
    </row>
    <row r="25" spans="1:57" s="496" customFormat="1" ht="12.75">
      <c r="A25" s="506">
        <v>15</v>
      </c>
      <c r="B25" s="6" t="s">
        <v>392</v>
      </c>
      <c r="C25" s="7"/>
      <c r="D25" s="7"/>
      <c r="E25" s="10"/>
      <c r="F25" s="110"/>
      <c r="G25" s="521">
        <f t="shared" si="17"/>
        <v>0</v>
      </c>
      <c r="H25" s="111"/>
      <c r="I25" s="112"/>
      <c r="J25" s="486">
        <f t="shared" si="18"/>
        <v>0</v>
      </c>
      <c r="K25" s="111"/>
      <c r="L25" s="112"/>
      <c r="M25" s="486">
        <f t="shared" si="19"/>
        <v>0</v>
      </c>
      <c r="N25" s="111"/>
      <c r="O25" s="112"/>
      <c r="P25" s="486">
        <f t="shared" si="20"/>
        <v>0</v>
      </c>
      <c r="Q25" s="111"/>
      <c r="R25" s="112"/>
      <c r="S25" s="486">
        <f t="shared" si="21"/>
        <v>0</v>
      </c>
      <c r="T25" s="111"/>
      <c r="U25" s="112"/>
      <c r="V25" s="486">
        <f t="shared" si="22"/>
        <v>0</v>
      </c>
      <c r="W25" s="111"/>
      <c r="X25" s="112"/>
      <c r="Y25" s="486">
        <f t="shared" si="23"/>
        <v>0</v>
      </c>
      <c r="Z25" s="111"/>
      <c r="AA25" s="112"/>
      <c r="AB25" s="486">
        <f t="shared" si="24"/>
        <v>0</v>
      </c>
      <c r="AC25" s="111"/>
      <c r="AD25" s="112"/>
      <c r="AE25" s="486">
        <f t="shared" si="25"/>
        <v>0</v>
      </c>
      <c r="AF25" s="111"/>
      <c r="AG25" s="112"/>
      <c r="AH25" s="486">
        <f t="shared" si="26"/>
        <v>0</v>
      </c>
      <c r="AI25" s="111"/>
      <c r="AJ25" s="112"/>
      <c r="AK25" s="486">
        <f t="shared" si="27"/>
        <v>0</v>
      </c>
      <c r="AL25" s="111"/>
      <c r="AM25" s="112"/>
      <c r="AN25" s="486">
        <f t="shared" si="28"/>
        <v>0</v>
      </c>
      <c r="AO25" s="111"/>
      <c r="AP25" s="112"/>
      <c r="AQ25" s="485">
        <f t="shared" si="29"/>
        <v>0</v>
      </c>
      <c r="AR25" s="853"/>
      <c r="AS25" s="854"/>
      <c r="AT25" s="855">
        <f t="shared" si="14"/>
        <v>0</v>
      </c>
      <c r="AU25" s="831"/>
      <c r="AV25" s="831"/>
      <c r="AW25" s="12"/>
      <c r="AX25" s="12"/>
      <c r="AY25" s="483">
        <f t="shared" si="15"/>
        <v>0</v>
      </c>
      <c r="AZ25" s="484">
        <f t="shared" si="13"/>
        <v>0</v>
      </c>
      <c r="BA25" s="486">
        <f t="shared" si="16"/>
        <v>0</v>
      </c>
      <c r="BB25" s="13"/>
      <c r="BC25" s="13"/>
      <c r="BD25" s="13"/>
      <c r="BE25" s="13"/>
    </row>
    <row r="26" spans="1:57" s="496" customFormat="1" ht="12.75">
      <c r="A26" s="506">
        <v>16</v>
      </c>
      <c r="B26" s="6" t="s">
        <v>8</v>
      </c>
      <c r="C26" s="7"/>
      <c r="D26" s="7"/>
      <c r="E26" s="10"/>
      <c r="F26" s="110"/>
      <c r="G26" s="521">
        <f t="shared" si="17"/>
        <v>0</v>
      </c>
      <c r="H26" s="11"/>
      <c r="I26" s="112"/>
      <c r="J26" s="486">
        <f t="shared" si="18"/>
        <v>0</v>
      </c>
      <c r="K26" s="11"/>
      <c r="L26" s="112"/>
      <c r="M26" s="486">
        <f t="shared" si="19"/>
        <v>0</v>
      </c>
      <c r="N26" s="11"/>
      <c r="O26" s="112"/>
      <c r="P26" s="486">
        <f t="shared" si="20"/>
        <v>0</v>
      </c>
      <c r="Q26" s="11"/>
      <c r="R26" s="112"/>
      <c r="S26" s="486">
        <f t="shared" si="21"/>
        <v>0</v>
      </c>
      <c r="T26" s="11"/>
      <c r="U26" s="112"/>
      <c r="V26" s="486">
        <f t="shared" si="22"/>
        <v>0</v>
      </c>
      <c r="W26" s="11"/>
      <c r="X26" s="112"/>
      <c r="Y26" s="486">
        <f t="shared" si="23"/>
        <v>0</v>
      </c>
      <c r="Z26" s="11"/>
      <c r="AA26" s="112"/>
      <c r="AB26" s="486">
        <f t="shared" si="24"/>
        <v>0</v>
      </c>
      <c r="AC26" s="11"/>
      <c r="AD26" s="112"/>
      <c r="AE26" s="486">
        <f t="shared" si="25"/>
        <v>0</v>
      </c>
      <c r="AF26" s="11"/>
      <c r="AG26" s="112"/>
      <c r="AH26" s="486">
        <f t="shared" si="26"/>
        <v>0</v>
      </c>
      <c r="AI26" s="11"/>
      <c r="AJ26" s="112"/>
      <c r="AK26" s="486">
        <f t="shared" si="27"/>
        <v>0</v>
      </c>
      <c r="AL26" s="11"/>
      <c r="AM26" s="112"/>
      <c r="AN26" s="486">
        <f t="shared" si="28"/>
        <v>0</v>
      </c>
      <c r="AO26" s="11"/>
      <c r="AP26" s="112"/>
      <c r="AQ26" s="485">
        <f t="shared" si="29"/>
        <v>0</v>
      </c>
      <c r="AR26" s="853"/>
      <c r="AS26" s="854"/>
      <c r="AT26" s="855">
        <f t="shared" si="14"/>
        <v>0</v>
      </c>
      <c r="AU26" s="832"/>
      <c r="AV26" s="831"/>
      <c r="AW26" s="12"/>
      <c r="AX26" s="12"/>
      <c r="AY26" s="483">
        <f t="shared" si="15"/>
        <v>0</v>
      </c>
      <c r="AZ26" s="484">
        <f t="shared" si="13"/>
        <v>0</v>
      </c>
      <c r="BA26" s="486">
        <f t="shared" si="16"/>
        <v>0</v>
      </c>
      <c r="BB26" s="13"/>
      <c r="BC26" s="13"/>
      <c r="BD26" s="13"/>
      <c r="BE26" s="13"/>
    </row>
    <row r="27" spans="1:57" s="496" customFormat="1" ht="12.75">
      <c r="A27" s="506">
        <v>17</v>
      </c>
      <c r="B27" s="6" t="s">
        <v>11</v>
      </c>
      <c r="C27" s="7"/>
      <c r="D27" s="7"/>
      <c r="E27" s="10"/>
      <c r="F27" s="110"/>
      <c r="G27" s="521">
        <f t="shared" si="17"/>
        <v>0</v>
      </c>
      <c r="H27" s="11"/>
      <c r="I27" s="112"/>
      <c r="J27" s="486">
        <f t="shared" si="18"/>
        <v>0</v>
      </c>
      <c r="K27" s="11"/>
      <c r="L27" s="112"/>
      <c r="M27" s="486">
        <f t="shared" si="19"/>
        <v>0</v>
      </c>
      <c r="N27" s="11"/>
      <c r="O27" s="112"/>
      <c r="P27" s="486">
        <f t="shared" si="20"/>
        <v>0</v>
      </c>
      <c r="Q27" s="11"/>
      <c r="R27" s="112"/>
      <c r="S27" s="486">
        <f t="shared" si="21"/>
        <v>0</v>
      </c>
      <c r="T27" s="11"/>
      <c r="U27" s="112"/>
      <c r="V27" s="486">
        <f t="shared" si="22"/>
        <v>0</v>
      </c>
      <c r="W27" s="11"/>
      <c r="X27" s="112"/>
      <c r="Y27" s="486">
        <f t="shared" si="23"/>
        <v>0</v>
      </c>
      <c r="Z27" s="11"/>
      <c r="AA27" s="112"/>
      <c r="AB27" s="486">
        <f t="shared" si="24"/>
        <v>0</v>
      </c>
      <c r="AC27" s="11"/>
      <c r="AD27" s="112"/>
      <c r="AE27" s="486">
        <f t="shared" si="25"/>
        <v>0</v>
      </c>
      <c r="AF27" s="11"/>
      <c r="AG27" s="112"/>
      <c r="AH27" s="486">
        <f t="shared" si="26"/>
        <v>0</v>
      </c>
      <c r="AI27" s="11"/>
      <c r="AJ27" s="112"/>
      <c r="AK27" s="486">
        <f t="shared" si="27"/>
        <v>0</v>
      </c>
      <c r="AL27" s="11"/>
      <c r="AM27" s="112"/>
      <c r="AN27" s="486">
        <f t="shared" si="28"/>
        <v>0</v>
      </c>
      <c r="AO27" s="11"/>
      <c r="AP27" s="112"/>
      <c r="AQ27" s="485">
        <f t="shared" si="29"/>
        <v>0</v>
      </c>
      <c r="AR27" s="853"/>
      <c r="AS27" s="854"/>
      <c r="AT27" s="855">
        <f t="shared" si="14"/>
        <v>0</v>
      </c>
      <c r="AU27" s="832"/>
      <c r="AV27" s="831"/>
      <c r="AW27" s="12"/>
      <c r="AX27" s="12"/>
      <c r="AY27" s="483">
        <f t="shared" si="15"/>
        <v>0</v>
      </c>
      <c r="AZ27" s="484">
        <f t="shared" si="13"/>
        <v>0</v>
      </c>
      <c r="BA27" s="486">
        <f t="shared" si="16"/>
        <v>0</v>
      </c>
      <c r="BB27" s="13"/>
      <c r="BC27" s="13"/>
      <c r="BD27" s="13"/>
      <c r="BE27" s="13"/>
    </row>
    <row r="28" spans="1:57" s="496" customFormat="1" ht="12.75">
      <c r="A28" s="506">
        <v>18</v>
      </c>
      <c r="B28" s="6" t="s">
        <v>12</v>
      </c>
      <c r="C28" s="7"/>
      <c r="D28" s="7"/>
      <c r="E28" s="10"/>
      <c r="F28" s="110"/>
      <c r="G28" s="521">
        <f t="shared" si="17"/>
        <v>0</v>
      </c>
      <c r="H28" s="111"/>
      <c r="I28" s="112"/>
      <c r="J28" s="486">
        <f t="shared" si="18"/>
        <v>0</v>
      </c>
      <c r="K28" s="111"/>
      <c r="L28" s="112"/>
      <c r="M28" s="486">
        <f t="shared" si="19"/>
        <v>0</v>
      </c>
      <c r="N28" s="111"/>
      <c r="O28" s="112"/>
      <c r="P28" s="486">
        <f t="shared" si="20"/>
        <v>0</v>
      </c>
      <c r="Q28" s="111"/>
      <c r="R28" s="112"/>
      <c r="S28" s="486">
        <f t="shared" si="21"/>
        <v>0</v>
      </c>
      <c r="T28" s="111"/>
      <c r="U28" s="112"/>
      <c r="V28" s="486">
        <f t="shared" si="22"/>
        <v>0</v>
      </c>
      <c r="W28" s="111"/>
      <c r="X28" s="112"/>
      <c r="Y28" s="486">
        <f t="shared" si="23"/>
        <v>0</v>
      </c>
      <c r="Z28" s="111"/>
      <c r="AA28" s="112"/>
      <c r="AB28" s="486">
        <f t="shared" si="24"/>
        <v>0</v>
      </c>
      <c r="AC28" s="111"/>
      <c r="AD28" s="112"/>
      <c r="AE28" s="486">
        <f t="shared" si="25"/>
        <v>0</v>
      </c>
      <c r="AF28" s="111"/>
      <c r="AG28" s="112"/>
      <c r="AH28" s="486">
        <f t="shared" si="26"/>
        <v>0</v>
      </c>
      <c r="AI28" s="111"/>
      <c r="AJ28" s="112"/>
      <c r="AK28" s="486">
        <f t="shared" si="27"/>
        <v>0</v>
      </c>
      <c r="AL28" s="111"/>
      <c r="AM28" s="112"/>
      <c r="AN28" s="486">
        <f t="shared" si="28"/>
        <v>0</v>
      </c>
      <c r="AO28" s="111"/>
      <c r="AP28" s="112"/>
      <c r="AQ28" s="485">
        <f t="shared" si="29"/>
        <v>0</v>
      </c>
      <c r="AR28" s="853"/>
      <c r="AS28" s="854"/>
      <c r="AT28" s="855">
        <f t="shared" si="14"/>
        <v>0</v>
      </c>
      <c r="AU28" s="831"/>
      <c r="AV28" s="831"/>
      <c r="AW28" s="12"/>
      <c r="AX28" s="12"/>
      <c r="AY28" s="483">
        <f t="shared" si="15"/>
        <v>0</v>
      </c>
      <c r="AZ28" s="484">
        <f t="shared" si="13"/>
        <v>0</v>
      </c>
      <c r="BA28" s="486">
        <f t="shared" si="16"/>
        <v>0</v>
      </c>
      <c r="BB28" s="13"/>
      <c r="BC28" s="13"/>
      <c r="BD28" s="13"/>
      <c r="BE28" s="13"/>
    </row>
    <row r="29" spans="1:57" s="496" customFormat="1" ht="12.75">
      <c r="A29" s="506">
        <v>19</v>
      </c>
      <c r="B29" s="138" t="s">
        <v>32</v>
      </c>
      <c r="C29" s="7"/>
      <c r="D29" s="7"/>
      <c r="E29" s="10"/>
      <c r="F29" s="110"/>
      <c r="G29" s="521">
        <f t="shared" si="17"/>
        <v>0</v>
      </c>
      <c r="H29" s="111"/>
      <c r="I29" s="112"/>
      <c r="J29" s="486">
        <f t="shared" si="18"/>
        <v>0</v>
      </c>
      <c r="K29" s="111"/>
      <c r="L29" s="112"/>
      <c r="M29" s="486">
        <f t="shared" si="19"/>
        <v>0</v>
      </c>
      <c r="N29" s="111"/>
      <c r="O29" s="112"/>
      <c r="P29" s="486">
        <f t="shared" si="20"/>
        <v>0</v>
      </c>
      <c r="Q29" s="111"/>
      <c r="R29" s="112"/>
      <c r="S29" s="486">
        <f t="shared" si="21"/>
        <v>0</v>
      </c>
      <c r="T29" s="111"/>
      <c r="U29" s="112"/>
      <c r="V29" s="486">
        <f t="shared" si="22"/>
        <v>0</v>
      </c>
      <c r="W29" s="111"/>
      <c r="X29" s="112"/>
      <c r="Y29" s="486">
        <f t="shared" si="23"/>
        <v>0</v>
      </c>
      <c r="Z29" s="111"/>
      <c r="AA29" s="112"/>
      <c r="AB29" s="486">
        <f t="shared" si="24"/>
        <v>0</v>
      </c>
      <c r="AC29" s="111"/>
      <c r="AD29" s="112"/>
      <c r="AE29" s="486">
        <f t="shared" si="25"/>
        <v>0</v>
      </c>
      <c r="AF29" s="111"/>
      <c r="AG29" s="112"/>
      <c r="AH29" s="486">
        <f t="shared" si="26"/>
        <v>0</v>
      </c>
      <c r="AI29" s="111"/>
      <c r="AJ29" s="112"/>
      <c r="AK29" s="486">
        <f t="shared" si="27"/>
        <v>0</v>
      </c>
      <c r="AL29" s="111"/>
      <c r="AM29" s="112"/>
      <c r="AN29" s="486">
        <f t="shared" si="28"/>
        <v>0</v>
      </c>
      <c r="AO29" s="111"/>
      <c r="AP29" s="112"/>
      <c r="AQ29" s="485">
        <f t="shared" si="29"/>
        <v>0</v>
      </c>
      <c r="AR29" s="853"/>
      <c r="AS29" s="854"/>
      <c r="AT29" s="855">
        <f t="shared" si="14"/>
        <v>0</v>
      </c>
      <c r="AU29" s="831"/>
      <c r="AV29" s="831"/>
      <c r="AW29" s="12"/>
      <c r="AX29" s="12"/>
      <c r="AY29" s="483">
        <f t="shared" si="15"/>
        <v>0</v>
      </c>
      <c r="AZ29" s="484">
        <f t="shared" si="13"/>
        <v>0</v>
      </c>
      <c r="BA29" s="486">
        <f t="shared" si="16"/>
        <v>0</v>
      </c>
      <c r="BB29" s="13"/>
      <c r="BC29" s="13"/>
      <c r="BD29" s="13"/>
      <c r="BE29" s="13"/>
    </row>
    <row r="30" spans="1:57" s="496" customFormat="1" ht="12.75">
      <c r="A30" s="506">
        <v>20</v>
      </c>
      <c r="B30" s="138" t="s">
        <v>33</v>
      </c>
      <c r="C30" s="7"/>
      <c r="D30" s="7"/>
      <c r="E30" s="10"/>
      <c r="F30" s="110"/>
      <c r="G30" s="521">
        <f t="shared" si="17"/>
        <v>0</v>
      </c>
      <c r="H30" s="11"/>
      <c r="I30" s="112"/>
      <c r="J30" s="486">
        <f t="shared" si="18"/>
        <v>0</v>
      </c>
      <c r="K30" s="11"/>
      <c r="L30" s="112"/>
      <c r="M30" s="486">
        <f t="shared" si="19"/>
        <v>0</v>
      </c>
      <c r="N30" s="11"/>
      <c r="O30" s="112"/>
      <c r="P30" s="486">
        <f t="shared" si="20"/>
        <v>0</v>
      </c>
      <c r="Q30" s="11"/>
      <c r="R30" s="112"/>
      <c r="S30" s="486">
        <f t="shared" si="21"/>
        <v>0</v>
      </c>
      <c r="T30" s="11"/>
      <c r="U30" s="112"/>
      <c r="V30" s="486">
        <f t="shared" si="22"/>
        <v>0</v>
      </c>
      <c r="W30" s="11"/>
      <c r="X30" s="112"/>
      <c r="Y30" s="486">
        <f t="shared" si="23"/>
        <v>0</v>
      </c>
      <c r="Z30" s="11"/>
      <c r="AA30" s="112"/>
      <c r="AB30" s="486">
        <f t="shared" si="24"/>
        <v>0</v>
      </c>
      <c r="AC30" s="11"/>
      <c r="AD30" s="112"/>
      <c r="AE30" s="486">
        <f t="shared" si="25"/>
        <v>0</v>
      </c>
      <c r="AF30" s="11"/>
      <c r="AG30" s="112"/>
      <c r="AH30" s="486">
        <f t="shared" si="26"/>
        <v>0</v>
      </c>
      <c r="AI30" s="11"/>
      <c r="AJ30" s="112"/>
      <c r="AK30" s="486">
        <f t="shared" si="27"/>
        <v>0</v>
      </c>
      <c r="AL30" s="11"/>
      <c r="AM30" s="112"/>
      <c r="AN30" s="486">
        <f t="shared" si="28"/>
        <v>0</v>
      </c>
      <c r="AO30" s="11"/>
      <c r="AP30" s="112"/>
      <c r="AQ30" s="485">
        <f t="shared" si="29"/>
        <v>0</v>
      </c>
      <c r="AR30" s="853"/>
      <c r="AS30" s="854"/>
      <c r="AT30" s="855">
        <f t="shared" si="14"/>
        <v>0</v>
      </c>
      <c r="AU30" s="832"/>
      <c r="AV30" s="831"/>
      <c r="AW30" s="12"/>
      <c r="AX30" s="12"/>
      <c r="AY30" s="483">
        <f t="shared" si="15"/>
        <v>0</v>
      </c>
      <c r="AZ30" s="484">
        <f t="shared" si="13"/>
        <v>0</v>
      </c>
      <c r="BA30" s="486">
        <f t="shared" si="16"/>
        <v>0</v>
      </c>
      <c r="BB30" s="13"/>
      <c r="BC30" s="13"/>
      <c r="BD30" s="13"/>
      <c r="BE30" s="13"/>
    </row>
    <row r="31" spans="1:57" s="496" customFormat="1" ht="12.75">
      <c r="A31" s="506">
        <v>21</v>
      </c>
      <c r="B31" s="6" t="s">
        <v>9</v>
      </c>
      <c r="C31" s="7"/>
      <c r="D31" s="7"/>
      <c r="E31" s="10"/>
      <c r="F31" s="110"/>
      <c r="G31" s="521">
        <f>+E31-F31</f>
        <v>0</v>
      </c>
      <c r="H31" s="111"/>
      <c r="I31" s="112"/>
      <c r="J31" s="486">
        <f>+H31-I31</f>
        <v>0</v>
      </c>
      <c r="K31" s="111"/>
      <c r="L31" s="112"/>
      <c r="M31" s="486">
        <f>+K31-L31</f>
        <v>0</v>
      </c>
      <c r="N31" s="111"/>
      <c r="O31" s="112"/>
      <c r="P31" s="486">
        <f>+N31-O31</f>
        <v>0</v>
      </c>
      <c r="Q31" s="111"/>
      <c r="R31" s="112"/>
      <c r="S31" s="486">
        <f>+Q31-R31</f>
        <v>0</v>
      </c>
      <c r="T31" s="111"/>
      <c r="U31" s="112"/>
      <c r="V31" s="486">
        <f>+T31-U31</f>
        <v>0</v>
      </c>
      <c r="W31" s="111"/>
      <c r="X31" s="112"/>
      <c r="Y31" s="486">
        <f>+W31-X31</f>
        <v>0</v>
      </c>
      <c r="Z31" s="111"/>
      <c r="AA31" s="112"/>
      <c r="AB31" s="486">
        <f>+Z31-AA31</f>
        <v>0</v>
      </c>
      <c r="AC31" s="111"/>
      <c r="AD31" s="112"/>
      <c r="AE31" s="486">
        <f>+AC31-AD31</f>
        <v>0</v>
      </c>
      <c r="AF31" s="111"/>
      <c r="AG31" s="112"/>
      <c r="AH31" s="486">
        <f>+AF31-AG31</f>
        <v>0</v>
      </c>
      <c r="AI31" s="111"/>
      <c r="AJ31" s="112"/>
      <c r="AK31" s="486">
        <f>+AI31-AJ31</f>
        <v>0</v>
      </c>
      <c r="AL31" s="111"/>
      <c r="AM31" s="112"/>
      <c r="AN31" s="486">
        <f>+AL31-AM31</f>
        <v>0</v>
      </c>
      <c r="AO31" s="111"/>
      <c r="AP31" s="112"/>
      <c r="AQ31" s="485">
        <f>+AO31-AP31</f>
        <v>0</v>
      </c>
      <c r="AR31" s="853"/>
      <c r="AS31" s="854"/>
      <c r="AT31" s="855">
        <f t="shared" si="14"/>
        <v>0</v>
      </c>
      <c r="AU31" s="831"/>
      <c r="AV31" s="831"/>
      <c r="AW31" s="12"/>
      <c r="AX31" s="12"/>
      <c r="AY31" s="483">
        <f t="shared" si="15"/>
        <v>0</v>
      </c>
      <c r="AZ31" s="484">
        <f t="shared" si="13"/>
        <v>0</v>
      </c>
      <c r="BA31" s="486">
        <f t="shared" si="16"/>
        <v>0</v>
      </c>
      <c r="BB31" s="13"/>
      <c r="BC31" s="13"/>
      <c r="BD31" s="13"/>
      <c r="BE31" s="13"/>
    </row>
    <row r="32" spans="1:57" s="496" customFormat="1" ht="12.75">
      <c r="A32" s="506">
        <v>22</v>
      </c>
      <c r="B32" s="6" t="s">
        <v>15</v>
      </c>
      <c r="C32" s="7"/>
      <c r="D32" s="7"/>
      <c r="E32" s="10"/>
      <c r="F32" s="110"/>
      <c r="G32" s="521">
        <f>+E32-F32</f>
        <v>0</v>
      </c>
      <c r="H32" s="111"/>
      <c r="I32" s="112"/>
      <c r="J32" s="486">
        <f>+H32-I32</f>
        <v>0</v>
      </c>
      <c r="K32" s="111"/>
      <c r="L32" s="112"/>
      <c r="M32" s="486">
        <f>+K32-L32</f>
        <v>0</v>
      </c>
      <c r="N32" s="111"/>
      <c r="O32" s="112"/>
      <c r="P32" s="486">
        <f>+N32-O32</f>
        <v>0</v>
      </c>
      <c r="Q32" s="111"/>
      <c r="R32" s="112"/>
      <c r="S32" s="486">
        <f>+Q32-R32</f>
        <v>0</v>
      </c>
      <c r="T32" s="111"/>
      <c r="U32" s="112"/>
      <c r="V32" s="486">
        <f>+T32-U32</f>
        <v>0</v>
      </c>
      <c r="W32" s="111"/>
      <c r="X32" s="112"/>
      <c r="Y32" s="486">
        <f>+W32-X32</f>
        <v>0</v>
      </c>
      <c r="Z32" s="111"/>
      <c r="AA32" s="112"/>
      <c r="AB32" s="486">
        <f>+Z32-AA32</f>
        <v>0</v>
      </c>
      <c r="AC32" s="111"/>
      <c r="AD32" s="112"/>
      <c r="AE32" s="486">
        <f>+AC32-AD32</f>
        <v>0</v>
      </c>
      <c r="AF32" s="111"/>
      <c r="AG32" s="112"/>
      <c r="AH32" s="486">
        <f>+AF32-AG32</f>
        <v>0</v>
      </c>
      <c r="AI32" s="111"/>
      <c r="AJ32" s="112"/>
      <c r="AK32" s="486">
        <f>+AI32-AJ32</f>
        <v>0</v>
      </c>
      <c r="AL32" s="111"/>
      <c r="AM32" s="112"/>
      <c r="AN32" s="486">
        <f>+AL32-AM32</f>
        <v>0</v>
      </c>
      <c r="AO32" s="111"/>
      <c r="AP32" s="112"/>
      <c r="AQ32" s="485">
        <f>+AO32-AP32</f>
        <v>0</v>
      </c>
      <c r="AR32" s="853"/>
      <c r="AS32" s="854"/>
      <c r="AT32" s="855">
        <f t="shared" si="14"/>
        <v>0</v>
      </c>
      <c r="AU32" s="831"/>
      <c r="AV32" s="831"/>
      <c r="AW32" s="12"/>
      <c r="AX32" s="12"/>
      <c r="AY32" s="483">
        <f t="shared" si="15"/>
        <v>0</v>
      </c>
      <c r="AZ32" s="484">
        <f t="shared" si="13"/>
        <v>0</v>
      </c>
      <c r="BA32" s="486">
        <f t="shared" si="16"/>
        <v>0</v>
      </c>
      <c r="BB32" s="13"/>
      <c r="BC32" s="13"/>
      <c r="BD32" s="13"/>
      <c r="BE32" s="13"/>
    </row>
    <row r="33" spans="1:57" s="496" customFormat="1" ht="12.75">
      <c r="A33" s="506">
        <v>23</v>
      </c>
      <c r="B33" s="6" t="s">
        <v>16</v>
      </c>
      <c r="C33" s="7"/>
      <c r="D33" s="7"/>
      <c r="E33" s="10"/>
      <c r="F33" s="110"/>
      <c r="G33" s="521">
        <f t="shared" ref="G33:G39" si="30">+E33-F33</f>
        <v>0</v>
      </c>
      <c r="H33" s="111"/>
      <c r="I33" s="112"/>
      <c r="J33" s="486">
        <f t="shared" ref="J33:J49" si="31">+H33-I33</f>
        <v>0</v>
      </c>
      <c r="K33" s="111"/>
      <c r="L33" s="112"/>
      <c r="M33" s="486">
        <f t="shared" ref="M33:M39" si="32">+K33-L33</f>
        <v>0</v>
      </c>
      <c r="N33" s="111"/>
      <c r="O33" s="112"/>
      <c r="P33" s="486">
        <f t="shared" ref="P33:P39" si="33">+N33-O33</f>
        <v>0</v>
      </c>
      <c r="Q33" s="111"/>
      <c r="R33" s="112"/>
      <c r="S33" s="486">
        <f t="shared" ref="S33:S39" si="34">+Q33-R33</f>
        <v>0</v>
      </c>
      <c r="T33" s="111"/>
      <c r="U33" s="112"/>
      <c r="V33" s="486">
        <f t="shared" ref="V33:V39" si="35">+T33-U33</f>
        <v>0</v>
      </c>
      <c r="W33" s="111"/>
      <c r="X33" s="112"/>
      <c r="Y33" s="486">
        <f t="shared" ref="Y33:Y39" si="36">+W33-X33</f>
        <v>0</v>
      </c>
      <c r="Z33" s="111"/>
      <c r="AA33" s="112"/>
      <c r="AB33" s="486">
        <f t="shared" ref="AB33:AB39" si="37">+Z33-AA33</f>
        <v>0</v>
      </c>
      <c r="AC33" s="111"/>
      <c r="AD33" s="112"/>
      <c r="AE33" s="486">
        <f t="shared" ref="AE33:AE39" si="38">+AC33-AD33</f>
        <v>0</v>
      </c>
      <c r="AF33" s="111"/>
      <c r="AG33" s="112"/>
      <c r="AH33" s="486">
        <f t="shared" ref="AH33:AH39" si="39">+AF33-AG33</f>
        <v>0</v>
      </c>
      <c r="AI33" s="111"/>
      <c r="AJ33" s="112"/>
      <c r="AK33" s="486">
        <f t="shared" ref="AK33:AK39" si="40">+AI33-AJ33</f>
        <v>0</v>
      </c>
      <c r="AL33" s="111"/>
      <c r="AM33" s="112"/>
      <c r="AN33" s="486">
        <f t="shared" ref="AN33:AN39" si="41">+AL33-AM33</f>
        <v>0</v>
      </c>
      <c r="AO33" s="111"/>
      <c r="AP33" s="112"/>
      <c r="AQ33" s="485">
        <f t="shared" ref="AQ33:AQ39" si="42">+AO33-AP33</f>
        <v>0</v>
      </c>
      <c r="AR33" s="853"/>
      <c r="AS33" s="854"/>
      <c r="AT33" s="855">
        <f t="shared" si="14"/>
        <v>0</v>
      </c>
      <c r="AU33" s="831"/>
      <c r="AV33" s="831"/>
      <c r="AW33" s="12"/>
      <c r="AX33" s="12"/>
      <c r="AY33" s="483">
        <f t="shared" si="15"/>
        <v>0</v>
      </c>
      <c r="AZ33" s="484">
        <f t="shared" si="13"/>
        <v>0</v>
      </c>
      <c r="BA33" s="486">
        <f t="shared" si="16"/>
        <v>0</v>
      </c>
      <c r="BB33" s="13"/>
      <c r="BC33" s="13"/>
      <c r="BD33" s="13"/>
      <c r="BE33" s="13"/>
    </row>
    <row r="34" spans="1:57" s="496" customFormat="1" ht="12.75">
      <c r="A34" s="506">
        <v>24</v>
      </c>
      <c r="B34" s="6" t="s">
        <v>17</v>
      </c>
      <c r="C34" s="7"/>
      <c r="D34" s="7"/>
      <c r="E34" s="10"/>
      <c r="F34" s="110"/>
      <c r="G34" s="521">
        <f t="shared" si="30"/>
        <v>0</v>
      </c>
      <c r="H34" s="111"/>
      <c r="I34" s="112"/>
      <c r="J34" s="486">
        <f t="shared" si="31"/>
        <v>0</v>
      </c>
      <c r="K34" s="111"/>
      <c r="L34" s="112"/>
      <c r="M34" s="486">
        <f t="shared" si="32"/>
        <v>0</v>
      </c>
      <c r="N34" s="111"/>
      <c r="O34" s="112"/>
      <c r="P34" s="486">
        <f t="shared" si="33"/>
        <v>0</v>
      </c>
      <c r="Q34" s="111"/>
      <c r="R34" s="112"/>
      <c r="S34" s="486">
        <f t="shared" si="34"/>
        <v>0</v>
      </c>
      <c r="T34" s="111"/>
      <c r="U34" s="112"/>
      <c r="V34" s="486">
        <f t="shared" si="35"/>
        <v>0</v>
      </c>
      <c r="W34" s="111"/>
      <c r="X34" s="112"/>
      <c r="Y34" s="486">
        <f t="shared" si="36"/>
        <v>0</v>
      </c>
      <c r="Z34" s="111"/>
      <c r="AA34" s="112"/>
      <c r="AB34" s="486">
        <f t="shared" si="37"/>
        <v>0</v>
      </c>
      <c r="AC34" s="111"/>
      <c r="AD34" s="112"/>
      <c r="AE34" s="486">
        <f t="shared" si="38"/>
        <v>0</v>
      </c>
      <c r="AF34" s="111"/>
      <c r="AG34" s="112"/>
      <c r="AH34" s="486">
        <f t="shared" si="39"/>
        <v>0</v>
      </c>
      <c r="AI34" s="111"/>
      <c r="AJ34" s="112"/>
      <c r="AK34" s="486">
        <f t="shared" si="40"/>
        <v>0</v>
      </c>
      <c r="AL34" s="111"/>
      <c r="AM34" s="112"/>
      <c r="AN34" s="486">
        <f t="shared" si="41"/>
        <v>0</v>
      </c>
      <c r="AO34" s="111"/>
      <c r="AP34" s="112"/>
      <c r="AQ34" s="485">
        <f t="shared" si="42"/>
        <v>0</v>
      </c>
      <c r="AR34" s="853"/>
      <c r="AS34" s="854"/>
      <c r="AT34" s="855">
        <f t="shared" si="14"/>
        <v>0</v>
      </c>
      <c r="AU34" s="831"/>
      <c r="AV34" s="831"/>
      <c r="AW34" s="12"/>
      <c r="AX34" s="12"/>
      <c r="AY34" s="483">
        <f t="shared" si="15"/>
        <v>0</v>
      </c>
      <c r="AZ34" s="484">
        <f t="shared" si="13"/>
        <v>0</v>
      </c>
      <c r="BA34" s="486">
        <f t="shared" si="16"/>
        <v>0</v>
      </c>
      <c r="BB34" s="13"/>
      <c r="BC34" s="13"/>
      <c r="BD34" s="13"/>
      <c r="BE34" s="13"/>
    </row>
    <row r="35" spans="1:57" s="496" customFormat="1" ht="12.75">
      <c r="A35" s="506">
        <v>25</v>
      </c>
      <c r="B35" s="6" t="s">
        <v>91</v>
      </c>
      <c r="C35" s="7"/>
      <c r="D35" s="7"/>
      <c r="E35" s="10"/>
      <c r="F35" s="110"/>
      <c r="G35" s="521">
        <f t="shared" si="30"/>
        <v>0</v>
      </c>
      <c r="H35" s="111"/>
      <c r="I35" s="112"/>
      <c r="J35" s="486">
        <f t="shared" si="31"/>
        <v>0</v>
      </c>
      <c r="K35" s="111"/>
      <c r="L35" s="112"/>
      <c r="M35" s="486">
        <f t="shared" si="32"/>
        <v>0</v>
      </c>
      <c r="N35" s="111"/>
      <c r="O35" s="112"/>
      <c r="P35" s="486">
        <f t="shared" si="33"/>
        <v>0</v>
      </c>
      <c r="Q35" s="111"/>
      <c r="R35" s="112"/>
      <c r="S35" s="486">
        <f t="shared" si="34"/>
        <v>0</v>
      </c>
      <c r="T35" s="111"/>
      <c r="U35" s="112"/>
      <c r="V35" s="486">
        <f t="shared" si="35"/>
        <v>0</v>
      </c>
      <c r="W35" s="111"/>
      <c r="X35" s="112"/>
      <c r="Y35" s="486">
        <f t="shared" si="36"/>
        <v>0</v>
      </c>
      <c r="Z35" s="111"/>
      <c r="AA35" s="112"/>
      <c r="AB35" s="486">
        <f t="shared" si="37"/>
        <v>0</v>
      </c>
      <c r="AC35" s="111"/>
      <c r="AD35" s="112"/>
      <c r="AE35" s="486">
        <f t="shared" si="38"/>
        <v>0</v>
      </c>
      <c r="AF35" s="111"/>
      <c r="AG35" s="112"/>
      <c r="AH35" s="486">
        <f t="shared" si="39"/>
        <v>0</v>
      </c>
      <c r="AI35" s="111"/>
      <c r="AJ35" s="112"/>
      <c r="AK35" s="486">
        <f t="shared" si="40"/>
        <v>0</v>
      </c>
      <c r="AL35" s="111"/>
      <c r="AM35" s="112"/>
      <c r="AN35" s="486">
        <f t="shared" si="41"/>
        <v>0</v>
      </c>
      <c r="AO35" s="111"/>
      <c r="AP35" s="112"/>
      <c r="AQ35" s="485">
        <f t="shared" si="42"/>
        <v>0</v>
      </c>
      <c r="AR35" s="853"/>
      <c r="AS35" s="854"/>
      <c r="AT35" s="855">
        <f t="shared" si="14"/>
        <v>0</v>
      </c>
      <c r="AU35" s="831"/>
      <c r="AV35" s="831"/>
      <c r="AW35" s="12"/>
      <c r="AX35" s="12"/>
      <c r="AY35" s="483">
        <f t="shared" si="15"/>
        <v>0</v>
      </c>
      <c r="AZ35" s="484">
        <f t="shared" si="13"/>
        <v>0</v>
      </c>
      <c r="BA35" s="486">
        <f t="shared" si="16"/>
        <v>0</v>
      </c>
      <c r="BB35" s="13"/>
      <c r="BC35" s="13"/>
      <c r="BD35" s="13"/>
      <c r="BE35" s="13"/>
    </row>
    <row r="36" spans="1:57" s="496" customFormat="1" ht="12.75">
      <c r="A36" s="506">
        <v>26</v>
      </c>
      <c r="B36" s="6" t="s">
        <v>13</v>
      </c>
      <c r="C36" s="7"/>
      <c r="D36" s="7"/>
      <c r="E36" s="10"/>
      <c r="F36" s="110"/>
      <c r="G36" s="521">
        <f t="shared" si="30"/>
        <v>0</v>
      </c>
      <c r="H36" s="111"/>
      <c r="I36" s="112"/>
      <c r="J36" s="486">
        <f t="shared" si="31"/>
        <v>0</v>
      </c>
      <c r="K36" s="111"/>
      <c r="L36" s="112"/>
      <c r="M36" s="486">
        <f t="shared" si="32"/>
        <v>0</v>
      </c>
      <c r="N36" s="111"/>
      <c r="O36" s="112"/>
      <c r="P36" s="486">
        <f t="shared" si="33"/>
        <v>0</v>
      </c>
      <c r="Q36" s="111"/>
      <c r="R36" s="112"/>
      <c r="S36" s="486">
        <f t="shared" si="34"/>
        <v>0</v>
      </c>
      <c r="T36" s="111"/>
      <c r="U36" s="112"/>
      <c r="V36" s="486">
        <f t="shared" si="35"/>
        <v>0</v>
      </c>
      <c r="W36" s="111"/>
      <c r="X36" s="112"/>
      <c r="Y36" s="486">
        <f t="shared" si="36"/>
        <v>0</v>
      </c>
      <c r="Z36" s="111"/>
      <c r="AA36" s="112"/>
      <c r="AB36" s="486">
        <f t="shared" si="37"/>
        <v>0</v>
      </c>
      <c r="AC36" s="111"/>
      <c r="AD36" s="112"/>
      <c r="AE36" s="486">
        <f t="shared" si="38"/>
        <v>0</v>
      </c>
      <c r="AF36" s="111"/>
      <c r="AG36" s="112"/>
      <c r="AH36" s="486">
        <f t="shared" si="39"/>
        <v>0</v>
      </c>
      <c r="AI36" s="111"/>
      <c r="AJ36" s="112"/>
      <c r="AK36" s="486">
        <f t="shared" si="40"/>
        <v>0</v>
      </c>
      <c r="AL36" s="111"/>
      <c r="AM36" s="112"/>
      <c r="AN36" s="486">
        <f t="shared" si="41"/>
        <v>0</v>
      </c>
      <c r="AO36" s="111"/>
      <c r="AP36" s="112"/>
      <c r="AQ36" s="485">
        <f t="shared" si="42"/>
        <v>0</v>
      </c>
      <c r="AR36" s="853"/>
      <c r="AS36" s="854"/>
      <c r="AT36" s="855">
        <f t="shared" si="14"/>
        <v>0</v>
      </c>
      <c r="AU36" s="831"/>
      <c r="AV36" s="831"/>
      <c r="AW36" s="12"/>
      <c r="AX36" s="12"/>
      <c r="AY36" s="483">
        <f t="shared" si="15"/>
        <v>0</v>
      </c>
      <c r="AZ36" s="484">
        <f t="shared" si="13"/>
        <v>0</v>
      </c>
      <c r="BA36" s="486">
        <f t="shared" si="16"/>
        <v>0</v>
      </c>
      <c r="BB36" s="13"/>
      <c r="BC36" s="13"/>
      <c r="BD36" s="13"/>
      <c r="BE36" s="13"/>
    </row>
    <row r="37" spans="1:57" s="496" customFormat="1" ht="12.75">
      <c r="A37" s="506">
        <v>27</v>
      </c>
      <c r="B37" s="6" t="s">
        <v>18</v>
      </c>
      <c r="C37" s="7"/>
      <c r="D37" s="7"/>
      <c r="E37" s="10"/>
      <c r="F37" s="110"/>
      <c r="G37" s="521">
        <f t="shared" si="30"/>
        <v>0</v>
      </c>
      <c r="H37" s="111"/>
      <c r="I37" s="112"/>
      <c r="J37" s="486">
        <f t="shared" si="31"/>
        <v>0</v>
      </c>
      <c r="K37" s="111"/>
      <c r="L37" s="112"/>
      <c r="M37" s="486">
        <f t="shared" si="32"/>
        <v>0</v>
      </c>
      <c r="N37" s="111"/>
      <c r="O37" s="112"/>
      <c r="P37" s="486">
        <f t="shared" si="33"/>
        <v>0</v>
      </c>
      <c r="Q37" s="111"/>
      <c r="R37" s="112"/>
      <c r="S37" s="486">
        <f t="shared" si="34"/>
        <v>0</v>
      </c>
      <c r="T37" s="111"/>
      <c r="U37" s="112"/>
      <c r="V37" s="486">
        <f t="shared" si="35"/>
        <v>0</v>
      </c>
      <c r="W37" s="111"/>
      <c r="X37" s="112"/>
      <c r="Y37" s="486">
        <f t="shared" si="36"/>
        <v>0</v>
      </c>
      <c r="Z37" s="111"/>
      <c r="AA37" s="112"/>
      <c r="AB37" s="486">
        <f t="shared" si="37"/>
        <v>0</v>
      </c>
      <c r="AC37" s="111"/>
      <c r="AD37" s="112"/>
      <c r="AE37" s="486">
        <f t="shared" si="38"/>
        <v>0</v>
      </c>
      <c r="AF37" s="111"/>
      <c r="AG37" s="112"/>
      <c r="AH37" s="486">
        <f t="shared" si="39"/>
        <v>0</v>
      </c>
      <c r="AI37" s="111"/>
      <c r="AJ37" s="112"/>
      <c r="AK37" s="486">
        <f t="shared" si="40"/>
        <v>0</v>
      </c>
      <c r="AL37" s="111"/>
      <c r="AM37" s="112"/>
      <c r="AN37" s="486">
        <f t="shared" si="41"/>
        <v>0</v>
      </c>
      <c r="AO37" s="111"/>
      <c r="AP37" s="112"/>
      <c r="AQ37" s="485">
        <f t="shared" si="42"/>
        <v>0</v>
      </c>
      <c r="AR37" s="853"/>
      <c r="AS37" s="854"/>
      <c r="AT37" s="855">
        <f t="shared" si="14"/>
        <v>0</v>
      </c>
      <c r="AU37" s="831"/>
      <c r="AV37" s="831"/>
      <c r="AW37" s="12"/>
      <c r="AX37" s="12"/>
      <c r="AY37" s="483">
        <f t="shared" si="15"/>
        <v>0</v>
      </c>
      <c r="AZ37" s="484">
        <f t="shared" si="13"/>
        <v>0</v>
      </c>
      <c r="BA37" s="486">
        <f t="shared" si="16"/>
        <v>0</v>
      </c>
      <c r="BB37" s="13"/>
      <c r="BC37" s="13"/>
      <c r="BD37" s="13"/>
      <c r="BE37" s="13"/>
    </row>
    <row r="38" spans="1:57" s="496" customFormat="1" ht="12.75">
      <c r="A38" s="506">
        <v>28</v>
      </c>
      <c r="B38" s="6" t="s">
        <v>90</v>
      </c>
      <c r="C38" s="7"/>
      <c r="D38" s="7"/>
      <c r="E38" s="10"/>
      <c r="F38" s="110"/>
      <c r="G38" s="521">
        <f t="shared" si="30"/>
        <v>0</v>
      </c>
      <c r="H38" s="111"/>
      <c r="I38" s="112"/>
      <c r="J38" s="486">
        <f t="shared" si="31"/>
        <v>0</v>
      </c>
      <c r="K38" s="111"/>
      <c r="L38" s="112"/>
      <c r="M38" s="486">
        <f t="shared" si="32"/>
        <v>0</v>
      </c>
      <c r="N38" s="111"/>
      <c r="O38" s="112"/>
      <c r="P38" s="486">
        <f t="shared" si="33"/>
        <v>0</v>
      </c>
      <c r="Q38" s="111"/>
      <c r="R38" s="112"/>
      <c r="S38" s="486">
        <f t="shared" si="34"/>
        <v>0</v>
      </c>
      <c r="T38" s="111"/>
      <c r="U38" s="112"/>
      <c r="V38" s="486">
        <f t="shared" si="35"/>
        <v>0</v>
      </c>
      <c r="W38" s="111"/>
      <c r="X38" s="112"/>
      <c r="Y38" s="486">
        <f t="shared" si="36"/>
        <v>0</v>
      </c>
      <c r="Z38" s="111"/>
      <c r="AA38" s="112"/>
      <c r="AB38" s="486">
        <f t="shared" si="37"/>
        <v>0</v>
      </c>
      <c r="AC38" s="111"/>
      <c r="AD38" s="112"/>
      <c r="AE38" s="486">
        <f t="shared" si="38"/>
        <v>0</v>
      </c>
      <c r="AF38" s="111"/>
      <c r="AG38" s="112"/>
      <c r="AH38" s="486">
        <f t="shared" si="39"/>
        <v>0</v>
      </c>
      <c r="AI38" s="111"/>
      <c r="AJ38" s="112"/>
      <c r="AK38" s="486">
        <f t="shared" si="40"/>
        <v>0</v>
      </c>
      <c r="AL38" s="111"/>
      <c r="AM38" s="112"/>
      <c r="AN38" s="486">
        <f t="shared" si="41"/>
        <v>0</v>
      </c>
      <c r="AO38" s="111"/>
      <c r="AP38" s="112"/>
      <c r="AQ38" s="485">
        <f t="shared" si="42"/>
        <v>0</v>
      </c>
      <c r="AR38" s="853"/>
      <c r="AS38" s="854"/>
      <c r="AT38" s="855">
        <f t="shared" si="14"/>
        <v>0</v>
      </c>
      <c r="AU38" s="831"/>
      <c r="AV38" s="831"/>
      <c r="AW38" s="12"/>
      <c r="AX38" s="12"/>
      <c r="AY38" s="483">
        <f t="shared" si="15"/>
        <v>0</v>
      </c>
      <c r="AZ38" s="484">
        <f t="shared" si="13"/>
        <v>0</v>
      </c>
      <c r="BA38" s="486">
        <f t="shared" si="16"/>
        <v>0</v>
      </c>
      <c r="BB38" s="13"/>
      <c r="BC38" s="13"/>
      <c r="BD38" s="13"/>
      <c r="BE38" s="13"/>
    </row>
    <row r="39" spans="1:57" s="496" customFormat="1" ht="12.75">
      <c r="A39" s="506">
        <v>29</v>
      </c>
      <c r="B39" s="6" t="s">
        <v>31</v>
      </c>
      <c r="C39" s="7"/>
      <c r="D39" s="7"/>
      <c r="E39" s="10"/>
      <c r="F39" s="110"/>
      <c r="G39" s="521">
        <f t="shared" si="30"/>
        <v>0</v>
      </c>
      <c r="H39" s="111"/>
      <c r="I39" s="112"/>
      <c r="J39" s="486">
        <f t="shared" si="31"/>
        <v>0</v>
      </c>
      <c r="K39" s="111"/>
      <c r="L39" s="112"/>
      <c r="M39" s="486">
        <f t="shared" si="32"/>
        <v>0</v>
      </c>
      <c r="N39" s="111"/>
      <c r="O39" s="112"/>
      <c r="P39" s="486">
        <f t="shared" si="33"/>
        <v>0</v>
      </c>
      <c r="Q39" s="111"/>
      <c r="R39" s="112"/>
      <c r="S39" s="486">
        <f t="shared" si="34"/>
        <v>0</v>
      </c>
      <c r="T39" s="111"/>
      <c r="U39" s="112"/>
      <c r="V39" s="486">
        <f t="shared" si="35"/>
        <v>0</v>
      </c>
      <c r="W39" s="111"/>
      <c r="X39" s="112"/>
      <c r="Y39" s="486">
        <f t="shared" si="36"/>
        <v>0</v>
      </c>
      <c r="Z39" s="111"/>
      <c r="AA39" s="112"/>
      <c r="AB39" s="486">
        <f t="shared" si="37"/>
        <v>0</v>
      </c>
      <c r="AC39" s="111"/>
      <c r="AD39" s="112"/>
      <c r="AE39" s="486">
        <f t="shared" si="38"/>
        <v>0</v>
      </c>
      <c r="AF39" s="111"/>
      <c r="AG39" s="112"/>
      <c r="AH39" s="486">
        <f t="shared" si="39"/>
        <v>0</v>
      </c>
      <c r="AI39" s="111"/>
      <c r="AJ39" s="112"/>
      <c r="AK39" s="486">
        <f t="shared" si="40"/>
        <v>0</v>
      </c>
      <c r="AL39" s="111"/>
      <c r="AM39" s="112"/>
      <c r="AN39" s="486">
        <f t="shared" si="41"/>
        <v>0</v>
      </c>
      <c r="AO39" s="111"/>
      <c r="AP39" s="112"/>
      <c r="AQ39" s="485">
        <f t="shared" si="42"/>
        <v>0</v>
      </c>
      <c r="AR39" s="853"/>
      <c r="AS39" s="854"/>
      <c r="AT39" s="855">
        <f t="shared" si="14"/>
        <v>0</v>
      </c>
      <c r="AU39" s="831"/>
      <c r="AV39" s="831"/>
      <c r="AW39" s="12"/>
      <c r="AX39" s="12"/>
      <c r="AY39" s="483">
        <f t="shared" si="15"/>
        <v>0</v>
      </c>
      <c r="AZ39" s="484">
        <f t="shared" si="13"/>
        <v>0</v>
      </c>
      <c r="BA39" s="486">
        <f t="shared" si="16"/>
        <v>0</v>
      </c>
      <c r="BB39" s="13"/>
      <c r="BC39" s="13"/>
      <c r="BD39" s="13"/>
      <c r="BE39" s="13"/>
    </row>
    <row r="40" spans="1:57" s="496" customFormat="1" ht="12.75">
      <c r="A40" s="506">
        <v>30</v>
      </c>
      <c r="B40" s="6" t="s">
        <v>34</v>
      </c>
      <c r="C40" s="7"/>
      <c r="D40" s="7"/>
      <c r="E40" s="10"/>
      <c r="F40" s="110"/>
      <c r="G40" s="521">
        <f t="shared" ref="G40:G51" si="43">+E40-F40</f>
        <v>0</v>
      </c>
      <c r="H40" s="111"/>
      <c r="I40" s="112"/>
      <c r="J40" s="486">
        <f t="shared" si="31"/>
        <v>0</v>
      </c>
      <c r="K40" s="111"/>
      <c r="L40" s="112"/>
      <c r="M40" s="486">
        <f t="shared" ref="M40:M51" si="44">+K40-L40</f>
        <v>0</v>
      </c>
      <c r="N40" s="111"/>
      <c r="O40" s="112"/>
      <c r="P40" s="486">
        <f t="shared" ref="P40:P51" si="45">+N40-O40</f>
        <v>0</v>
      </c>
      <c r="Q40" s="111"/>
      <c r="R40" s="112"/>
      <c r="S40" s="486">
        <f t="shared" ref="S40:S51" si="46">+Q40-R40</f>
        <v>0</v>
      </c>
      <c r="T40" s="111"/>
      <c r="U40" s="112"/>
      <c r="V40" s="486">
        <f t="shared" ref="V40:V51" si="47">+T40-U40</f>
        <v>0</v>
      </c>
      <c r="W40" s="111"/>
      <c r="X40" s="112"/>
      <c r="Y40" s="486">
        <f t="shared" ref="Y40:Y51" si="48">+W40-X40</f>
        <v>0</v>
      </c>
      <c r="Z40" s="111"/>
      <c r="AA40" s="112"/>
      <c r="AB40" s="486">
        <f t="shared" ref="AB40:AB51" si="49">+Z40-AA40</f>
        <v>0</v>
      </c>
      <c r="AC40" s="111"/>
      <c r="AD40" s="112"/>
      <c r="AE40" s="486">
        <f t="shared" ref="AE40:AE51" si="50">+AC40-AD40</f>
        <v>0</v>
      </c>
      <c r="AF40" s="111"/>
      <c r="AG40" s="112"/>
      <c r="AH40" s="486">
        <f t="shared" ref="AH40:AH51" si="51">+AF40-AG40</f>
        <v>0</v>
      </c>
      <c r="AI40" s="111"/>
      <c r="AJ40" s="112"/>
      <c r="AK40" s="486">
        <f t="shared" ref="AK40:AK51" si="52">+AI40-AJ40</f>
        <v>0</v>
      </c>
      <c r="AL40" s="111"/>
      <c r="AM40" s="112"/>
      <c r="AN40" s="486">
        <f t="shared" ref="AN40:AN51" si="53">+AL40-AM40</f>
        <v>0</v>
      </c>
      <c r="AO40" s="111"/>
      <c r="AP40" s="112"/>
      <c r="AQ40" s="485">
        <f t="shared" ref="AQ40:AQ51" si="54">+AO40-AP40</f>
        <v>0</v>
      </c>
      <c r="AR40" s="853"/>
      <c r="AS40" s="854"/>
      <c r="AT40" s="855">
        <f t="shared" si="14"/>
        <v>0</v>
      </c>
      <c r="AU40" s="831"/>
      <c r="AV40" s="831"/>
      <c r="AW40" s="12"/>
      <c r="AX40" s="12"/>
      <c r="AY40" s="483">
        <f t="shared" si="15"/>
        <v>0</v>
      </c>
      <c r="AZ40" s="484">
        <f t="shared" si="13"/>
        <v>0</v>
      </c>
      <c r="BA40" s="486">
        <f t="shared" si="16"/>
        <v>0</v>
      </c>
      <c r="BB40" s="13"/>
      <c r="BC40" s="13"/>
      <c r="BD40" s="13"/>
      <c r="BE40" s="13"/>
    </row>
    <row r="41" spans="1:57" s="496" customFormat="1" ht="12.75">
      <c r="A41" s="506">
        <v>31</v>
      </c>
      <c r="B41" s="6" t="s">
        <v>14</v>
      </c>
      <c r="C41" s="796"/>
      <c r="D41" s="796"/>
      <c r="E41" s="10"/>
      <c r="F41" s="110"/>
      <c r="G41" s="521">
        <f t="shared" si="43"/>
        <v>0</v>
      </c>
      <c r="H41" s="111"/>
      <c r="I41" s="112"/>
      <c r="J41" s="486">
        <f t="shared" si="31"/>
        <v>0</v>
      </c>
      <c r="K41" s="111"/>
      <c r="L41" s="112"/>
      <c r="M41" s="486">
        <f t="shared" si="44"/>
        <v>0</v>
      </c>
      <c r="N41" s="111"/>
      <c r="O41" s="112"/>
      <c r="P41" s="486">
        <f t="shared" si="45"/>
        <v>0</v>
      </c>
      <c r="Q41" s="111"/>
      <c r="R41" s="112"/>
      <c r="S41" s="486">
        <f t="shared" si="46"/>
        <v>0</v>
      </c>
      <c r="T41" s="111"/>
      <c r="U41" s="112"/>
      <c r="V41" s="486">
        <f t="shared" si="47"/>
        <v>0</v>
      </c>
      <c r="W41" s="111"/>
      <c r="X41" s="112"/>
      <c r="Y41" s="486">
        <f t="shared" si="48"/>
        <v>0</v>
      </c>
      <c r="Z41" s="111"/>
      <c r="AA41" s="112"/>
      <c r="AB41" s="486">
        <f t="shared" si="49"/>
        <v>0</v>
      </c>
      <c r="AC41" s="111"/>
      <c r="AD41" s="112"/>
      <c r="AE41" s="486">
        <f t="shared" si="50"/>
        <v>0</v>
      </c>
      <c r="AF41" s="111"/>
      <c r="AG41" s="112"/>
      <c r="AH41" s="486">
        <f t="shared" si="51"/>
        <v>0</v>
      </c>
      <c r="AI41" s="111"/>
      <c r="AJ41" s="112"/>
      <c r="AK41" s="486">
        <f t="shared" si="52"/>
        <v>0</v>
      </c>
      <c r="AL41" s="111"/>
      <c r="AM41" s="112"/>
      <c r="AN41" s="486">
        <f t="shared" si="53"/>
        <v>0</v>
      </c>
      <c r="AO41" s="111"/>
      <c r="AP41" s="112"/>
      <c r="AQ41" s="485">
        <f t="shared" si="54"/>
        <v>0</v>
      </c>
      <c r="AR41" s="853"/>
      <c r="AS41" s="854"/>
      <c r="AT41" s="855">
        <f t="shared" si="14"/>
        <v>0</v>
      </c>
      <c r="AU41" s="831"/>
      <c r="AV41" s="831"/>
      <c r="AW41" s="12"/>
      <c r="AX41" s="12"/>
      <c r="AY41" s="483">
        <f t="shared" si="15"/>
        <v>0</v>
      </c>
      <c r="AZ41" s="484">
        <f t="shared" si="13"/>
        <v>0</v>
      </c>
      <c r="BA41" s="486">
        <f t="shared" si="16"/>
        <v>0</v>
      </c>
      <c r="BB41" s="13"/>
      <c r="BC41" s="13"/>
      <c r="BD41" s="13"/>
      <c r="BE41" s="13"/>
    </row>
    <row r="42" spans="1:57" s="496" customFormat="1" ht="12.75">
      <c r="A42" s="506">
        <v>32</v>
      </c>
      <c r="B42" s="6" t="s">
        <v>379</v>
      </c>
      <c r="C42" s="796"/>
      <c r="D42" s="796"/>
      <c r="E42" s="10"/>
      <c r="F42" s="110"/>
      <c r="G42" s="521">
        <f t="shared" si="43"/>
        <v>0</v>
      </c>
      <c r="H42" s="111"/>
      <c r="I42" s="112"/>
      <c r="J42" s="486">
        <f t="shared" si="31"/>
        <v>0</v>
      </c>
      <c r="K42" s="111"/>
      <c r="L42" s="112"/>
      <c r="M42" s="486">
        <f t="shared" si="44"/>
        <v>0</v>
      </c>
      <c r="N42" s="111"/>
      <c r="O42" s="112"/>
      <c r="P42" s="486">
        <f t="shared" si="45"/>
        <v>0</v>
      </c>
      <c r="Q42" s="111"/>
      <c r="R42" s="112"/>
      <c r="S42" s="486">
        <f t="shared" si="46"/>
        <v>0</v>
      </c>
      <c r="T42" s="111"/>
      <c r="U42" s="112"/>
      <c r="V42" s="486">
        <f t="shared" si="47"/>
        <v>0</v>
      </c>
      <c r="W42" s="111"/>
      <c r="X42" s="112"/>
      <c r="Y42" s="486">
        <f t="shared" si="48"/>
        <v>0</v>
      </c>
      <c r="Z42" s="111"/>
      <c r="AA42" s="112"/>
      <c r="AB42" s="486">
        <f t="shared" si="49"/>
        <v>0</v>
      </c>
      <c r="AC42" s="111"/>
      <c r="AD42" s="112"/>
      <c r="AE42" s="486">
        <f t="shared" si="50"/>
        <v>0</v>
      </c>
      <c r="AF42" s="111"/>
      <c r="AG42" s="112"/>
      <c r="AH42" s="486">
        <f t="shared" si="51"/>
        <v>0</v>
      </c>
      <c r="AI42" s="111"/>
      <c r="AJ42" s="112"/>
      <c r="AK42" s="486">
        <f t="shared" si="52"/>
        <v>0</v>
      </c>
      <c r="AL42" s="111"/>
      <c r="AM42" s="112"/>
      <c r="AN42" s="486">
        <f t="shared" si="53"/>
        <v>0</v>
      </c>
      <c r="AO42" s="111"/>
      <c r="AP42" s="112"/>
      <c r="AQ42" s="485">
        <f t="shared" si="54"/>
        <v>0</v>
      </c>
      <c r="AR42" s="853"/>
      <c r="AS42" s="854"/>
      <c r="AT42" s="855">
        <f t="shared" si="14"/>
        <v>0</v>
      </c>
      <c r="AU42" s="831"/>
      <c r="AV42" s="831"/>
      <c r="AW42" s="12"/>
      <c r="AX42" s="12"/>
      <c r="AY42" s="483">
        <f t="shared" si="15"/>
        <v>0</v>
      </c>
      <c r="AZ42" s="484">
        <f t="shared" si="13"/>
        <v>0</v>
      </c>
      <c r="BA42" s="486">
        <f t="shared" si="16"/>
        <v>0</v>
      </c>
      <c r="BB42" s="13"/>
      <c r="BC42" s="13"/>
      <c r="BD42" s="13"/>
      <c r="BE42" s="13"/>
    </row>
    <row r="43" spans="1:57" s="496" customFormat="1" ht="12.75">
      <c r="A43" s="506">
        <v>33</v>
      </c>
      <c r="B43" s="178" t="s">
        <v>20</v>
      </c>
      <c r="C43" s="179"/>
      <c r="D43" s="179"/>
      <c r="E43" s="10"/>
      <c r="F43" s="110"/>
      <c r="G43" s="521">
        <f t="shared" si="43"/>
        <v>0</v>
      </c>
      <c r="H43" s="112"/>
      <c r="I43" s="112"/>
      <c r="J43" s="486">
        <f t="shared" si="31"/>
        <v>0</v>
      </c>
      <c r="K43" s="111"/>
      <c r="L43" s="112"/>
      <c r="M43" s="486">
        <f t="shared" si="44"/>
        <v>0</v>
      </c>
      <c r="N43" s="111"/>
      <c r="O43" s="112"/>
      <c r="P43" s="486">
        <f t="shared" si="45"/>
        <v>0</v>
      </c>
      <c r="Q43" s="111"/>
      <c r="R43" s="112"/>
      <c r="S43" s="486">
        <f t="shared" si="46"/>
        <v>0</v>
      </c>
      <c r="T43" s="111"/>
      <c r="U43" s="112"/>
      <c r="V43" s="486">
        <f t="shared" si="47"/>
        <v>0</v>
      </c>
      <c r="W43" s="111"/>
      <c r="X43" s="112"/>
      <c r="Y43" s="486">
        <f t="shared" si="48"/>
        <v>0</v>
      </c>
      <c r="Z43" s="111"/>
      <c r="AA43" s="112"/>
      <c r="AB43" s="486">
        <f t="shared" si="49"/>
        <v>0</v>
      </c>
      <c r="AC43" s="111"/>
      <c r="AD43" s="112"/>
      <c r="AE43" s="486">
        <f t="shared" si="50"/>
        <v>0</v>
      </c>
      <c r="AF43" s="111"/>
      <c r="AG43" s="112"/>
      <c r="AH43" s="486">
        <f t="shared" si="51"/>
        <v>0</v>
      </c>
      <c r="AI43" s="111"/>
      <c r="AJ43" s="112"/>
      <c r="AK43" s="486">
        <f t="shared" si="52"/>
        <v>0</v>
      </c>
      <c r="AL43" s="111"/>
      <c r="AM43" s="112"/>
      <c r="AN43" s="486">
        <f t="shared" si="53"/>
        <v>0</v>
      </c>
      <c r="AO43" s="111"/>
      <c r="AP43" s="112"/>
      <c r="AQ43" s="485">
        <f t="shared" si="54"/>
        <v>0</v>
      </c>
      <c r="AR43" s="853"/>
      <c r="AS43" s="854"/>
      <c r="AT43" s="855">
        <f t="shared" si="14"/>
        <v>0</v>
      </c>
      <c r="AU43" s="831"/>
      <c r="AV43" s="831"/>
      <c r="AW43" s="12"/>
      <c r="AX43" s="12"/>
      <c r="AY43" s="483">
        <f t="shared" si="15"/>
        <v>0</v>
      </c>
      <c r="AZ43" s="484">
        <f>H43+K43+N43+Q43+T43+W43+Z43+AC43+AF43+AI43+AL43+AO43+AR43</f>
        <v>0</v>
      </c>
      <c r="BA43" s="486">
        <f t="shared" si="16"/>
        <v>0</v>
      </c>
      <c r="BB43" s="13"/>
      <c r="BC43" s="13"/>
      <c r="BD43" s="13"/>
      <c r="BE43" s="13"/>
    </row>
    <row r="44" spans="1:57" s="496" customFormat="1" ht="12.75">
      <c r="A44" s="506">
        <v>34</v>
      </c>
      <c r="B44" s="178" t="s">
        <v>20</v>
      </c>
      <c r="C44" s="179"/>
      <c r="D44" s="179"/>
      <c r="E44" s="10"/>
      <c r="F44" s="110"/>
      <c r="G44" s="521">
        <f t="shared" si="43"/>
        <v>0</v>
      </c>
      <c r="H44" s="112"/>
      <c r="I44" s="112"/>
      <c r="J44" s="486">
        <f t="shared" si="31"/>
        <v>0</v>
      </c>
      <c r="K44" s="111"/>
      <c r="L44" s="112"/>
      <c r="M44" s="486">
        <f t="shared" si="44"/>
        <v>0</v>
      </c>
      <c r="N44" s="111"/>
      <c r="O44" s="112"/>
      <c r="P44" s="486">
        <f t="shared" si="45"/>
        <v>0</v>
      </c>
      <c r="Q44" s="111"/>
      <c r="R44" s="112"/>
      <c r="S44" s="486">
        <f t="shared" si="46"/>
        <v>0</v>
      </c>
      <c r="T44" s="111"/>
      <c r="U44" s="112"/>
      <c r="V44" s="486">
        <f t="shared" si="47"/>
        <v>0</v>
      </c>
      <c r="W44" s="111"/>
      <c r="X44" s="112"/>
      <c r="Y44" s="486">
        <f t="shared" si="48"/>
        <v>0</v>
      </c>
      <c r="Z44" s="111"/>
      <c r="AA44" s="112"/>
      <c r="AB44" s="486">
        <f t="shared" si="49"/>
        <v>0</v>
      </c>
      <c r="AC44" s="111"/>
      <c r="AD44" s="112"/>
      <c r="AE44" s="486">
        <f t="shared" si="50"/>
        <v>0</v>
      </c>
      <c r="AF44" s="111"/>
      <c r="AG44" s="112"/>
      <c r="AH44" s="486">
        <f t="shared" si="51"/>
        <v>0</v>
      </c>
      <c r="AI44" s="111"/>
      <c r="AJ44" s="112"/>
      <c r="AK44" s="486">
        <f t="shared" si="52"/>
        <v>0</v>
      </c>
      <c r="AL44" s="111"/>
      <c r="AM44" s="112"/>
      <c r="AN44" s="486">
        <f t="shared" si="53"/>
        <v>0</v>
      </c>
      <c r="AO44" s="111"/>
      <c r="AP44" s="112"/>
      <c r="AQ44" s="485">
        <f t="shared" si="54"/>
        <v>0</v>
      </c>
      <c r="AR44" s="853"/>
      <c r="AS44" s="854"/>
      <c r="AT44" s="855">
        <f t="shared" si="14"/>
        <v>0</v>
      </c>
      <c r="AU44" s="831"/>
      <c r="AV44" s="831"/>
      <c r="AW44" s="12"/>
      <c r="AX44" s="12"/>
      <c r="AY44" s="483">
        <f t="shared" si="15"/>
        <v>0</v>
      </c>
      <c r="AZ44" s="484">
        <f t="shared" si="13"/>
        <v>0</v>
      </c>
      <c r="BA44" s="486">
        <f t="shared" si="16"/>
        <v>0</v>
      </c>
      <c r="BB44" s="13"/>
      <c r="BC44" s="13"/>
      <c r="BD44" s="13"/>
      <c r="BE44" s="13"/>
    </row>
    <row r="45" spans="1:57" s="496" customFormat="1" ht="12.75">
      <c r="A45" s="506">
        <v>35</v>
      </c>
      <c r="B45" s="178" t="s">
        <v>20</v>
      </c>
      <c r="C45" s="179"/>
      <c r="D45" s="179"/>
      <c r="E45" s="10"/>
      <c r="F45" s="110"/>
      <c r="G45" s="521">
        <f t="shared" si="43"/>
        <v>0</v>
      </c>
      <c r="H45" s="112"/>
      <c r="I45" s="112"/>
      <c r="J45" s="486">
        <f t="shared" si="31"/>
        <v>0</v>
      </c>
      <c r="K45" s="111"/>
      <c r="L45" s="112"/>
      <c r="M45" s="486">
        <f t="shared" si="44"/>
        <v>0</v>
      </c>
      <c r="N45" s="111"/>
      <c r="O45" s="112"/>
      <c r="P45" s="486">
        <f t="shared" si="45"/>
        <v>0</v>
      </c>
      <c r="Q45" s="111"/>
      <c r="R45" s="112"/>
      <c r="S45" s="486">
        <f t="shared" si="46"/>
        <v>0</v>
      </c>
      <c r="T45" s="111"/>
      <c r="U45" s="112"/>
      <c r="V45" s="486">
        <f t="shared" si="47"/>
        <v>0</v>
      </c>
      <c r="W45" s="111"/>
      <c r="X45" s="112"/>
      <c r="Y45" s="486">
        <f t="shared" si="48"/>
        <v>0</v>
      </c>
      <c r="Z45" s="111"/>
      <c r="AA45" s="112"/>
      <c r="AB45" s="486">
        <f t="shared" si="49"/>
        <v>0</v>
      </c>
      <c r="AC45" s="111"/>
      <c r="AD45" s="112"/>
      <c r="AE45" s="486">
        <f t="shared" si="50"/>
        <v>0</v>
      </c>
      <c r="AF45" s="111"/>
      <c r="AG45" s="112"/>
      <c r="AH45" s="486">
        <f t="shared" si="51"/>
        <v>0</v>
      </c>
      <c r="AI45" s="111"/>
      <c r="AJ45" s="112"/>
      <c r="AK45" s="486">
        <f t="shared" si="52"/>
        <v>0</v>
      </c>
      <c r="AL45" s="111"/>
      <c r="AM45" s="112"/>
      <c r="AN45" s="486">
        <f t="shared" si="53"/>
        <v>0</v>
      </c>
      <c r="AO45" s="111"/>
      <c r="AP45" s="112"/>
      <c r="AQ45" s="485">
        <f t="shared" si="54"/>
        <v>0</v>
      </c>
      <c r="AR45" s="111"/>
      <c r="AS45" s="112"/>
      <c r="AT45" s="855">
        <f t="shared" si="14"/>
        <v>0</v>
      </c>
      <c r="AU45" s="831"/>
      <c r="AV45" s="831"/>
      <c r="AW45" s="12"/>
      <c r="AX45" s="12"/>
      <c r="AY45" s="483">
        <f t="shared" si="15"/>
        <v>0</v>
      </c>
      <c r="AZ45" s="484">
        <f t="shared" si="13"/>
        <v>0</v>
      </c>
      <c r="BA45" s="486">
        <f t="shared" si="16"/>
        <v>0</v>
      </c>
      <c r="BB45" s="13"/>
      <c r="BC45" s="13"/>
      <c r="BD45" s="13"/>
      <c r="BE45" s="13"/>
    </row>
    <row r="46" spans="1:57" s="496" customFormat="1" ht="12.75">
      <c r="A46" s="506">
        <v>36</v>
      </c>
      <c r="B46" s="178" t="s">
        <v>20</v>
      </c>
      <c r="C46" s="179"/>
      <c r="D46" s="179"/>
      <c r="E46" s="10"/>
      <c r="F46" s="110"/>
      <c r="G46" s="521">
        <f t="shared" si="43"/>
        <v>0</v>
      </c>
      <c r="H46" s="112"/>
      <c r="I46" s="112"/>
      <c r="J46" s="486">
        <f t="shared" si="31"/>
        <v>0</v>
      </c>
      <c r="K46" s="111"/>
      <c r="L46" s="112"/>
      <c r="M46" s="486">
        <f t="shared" si="44"/>
        <v>0</v>
      </c>
      <c r="N46" s="111"/>
      <c r="O46" s="112"/>
      <c r="P46" s="486">
        <f t="shared" si="45"/>
        <v>0</v>
      </c>
      <c r="Q46" s="111"/>
      <c r="R46" s="112"/>
      <c r="S46" s="486">
        <f t="shared" si="46"/>
        <v>0</v>
      </c>
      <c r="T46" s="111"/>
      <c r="U46" s="112"/>
      <c r="V46" s="486">
        <f t="shared" si="47"/>
        <v>0</v>
      </c>
      <c r="W46" s="111"/>
      <c r="X46" s="112"/>
      <c r="Y46" s="486">
        <f t="shared" si="48"/>
        <v>0</v>
      </c>
      <c r="Z46" s="111"/>
      <c r="AA46" s="112"/>
      <c r="AB46" s="486">
        <f t="shared" si="49"/>
        <v>0</v>
      </c>
      <c r="AC46" s="111"/>
      <c r="AD46" s="112"/>
      <c r="AE46" s="486">
        <f t="shared" si="50"/>
        <v>0</v>
      </c>
      <c r="AF46" s="111"/>
      <c r="AG46" s="112"/>
      <c r="AH46" s="486">
        <f t="shared" si="51"/>
        <v>0</v>
      </c>
      <c r="AI46" s="111"/>
      <c r="AJ46" s="112"/>
      <c r="AK46" s="486">
        <f t="shared" si="52"/>
        <v>0</v>
      </c>
      <c r="AL46" s="111"/>
      <c r="AM46" s="112"/>
      <c r="AN46" s="486">
        <f t="shared" si="53"/>
        <v>0</v>
      </c>
      <c r="AO46" s="111"/>
      <c r="AP46" s="112"/>
      <c r="AQ46" s="485">
        <f t="shared" si="54"/>
        <v>0</v>
      </c>
      <c r="AR46" s="111"/>
      <c r="AS46" s="112"/>
      <c r="AT46" s="855">
        <f t="shared" si="14"/>
        <v>0</v>
      </c>
      <c r="AU46" s="831"/>
      <c r="AV46" s="831"/>
      <c r="AW46" s="12"/>
      <c r="AX46" s="12"/>
      <c r="AY46" s="483">
        <f t="shared" si="15"/>
        <v>0</v>
      </c>
      <c r="AZ46" s="484">
        <f t="shared" si="13"/>
        <v>0</v>
      </c>
      <c r="BA46" s="486">
        <f t="shared" si="16"/>
        <v>0</v>
      </c>
      <c r="BB46" s="13"/>
      <c r="BC46" s="13"/>
      <c r="BD46" s="13"/>
      <c r="BE46" s="13"/>
    </row>
    <row r="47" spans="1:57" s="496" customFormat="1" ht="12.75">
      <c r="A47" s="506">
        <v>37</v>
      </c>
      <c r="B47" s="178" t="s">
        <v>20</v>
      </c>
      <c r="C47" s="179"/>
      <c r="D47" s="179"/>
      <c r="E47" s="10"/>
      <c r="F47" s="110"/>
      <c r="G47" s="521">
        <f t="shared" si="43"/>
        <v>0</v>
      </c>
      <c r="H47" s="111"/>
      <c r="I47" s="112"/>
      <c r="J47" s="486">
        <f t="shared" si="31"/>
        <v>0</v>
      </c>
      <c r="K47" s="111"/>
      <c r="L47" s="112"/>
      <c r="M47" s="486">
        <f t="shared" si="44"/>
        <v>0</v>
      </c>
      <c r="N47" s="111"/>
      <c r="O47" s="112"/>
      <c r="P47" s="486">
        <f t="shared" si="45"/>
        <v>0</v>
      </c>
      <c r="Q47" s="111"/>
      <c r="R47" s="112"/>
      <c r="S47" s="486">
        <f t="shared" si="46"/>
        <v>0</v>
      </c>
      <c r="T47" s="111"/>
      <c r="U47" s="112"/>
      <c r="V47" s="486">
        <f t="shared" si="47"/>
        <v>0</v>
      </c>
      <c r="W47" s="111"/>
      <c r="X47" s="112"/>
      <c r="Y47" s="486">
        <f t="shared" si="48"/>
        <v>0</v>
      </c>
      <c r="Z47" s="111"/>
      <c r="AA47" s="112"/>
      <c r="AB47" s="486">
        <f t="shared" si="49"/>
        <v>0</v>
      </c>
      <c r="AC47" s="111"/>
      <c r="AD47" s="112"/>
      <c r="AE47" s="486">
        <f t="shared" si="50"/>
        <v>0</v>
      </c>
      <c r="AF47" s="111"/>
      <c r="AG47" s="112"/>
      <c r="AH47" s="486">
        <f t="shared" si="51"/>
        <v>0</v>
      </c>
      <c r="AI47" s="111"/>
      <c r="AJ47" s="112"/>
      <c r="AK47" s="486">
        <f t="shared" si="52"/>
        <v>0</v>
      </c>
      <c r="AL47" s="111"/>
      <c r="AM47" s="112"/>
      <c r="AN47" s="486">
        <f t="shared" si="53"/>
        <v>0</v>
      </c>
      <c r="AO47" s="111"/>
      <c r="AP47" s="112"/>
      <c r="AQ47" s="485">
        <f t="shared" si="54"/>
        <v>0</v>
      </c>
      <c r="AR47" s="111"/>
      <c r="AS47" s="112"/>
      <c r="AT47" s="855">
        <f t="shared" si="14"/>
        <v>0</v>
      </c>
      <c r="AU47" s="831"/>
      <c r="AV47" s="831"/>
      <c r="AW47" s="12"/>
      <c r="AX47" s="12"/>
      <c r="AY47" s="483">
        <f>E47</f>
        <v>0</v>
      </c>
      <c r="AZ47" s="484">
        <f t="shared" si="13"/>
        <v>0</v>
      </c>
      <c r="BA47" s="486">
        <f t="shared" si="16"/>
        <v>0</v>
      </c>
      <c r="BB47" s="13"/>
      <c r="BC47" s="13"/>
      <c r="BD47" s="13"/>
      <c r="BE47" s="13"/>
    </row>
    <row r="48" spans="1:57" s="496" customFormat="1" ht="12.75" customHeight="1">
      <c r="A48" s="506">
        <v>38</v>
      </c>
      <c r="B48" s="178" t="s">
        <v>20</v>
      </c>
      <c r="C48" s="179"/>
      <c r="D48" s="179"/>
      <c r="E48" s="10"/>
      <c r="F48" s="110"/>
      <c r="G48" s="521">
        <f t="shared" si="43"/>
        <v>0</v>
      </c>
      <c r="H48" s="111"/>
      <c r="I48" s="112"/>
      <c r="J48" s="486">
        <f t="shared" si="31"/>
        <v>0</v>
      </c>
      <c r="K48" s="111"/>
      <c r="L48" s="112"/>
      <c r="M48" s="486">
        <f t="shared" si="44"/>
        <v>0</v>
      </c>
      <c r="N48" s="111"/>
      <c r="O48" s="112"/>
      <c r="P48" s="486">
        <f t="shared" si="45"/>
        <v>0</v>
      </c>
      <c r="Q48" s="111"/>
      <c r="R48" s="112"/>
      <c r="S48" s="486">
        <f t="shared" si="46"/>
        <v>0</v>
      </c>
      <c r="T48" s="111"/>
      <c r="U48" s="112"/>
      <c r="V48" s="486">
        <f t="shared" si="47"/>
        <v>0</v>
      </c>
      <c r="W48" s="111"/>
      <c r="X48" s="112"/>
      <c r="Y48" s="486">
        <f t="shared" si="48"/>
        <v>0</v>
      </c>
      <c r="Z48" s="111"/>
      <c r="AA48" s="112"/>
      <c r="AB48" s="486">
        <f t="shared" si="49"/>
        <v>0</v>
      </c>
      <c r="AC48" s="111"/>
      <c r="AD48" s="112"/>
      <c r="AE48" s="486">
        <f t="shared" si="50"/>
        <v>0</v>
      </c>
      <c r="AF48" s="111"/>
      <c r="AG48" s="112"/>
      <c r="AH48" s="486">
        <f t="shared" si="51"/>
        <v>0</v>
      </c>
      <c r="AI48" s="111"/>
      <c r="AJ48" s="112"/>
      <c r="AK48" s="486">
        <f t="shared" si="52"/>
        <v>0</v>
      </c>
      <c r="AL48" s="111"/>
      <c r="AM48" s="112"/>
      <c r="AN48" s="486">
        <f t="shared" si="53"/>
        <v>0</v>
      </c>
      <c r="AO48" s="111"/>
      <c r="AP48" s="112"/>
      <c r="AQ48" s="485">
        <f t="shared" si="54"/>
        <v>0</v>
      </c>
      <c r="AR48" s="111"/>
      <c r="AS48" s="112"/>
      <c r="AT48" s="855">
        <f t="shared" si="14"/>
        <v>0</v>
      </c>
      <c r="AU48" s="831"/>
      <c r="AV48" s="831"/>
      <c r="AW48" s="12"/>
      <c r="AX48" s="12"/>
      <c r="AY48" s="483">
        <f t="shared" si="15"/>
        <v>0</v>
      </c>
      <c r="AZ48" s="484">
        <f t="shared" si="13"/>
        <v>0</v>
      </c>
      <c r="BA48" s="486">
        <f t="shared" si="16"/>
        <v>0</v>
      </c>
      <c r="BB48" s="13"/>
      <c r="BC48" s="13"/>
      <c r="BD48" s="13"/>
      <c r="BE48" s="13"/>
    </row>
    <row r="49" spans="1:57" s="496" customFormat="1" ht="12.75" customHeight="1">
      <c r="A49" s="506">
        <v>39</v>
      </c>
      <c r="B49" s="178" t="s">
        <v>20</v>
      </c>
      <c r="C49" s="179"/>
      <c r="D49" s="179"/>
      <c r="E49" s="10"/>
      <c r="F49" s="110"/>
      <c r="G49" s="521">
        <f t="shared" si="43"/>
        <v>0</v>
      </c>
      <c r="H49" s="111"/>
      <c r="I49" s="112"/>
      <c r="J49" s="486">
        <f t="shared" si="31"/>
        <v>0</v>
      </c>
      <c r="K49" s="111"/>
      <c r="L49" s="112"/>
      <c r="M49" s="486">
        <f t="shared" si="44"/>
        <v>0</v>
      </c>
      <c r="N49" s="111"/>
      <c r="O49" s="112"/>
      <c r="P49" s="486">
        <f t="shared" si="45"/>
        <v>0</v>
      </c>
      <c r="Q49" s="111"/>
      <c r="R49" s="112"/>
      <c r="S49" s="486">
        <f t="shared" si="46"/>
        <v>0</v>
      </c>
      <c r="T49" s="111"/>
      <c r="U49" s="112"/>
      <c r="V49" s="486">
        <f t="shared" si="47"/>
        <v>0</v>
      </c>
      <c r="W49" s="111"/>
      <c r="X49" s="112"/>
      <c r="Y49" s="486">
        <f t="shared" si="48"/>
        <v>0</v>
      </c>
      <c r="Z49" s="111"/>
      <c r="AA49" s="112"/>
      <c r="AB49" s="486">
        <f t="shared" si="49"/>
        <v>0</v>
      </c>
      <c r="AC49" s="111"/>
      <c r="AD49" s="112"/>
      <c r="AE49" s="486">
        <f t="shared" si="50"/>
        <v>0</v>
      </c>
      <c r="AF49" s="111"/>
      <c r="AG49" s="112"/>
      <c r="AH49" s="486">
        <f t="shared" si="51"/>
        <v>0</v>
      </c>
      <c r="AI49" s="111"/>
      <c r="AJ49" s="112"/>
      <c r="AK49" s="486">
        <f t="shared" si="52"/>
        <v>0</v>
      </c>
      <c r="AL49" s="111"/>
      <c r="AM49" s="112"/>
      <c r="AN49" s="486">
        <f t="shared" si="53"/>
        <v>0</v>
      </c>
      <c r="AO49" s="111"/>
      <c r="AP49" s="112"/>
      <c r="AQ49" s="485">
        <f t="shared" si="54"/>
        <v>0</v>
      </c>
      <c r="AR49" s="111"/>
      <c r="AS49" s="112"/>
      <c r="AT49" s="855">
        <f t="shared" si="14"/>
        <v>0</v>
      </c>
      <c r="AU49" s="831"/>
      <c r="AV49" s="831"/>
      <c r="AW49" s="12"/>
      <c r="AX49" s="12"/>
      <c r="AY49" s="483">
        <f t="shared" si="15"/>
        <v>0</v>
      </c>
      <c r="AZ49" s="484">
        <f t="shared" si="13"/>
        <v>0</v>
      </c>
      <c r="BA49" s="486">
        <f t="shared" si="16"/>
        <v>0</v>
      </c>
      <c r="BB49" s="13"/>
      <c r="BC49" s="13"/>
      <c r="BD49" s="13"/>
      <c r="BE49" s="13"/>
    </row>
    <row r="50" spans="1:57" s="496" customFormat="1" ht="12.75" customHeight="1">
      <c r="A50" s="506">
        <v>40</v>
      </c>
      <c r="B50" s="178" t="s">
        <v>20</v>
      </c>
      <c r="C50" s="179"/>
      <c r="D50" s="179"/>
      <c r="E50" s="10"/>
      <c r="F50" s="110"/>
      <c r="G50" s="521">
        <f t="shared" si="43"/>
        <v>0</v>
      </c>
      <c r="H50" s="111"/>
      <c r="I50" s="112"/>
      <c r="J50" s="486">
        <f>+H50-I50</f>
        <v>0</v>
      </c>
      <c r="K50" s="111"/>
      <c r="L50" s="112"/>
      <c r="M50" s="486">
        <f t="shared" si="44"/>
        <v>0</v>
      </c>
      <c r="N50" s="111"/>
      <c r="O50" s="112"/>
      <c r="P50" s="486">
        <f t="shared" si="45"/>
        <v>0</v>
      </c>
      <c r="Q50" s="111"/>
      <c r="R50" s="112"/>
      <c r="S50" s="486">
        <f t="shared" si="46"/>
        <v>0</v>
      </c>
      <c r="T50" s="111"/>
      <c r="U50" s="112"/>
      <c r="V50" s="486">
        <f t="shared" si="47"/>
        <v>0</v>
      </c>
      <c r="W50" s="111"/>
      <c r="X50" s="112"/>
      <c r="Y50" s="486">
        <f t="shared" si="48"/>
        <v>0</v>
      </c>
      <c r="Z50" s="111"/>
      <c r="AA50" s="112"/>
      <c r="AB50" s="486">
        <f t="shared" si="49"/>
        <v>0</v>
      </c>
      <c r="AC50" s="111"/>
      <c r="AD50" s="112"/>
      <c r="AE50" s="486">
        <f t="shared" si="50"/>
        <v>0</v>
      </c>
      <c r="AF50" s="111"/>
      <c r="AG50" s="112"/>
      <c r="AH50" s="486">
        <f t="shared" si="51"/>
        <v>0</v>
      </c>
      <c r="AI50" s="111"/>
      <c r="AJ50" s="112"/>
      <c r="AK50" s="486">
        <f t="shared" si="52"/>
        <v>0</v>
      </c>
      <c r="AL50" s="111"/>
      <c r="AM50" s="112"/>
      <c r="AN50" s="486">
        <f t="shared" si="53"/>
        <v>0</v>
      </c>
      <c r="AO50" s="111"/>
      <c r="AP50" s="112"/>
      <c r="AQ50" s="485">
        <f t="shared" si="54"/>
        <v>0</v>
      </c>
      <c r="AR50" s="111"/>
      <c r="AS50" s="112"/>
      <c r="AT50" s="855">
        <f t="shared" si="14"/>
        <v>0</v>
      </c>
      <c r="AU50" s="831"/>
      <c r="AV50" s="831"/>
      <c r="AW50" s="12"/>
      <c r="AX50" s="12"/>
      <c r="AY50" s="483">
        <f t="shared" si="15"/>
        <v>0</v>
      </c>
      <c r="AZ50" s="484">
        <f t="shared" si="13"/>
        <v>0</v>
      </c>
      <c r="BA50" s="486">
        <f t="shared" si="16"/>
        <v>0</v>
      </c>
      <c r="BB50" s="13"/>
      <c r="BC50" s="13"/>
      <c r="BD50" s="13"/>
      <c r="BE50" s="13"/>
    </row>
    <row r="51" spans="1:57" s="496" customFormat="1" ht="12.75" customHeight="1">
      <c r="A51" s="506">
        <v>41</v>
      </c>
      <c r="B51" s="178" t="s">
        <v>20</v>
      </c>
      <c r="C51" s="179"/>
      <c r="D51" s="179"/>
      <c r="E51" s="10"/>
      <c r="F51" s="110"/>
      <c r="G51" s="521">
        <f t="shared" si="43"/>
        <v>0</v>
      </c>
      <c r="H51" s="111"/>
      <c r="I51" s="112"/>
      <c r="J51" s="486">
        <f>+H51-I51</f>
        <v>0</v>
      </c>
      <c r="K51" s="111"/>
      <c r="L51" s="112"/>
      <c r="M51" s="486">
        <f t="shared" si="44"/>
        <v>0</v>
      </c>
      <c r="N51" s="111"/>
      <c r="O51" s="112"/>
      <c r="P51" s="486">
        <f t="shared" si="45"/>
        <v>0</v>
      </c>
      <c r="Q51" s="111"/>
      <c r="R51" s="112"/>
      <c r="S51" s="486">
        <f t="shared" si="46"/>
        <v>0</v>
      </c>
      <c r="T51" s="111"/>
      <c r="U51" s="112"/>
      <c r="V51" s="486">
        <f t="shared" si="47"/>
        <v>0</v>
      </c>
      <c r="W51" s="111"/>
      <c r="X51" s="112"/>
      <c r="Y51" s="486">
        <f t="shared" si="48"/>
        <v>0</v>
      </c>
      <c r="Z51" s="111"/>
      <c r="AA51" s="112"/>
      <c r="AB51" s="486">
        <f t="shared" si="49"/>
        <v>0</v>
      </c>
      <c r="AC51" s="111"/>
      <c r="AD51" s="112"/>
      <c r="AE51" s="486">
        <f t="shared" si="50"/>
        <v>0</v>
      </c>
      <c r="AF51" s="111"/>
      <c r="AG51" s="112"/>
      <c r="AH51" s="486">
        <f t="shared" si="51"/>
        <v>0</v>
      </c>
      <c r="AI51" s="111"/>
      <c r="AJ51" s="112"/>
      <c r="AK51" s="486">
        <f t="shared" si="52"/>
        <v>0</v>
      </c>
      <c r="AL51" s="111"/>
      <c r="AM51" s="112"/>
      <c r="AN51" s="486">
        <f t="shared" si="53"/>
        <v>0</v>
      </c>
      <c r="AO51" s="111"/>
      <c r="AP51" s="112"/>
      <c r="AQ51" s="485">
        <f t="shared" si="54"/>
        <v>0</v>
      </c>
      <c r="AR51" s="111"/>
      <c r="AS51" s="112"/>
      <c r="AT51" s="855">
        <f t="shared" si="14"/>
        <v>0</v>
      </c>
      <c r="AU51" s="831"/>
      <c r="AV51" s="831"/>
      <c r="AW51" s="12"/>
      <c r="AX51" s="12"/>
      <c r="AY51" s="483">
        <f t="shared" si="15"/>
        <v>0</v>
      </c>
      <c r="AZ51" s="484">
        <f t="shared" si="13"/>
        <v>0</v>
      </c>
      <c r="BA51" s="486">
        <f t="shared" si="16"/>
        <v>0</v>
      </c>
      <c r="BB51" s="13"/>
      <c r="BC51" s="13"/>
      <c r="BD51" s="13"/>
      <c r="BE51" s="13"/>
    </row>
    <row r="52" spans="1:57" s="496" customFormat="1" thickBot="1">
      <c r="A52" s="507"/>
      <c r="B52" s="508" t="s">
        <v>21</v>
      </c>
      <c r="C52" s="509"/>
      <c r="D52" s="509"/>
      <c r="E52" s="510">
        <f t="shared" ref="E52:AQ52" si="55">SUM(E11:E51)</f>
        <v>0</v>
      </c>
      <c r="F52" s="511">
        <f t="shared" si="55"/>
        <v>0</v>
      </c>
      <c r="G52" s="512">
        <f t="shared" si="55"/>
        <v>0</v>
      </c>
      <c r="H52" s="487">
        <f t="shared" si="55"/>
        <v>0</v>
      </c>
      <c r="I52" s="488">
        <f t="shared" si="55"/>
        <v>0</v>
      </c>
      <c r="J52" s="489">
        <f t="shared" si="55"/>
        <v>0</v>
      </c>
      <c r="K52" s="487">
        <f t="shared" si="55"/>
        <v>0</v>
      </c>
      <c r="L52" s="488">
        <f t="shared" si="55"/>
        <v>0</v>
      </c>
      <c r="M52" s="489">
        <f t="shared" si="55"/>
        <v>0</v>
      </c>
      <c r="N52" s="487">
        <f t="shared" si="55"/>
        <v>0</v>
      </c>
      <c r="O52" s="488">
        <f t="shared" si="55"/>
        <v>0</v>
      </c>
      <c r="P52" s="489">
        <f t="shared" si="55"/>
        <v>0</v>
      </c>
      <c r="Q52" s="487">
        <f t="shared" si="55"/>
        <v>0</v>
      </c>
      <c r="R52" s="488">
        <f t="shared" si="55"/>
        <v>0</v>
      </c>
      <c r="S52" s="489">
        <f t="shared" si="55"/>
        <v>0</v>
      </c>
      <c r="T52" s="487">
        <f t="shared" si="55"/>
        <v>0</v>
      </c>
      <c r="U52" s="488">
        <f t="shared" si="55"/>
        <v>0</v>
      </c>
      <c r="V52" s="489">
        <f t="shared" si="55"/>
        <v>0</v>
      </c>
      <c r="W52" s="487">
        <f t="shared" si="55"/>
        <v>0</v>
      </c>
      <c r="X52" s="488">
        <f t="shared" si="55"/>
        <v>0</v>
      </c>
      <c r="Y52" s="489">
        <f t="shared" si="55"/>
        <v>0</v>
      </c>
      <c r="Z52" s="487">
        <f t="shared" si="55"/>
        <v>0</v>
      </c>
      <c r="AA52" s="488">
        <f t="shared" si="55"/>
        <v>0</v>
      </c>
      <c r="AB52" s="489">
        <f t="shared" si="55"/>
        <v>0</v>
      </c>
      <c r="AC52" s="487">
        <f t="shared" si="55"/>
        <v>0</v>
      </c>
      <c r="AD52" s="488">
        <f t="shared" si="55"/>
        <v>0</v>
      </c>
      <c r="AE52" s="489">
        <f t="shared" si="55"/>
        <v>0</v>
      </c>
      <c r="AF52" s="487">
        <f t="shared" si="55"/>
        <v>0</v>
      </c>
      <c r="AG52" s="488">
        <f t="shared" si="55"/>
        <v>0</v>
      </c>
      <c r="AH52" s="489">
        <f t="shared" si="55"/>
        <v>0</v>
      </c>
      <c r="AI52" s="487">
        <f t="shared" si="55"/>
        <v>0</v>
      </c>
      <c r="AJ52" s="488">
        <f t="shared" si="55"/>
        <v>0</v>
      </c>
      <c r="AK52" s="489">
        <f t="shared" si="55"/>
        <v>0</v>
      </c>
      <c r="AL52" s="487">
        <f t="shared" si="55"/>
        <v>0</v>
      </c>
      <c r="AM52" s="488">
        <f t="shared" si="55"/>
        <v>0</v>
      </c>
      <c r="AN52" s="489">
        <f t="shared" si="55"/>
        <v>0</v>
      </c>
      <c r="AO52" s="487">
        <f t="shared" si="55"/>
        <v>0</v>
      </c>
      <c r="AP52" s="488">
        <f t="shared" si="55"/>
        <v>0</v>
      </c>
      <c r="AQ52" s="513">
        <f t="shared" si="55"/>
        <v>0</v>
      </c>
      <c r="AR52" s="856">
        <f>SUM(AR11:AR51)</f>
        <v>0</v>
      </c>
      <c r="AS52" s="857">
        <v>0</v>
      </c>
      <c r="AT52" s="858"/>
      <c r="AU52" s="831"/>
      <c r="AV52" s="831"/>
      <c r="AW52" s="12"/>
      <c r="AX52" s="12"/>
      <c r="AY52" s="487">
        <f>E52</f>
        <v>0</v>
      </c>
      <c r="AZ52" s="488">
        <f t="shared" si="13"/>
        <v>0</v>
      </c>
      <c r="BA52" s="489">
        <f t="shared" si="16"/>
        <v>0</v>
      </c>
      <c r="BB52" s="13"/>
      <c r="BC52" s="13"/>
      <c r="BD52" s="13"/>
      <c r="BE52" s="13"/>
    </row>
    <row r="53" spans="1:57" s="33" customFormat="1" ht="9.75" thickTop="1">
      <c r="C53" s="515"/>
      <c r="D53" s="515"/>
      <c r="E53" s="514" t="s">
        <v>22</v>
      </c>
      <c r="G53" s="516"/>
      <c r="H53" s="516"/>
      <c r="I53" s="516"/>
      <c r="J53" s="516"/>
      <c r="K53" s="516"/>
      <c r="L53" s="516"/>
      <c r="M53" s="516"/>
      <c r="N53" s="658"/>
      <c r="O53" s="658"/>
      <c r="P53" s="658"/>
      <c r="Q53" s="658"/>
      <c r="R53" s="658"/>
      <c r="S53" s="658"/>
      <c r="T53" s="658"/>
      <c r="U53" s="658"/>
      <c r="V53" s="658"/>
      <c r="W53" s="658"/>
      <c r="X53" s="658"/>
      <c r="Y53" s="658"/>
      <c r="Z53" s="658"/>
      <c r="AA53" s="658"/>
      <c r="AB53" s="658"/>
      <c r="AC53" s="658"/>
      <c r="AD53" s="658"/>
      <c r="AE53" s="658"/>
      <c r="AF53" s="658"/>
      <c r="AG53" s="658"/>
      <c r="AH53" s="658"/>
      <c r="AI53" s="658"/>
      <c r="AJ53" s="658"/>
      <c r="AK53" s="658"/>
      <c r="AL53" s="658"/>
      <c r="AM53" s="658"/>
      <c r="AN53" s="658"/>
      <c r="AO53" s="658"/>
      <c r="AP53" s="658"/>
      <c r="AQ53" s="658"/>
      <c r="AR53" s="658"/>
      <c r="AS53" s="658"/>
      <c r="AT53" s="658"/>
      <c r="AU53" s="658"/>
      <c r="AV53" s="658"/>
      <c r="AW53" s="658"/>
      <c r="AX53" s="658"/>
      <c r="AY53" s="659"/>
      <c r="AZ53" s="659"/>
      <c r="BA53" s="659"/>
      <c r="BB53" s="34"/>
      <c r="BC53" s="34"/>
      <c r="BD53" s="34"/>
      <c r="BE53" s="34"/>
    </row>
    <row r="54" spans="1:57" s="33" customFormat="1" ht="9">
      <c r="C54" s="515"/>
      <c r="D54" s="515"/>
      <c r="E54" s="514" t="s">
        <v>472</v>
      </c>
      <c r="G54" s="517"/>
      <c r="H54" s="516"/>
      <c r="I54" s="516"/>
      <c r="J54" s="516"/>
      <c r="K54" s="516"/>
      <c r="L54" s="516"/>
      <c r="M54" s="516"/>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8"/>
      <c r="AK54" s="658"/>
      <c r="AL54" s="658"/>
      <c r="AM54" s="658"/>
      <c r="AN54" s="658"/>
      <c r="AO54" s="658"/>
      <c r="AP54" s="658"/>
      <c r="AQ54" s="658"/>
      <c r="AR54" s="658"/>
      <c r="AS54" s="658"/>
      <c r="AT54" s="658"/>
      <c r="AU54" s="658"/>
      <c r="AV54" s="658"/>
      <c r="AW54" s="658"/>
      <c r="AX54" s="658"/>
      <c r="AY54" s="659"/>
      <c r="AZ54" s="660"/>
      <c r="BA54" s="660"/>
    </row>
    <row r="55" spans="1:57">
      <c r="E55" s="12"/>
      <c r="F55" s="12"/>
      <c r="G55" s="12"/>
      <c r="H55" s="12"/>
      <c r="I55" s="12"/>
      <c r="J55" s="12"/>
      <c r="K55" s="12"/>
      <c r="L55" s="12"/>
      <c r="M55" s="12"/>
      <c r="N55" s="13"/>
      <c r="O55" s="13"/>
      <c r="P55" s="13"/>
      <c r="Q55" s="13"/>
      <c r="R55" s="13"/>
      <c r="S55" s="13"/>
      <c r="T55" s="13"/>
      <c r="U55" s="13"/>
      <c r="V55" s="13"/>
      <c r="W55" s="13"/>
      <c r="X55" s="13"/>
      <c r="Y55" s="13"/>
      <c r="AH55" s="13"/>
      <c r="AI55" s="13"/>
      <c r="AJ55" s="13"/>
      <c r="AK55" s="13"/>
      <c r="AL55" s="13"/>
      <c r="AM55" s="14"/>
      <c r="AN55" s="15"/>
      <c r="AO55" s="13"/>
      <c r="AP55" s="14"/>
      <c r="AQ55" s="15"/>
      <c r="AR55" s="15"/>
      <c r="AS55" s="15"/>
      <c r="AT55" s="15"/>
      <c r="AU55" s="15"/>
      <c r="AV55" s="15"/>
      <c r="AW55" s="15"/>
      <c r="AX55" s="15"/>
      <c r="AY55" s="761"/>
    </row>
    <row r="56" spans="1:57">
      <c r="E56" s="12"/>
      <c r="F56" s="12"/>
      <c r="G56" s="12"/>
      <c r="H56" s="12"/>
      <c r="I56" s="12"/>
      <c r="J56" s="12"/>
      <c r="K56" s="12"/>
      <c r="L56" s="12"/>
      <c r="M56" s="12"/>
      <c r="N56" s="806"/>
      <c r="O56" s="13"/>
      <c r="P56" s="13"/>
      <c r="Q56" s="806"/>
      <c r="R56" s="13"/>
      <c r="S56" s="13"/>
      <c r="T56" s="806"/>
      <c r="U56" s="13"/>
      <c r="V56" s="13"/>
      <c r="W56" s="806"/>
      <c r="X56" s="13"/>
      <c r="Y56" s="13"/>
      <c r="Z56" s="806"/>
      <c r="AH56" s="13"/>
      <c r="AI56" s="13"/>
      <c r="AJ56" s="13"/>
      <c r="AK56" s="13"/>
      <c r="AL56" s="13"/>
      <c r="AM56" s="14"/>
      <c r="AN56" s="15"/>
      <c r="AO56" s="13"/>
      <c r="AP56" s="14"/>
      <c r="AQ56" s="15"/>
      <c r="AR56" s="15"/>
      <c r="AS56" s="15"/>
      <c r="AT56" s="15"/>
      <c r="AU56" s="15"/>
      <c r="AV56" s="15"/>
      <c r="AW56" s="15"/>
      <c r="AX56" s="15"/>
    </row>
    <row r="57" spans="1:57">
      <c r="C57" s="3"/>
      <c r="E57" s="12"/>
      <c r="F57" s="12"/>
      <c r="G57" s="12"/>
      <c r="H57" s="12"/>
      <c r="I57" s="12"/>
      <c r="J57" s="12"/>
      <c r="K57" s="12"/>
      <c r="L57" s="12"/>
      <c r="M57" s="12"/>
      <c r="N57" s="13"/>
      <c r="O57" s="13"/>
      <c r="P57" s="13"/>
      <c r="Q57" s="13"/>
      <c r="R57" s="13"/>
      <c r="S57" s="13"/>
      <c r="T57" s="13"/>
      <c r="U57" s="13"/>
      <c r="V57" s="13"/>
      <c r="W57" s="13"/>
      <c r="X57" s="13"/>
      <c r="Y57" s="13"/>
      <c r="AH57" s="13"/>
      <c r="AI57" s="13"/>
      <c r="AJ57" s="13"/>
      <c r="AK57" s="13"/>
      <c r="AL57" s="13"/>
      <c r="AM57" s="14"/>
      <c r="AN57" s="15"/>
      <c r="AO57" s="13"/>
      <c r="AP57" s="14"/>
      <c r="AQ57" s="15"/>
      <c r="AR57" s="15"/>
      <c r="AS57" s="15"/>
      <c r="AT57" s="15"/>
      <c r="AU57" s="15"/>
      <c r="AV57" s="15"/>
      <c r="AW57" s="15"/>
      <c r="AX57" s="15"/>
    </row>
    <row r="58" spans="1:57">
      <c r="E58" s="12"/>
      <c r="F58" s="12"/>
      <c r="G58" s="12"/>
      <c r="H58" s="12"/>
      <c r="I58" s="12"/>
      <c r="J58" s="12"/>
      <c r="K58" s="12"/>
      <c r="L58" s="12"/>
      <c r="M58" s="12"/>
      <c r="N58" s="12"/>
      <c r="O58" s="13"/>
      <c r="P58" s="13"/>
      <c r="Q58" s="12"/>
      <c r="R58" s="13"/>
      <c r="S58" s="13"/>
      <c r="T58" s="12"/>
      <c r="U58" s="13"/>
      <c r="V58" s="13"/>
      <c r="W58" s="12"/>
      <c r="X58" s="13"/>
      <c r="Y58" s="13"/>
      <c r="AH58" s="13"/>
      <c r="AI58" s="13"/>
      <c r="AJ58" s="13"/>
      <c r="AK58" s="13"/>
      <c r="AL58" s="13"/>
      <c r="AM58" s="14"/>
      <c r="AN58" s="15"/>
      <c r="AO58" s="13"/>
      <c r="AP58" s="14"/>
      <c r="AQ58" s="15"/>
      <c r="AR58" s="15"/>
      <c r="AS58" s="15"/>
      <c r="AT58" s="15"/>
      <c r="AU58" s="15"/>
      <c r="AV58" s="15"/>
      <c r="AW58" s="15"/>
      <c r="AX58" s="15"/>
    </row>
    <row r="59" spans="1:57">
      <c r="AM59" s="15"/>
      <c r="AN59" s="15"/>
      <c r="AP59" s="15"/>
      <c r="AQ59" s="15"/>
      <c r="AR59" s="15"/>
      <c r="AS59" s="15"/>
      <c r="AT59" s="15"/>
      <c r="AU59" s="15"/>
      <c r="AV59" s="15"/>
      <c r="AW59" s="15"/>
      <c r="AX59" s="15"/>
    </row>
    <row r="60" spans="1:57">
      <c r="AM60" s="15"/>
      <c r="AN60" s="15"/>
      <c r="AP60" s="15"/>
      <c r="AQ60" s="15"/>
      <c r="AR60" s="15"/>
      <c r="AS60" s="15"/>
      <c r="AT60" s="15"/>
      <c r="AU60" s="15"/>
      <c r="AV60" s="15"/>
      <c r="AW60" s="15"/>
      <c r="AX60" s="15"/>
    </row>
    <row r="61" spans="1:57">
      <c r="AM61" s="15"/>
      <c r="AN61" s="15"/>
      <c r="AP61" s="15"/>
      <c r="AQ61" s="15"/>
      <c r="AR61" s="15"/>
      <c r="AS61" s="15"/>
      <c r="AT61" s="15"/>
      <c r="AU61" s="15"/>
      <c r="AV61" s="15"/>
      <c r="AW61" s="15"/>
      <c r="AX61" s="15"/>
    </row>
    <row r="62" spans="1:57">
      <c r="AM62" s="15"/>
      <c r="AN62" s="15"/>
      <c r="AP62" s="15"/>
      <c r="AQ62" s="15"/>
      <c r="AR62" s="15"/>
      <c r="AS62" s="15"/>
      <c r="AT62" s="15"/>
      <c r="AU62" s="15"/>
      <c r="AV62" s="15"/>
      <c r="AW62" s="15"/>
      <c r="AX62" s="15"/>
    </row>
    <row r="63" spans="1:57">
      <c r="AM63" s="15"/>
      <c r="AN63" s="15"/>
      <c r="AP63" s="15"/>
      <c r="AQ63" s="15"/>
      <c r="AR63" s="15"/>
      <c r="AS63" s="15"/>
      <c r="AT63" s="15"/>
      <c r="AU63" s="15"/>
      <c r="AV63" s="15"/>
      <c r="AW63" s="15"/>
      <c r="AX63" s="15"/>
    </row>
    <row r="64" spans="1:57">
      <c r="AM64" s="15"/>
      <c r="AN64" s="15"/>
      <c r="AP64" s="15"/>
      <c r="AQ64" s="15"/>
      <c r="AR64" s="15"/>
      <c r="AS64" s="15"/>
      <c r="AT64" s="15"/>
      <c r="AU64" s="15"/>
      <c r="AV64" s="15"/>
      <c r="AW64" s="15"/>
      <c r="AX64" s="15"/>
    </row>
    <row r="65" spans="39:50">
      <c r="AM65" s="15"/>
      <c r="AN65" s="15"/>
      <c r="AP65" s="15"/>
      <c r="AQ65" s="15"/>
      <c r="AR65" s="15"/>
      <c r="AS65" s="15"/>
      <c r="AT65" s="15"/>
      <c r="AU65" s="15"/>
      <c r="AV65" s="15"/>
      <c r="AW65" s="15"/>
      <c r="AX65" s="15"/>
    </row>
    <row r="66" spans="39:50">
      <c r="AM66" s="15"/>
      <c r="AN66" s="15"/>
      <c r="AP66" s="15"/>
      <c r="AQ66" s="15"/>
      <c r="AR66" s="15"/>
      <c r="AS66" s="15"/>
      <c r="AT66" s="15"/>
      <c r="AU66" s="15"/>
      <c r="AV66" s="15"/>
      <c r="AW66" s="15"/>
      <c r="AX66" s="15"/>
    </row>
    <row r="67" spans="39:50">
      <c r="AM67" s="15"/>
      <c r="AN67" s="15"/>
      <c r="AP67" s="15"/>
      <c r="AQ67" s="15"/>
      <c r="AR67" s="15"/>
      <c r="AS67" s="15"/>
      <c r="AT67" s="15"/>
      <c r="AU67" s="15"/>
      <c r="AV67" s="15"/>
      <c r="AW67" s="15"/>
      <c r="AX67" s="15"/>
    </row>
    <row r="68" spans="39:50">
      <c r="AM68" s="15"/>
      <c r="AN68" s="15"/>
      <c r="AP68" s="15"/>
      <c r="AQ68" s="15"/>
      <c r="AR68" s="15"/>
      <c r="AS68" s="15"/>
      <c r="AT68" s="15"/>
      <c r="AU68" s="15"/>
      <c r="AV68" s="15"/>
      <c r="AW68" s="15"/>
      <c r="AX68" s="15"/>
    </row>
    <row r="69" spans="39:50">
      <c r="AM69" s="15"/>
      <c r="AN69" s="15"/>
      <c r="AP69" s="15"/>
      <c r="AQ69" s="15"/>
      <c r="AR69" s="15"/>
      <c r="AS69" s="15"/>
      <c r="AT69" s="15"/>
      <c r="AU69" s="15"/>
      <c r="AV69" s="15"/>
      <c r="AW69" s="15"/>
      <c r="AX69" s="15"/>
    </row>
    <row r="70" spans="39:50">
      <c r="AM70" s="15"/>
      <c r="AN70" s="15"/>
      <c r="AP70" s="15"/>
      <c r="AQ70" s="15"/>
      <c r="AR70" s="15"/>
      <c r="AS70" s="15"/>
      <c r="AT70" s="15"/>
      <c r="AU70" s="15"/>
      <c r="AV70" s="15"/>
      <c r="AW70" s="15"/>
      <c r="AX70" s="15"/>
    </row>
    <row r="71" spans="39:50">
      <c r="AM71" s="15"/>
      <c r="AN71" s="15"/>
      <c r="AP71" s="15"/>
      <c r="AQ71" s="15"/>
      <c r="AR71" s="15"/>
      <c r="AS71" s="15"/>
      <c r="AT71" s="15"/>
      <c r="AU71" s="15"/>
      <c r="AV71" s="15"/>
      <c r="AW71" s="15"/>
      <c r="AX71" s="15"/>
    </row>
    <row r="72" spans="39:50">
      <c r="AM72" s="15"/>
      <c r="AN72" s="15"/>
      <c r="AP72" s="15"/>
      <c r="AQ72" s="15"/>
      <c r="AR72" s="15"/>
      <c r="AS72" s="15"/>
      <c r="AT72" s="15"/>
      <c r="AU72" s="15"/>
      <c r="AV72" s="15"/>
      <c r="AW72" s="15"/>
      <c r="AX72" s="15"/>
    </row>
    <row r="73" spans="39:50">
      <c r="AM73" s="15"/>
      <c r="AN73" s="15"/>
      <c r="AP73" s="15"/>
      <c r="AQ73" s="15"/>
      <c r="AR73" s="15"/>
      <c r="AS73" s="15"/>
      <c r="AT73" s="15"/>
      <c r="AU73" s="15"/>
      <c r="AV73" s="15"/>
      <c r="AW73" s="15"/>
      <c r="AX73" s="15"/>
    </row>
    <row r="74" spans="39:50">
      <c r="AM74" s="15"/>
      <c r="AN74" s="15"/>
      <c r="AP74" s="15"/>
      <c r="AQ74" s="15"/>
      <c r="AR74" s="15"/>
      <c r="AS74" s="15"/>
      <c r="AT74" s="15"/>
      <c r="AU74" s="15"/>
      <c r="AV74" s="15"/>
      <c r="AW74" s="15"/>
      <c r="AX74" s="15"/>
    </row>
    <row r="75" spans="39:50">
      <c r="AM75" s="15"/>
      <c r="AN75" s="15"/>
      <c r="AP75" s="15"/>
      <c r="AQ75" s="15"/>
      <c r="AR75" s="15"/>
      <c r="AS75" s="15"/>
      <c r="AT75" s="15"/>
      <c r="AU75" s="15"/>
      <c r="AV75" s="15"/>
      <c r="AW75" s="15"/>
      <c r="AX75" s="15"/>
    </row>
    <row r="76" spans="39:50">
      <c r="AM76" s="15"/>
      <c r="AN76" s="15"/>
      <c r="AP76" s="15"/>
      <c r="AQ76" s="15"/>
      <c r="AR76" s="15"/>
      <c r="AS76" s="15"/>
      <c r="AT76" s="15"/>
      <c r="AU76" s="15"/>
      <c r="AV76" s="15"/>
      <c r="AW76" s="15"/>
      <c r="AX76" s="15"/>
    </row>
    <row r="77" spans="39:50">
      <c r="AM77" s="15"/>
      <c r="AN77" s="15"/>
      <c r="AP77" s="15"/>
      <c r="AQ77" s="15"/>
      <c r="AR77" s="15"/>
      <c r="AS77" s="15"/>
      <c r="AT77" s="15"/>
      <c r="AU77" s="15"/>
      <c r="AV77" s="15"/>
      <c r="AW77" s="15"/>
      <c r="AX77" s="15"/>
    </row>
    <row r="78" spans="39:50">
      <c r="AM78" s="15"/>
      <c r="AN78" s="15"/>
      <c r="AP78" s="15"/>
      <c r="AQ78" s="15"/>
      <c r="AR78" s="15"/>
      <c r="AS78" s="15"/>
      <c r="AT78" s="15"/>
      <c r="AU78" s="15"/>
      <c r="AV78" s="15"/>
      <c r="AW78" s="15"/>
      <c r="AX78" s="15"/>
    </row>
    <row r="79" spans="39:50">
      <c r="AM79" s="15"/>
      <c r="AN79" s="15"/>
      <c r="AP79" s="15"/>
      <c r="AQ79" s="15"/>
      <c r="AR79" s="15"/>
      <c r="AS79" s="15"/>
      <c r="AT79" s="15"/>
      <c r="AU79" s="15"/>
      <c r="AV79" s="15"/>
      <c r="AW79" s="15"/>
      <c r="AX79" s="15"/>
    </row>
    <row r="80" spans="39:50">
      <c r="AM80" s="15"/>
      <c r="AN80" s="15"/>
      <c r="AP80" s="15"/>
      <c r="AQ80" s="15"/>
      <c r="AR80" s="15"/>
      <c r="AS80" s="15"/>
      <c r="AT80" s="15"/>
      <c r="AU80" s="15"/>
      <c r="AV80" s="15"/>
      <c r="AW80" s="15"/>
      <c r="AX80" s="15"/>
    </row>
    <row r="81" spans="39:50">
      <c r="AM81" s="15"/>
      <c r="AN81" s="15"/>
      <c r="AP81" s="15"/>
      <c r="AQ81" s="15"/>
      <c r="AR81" s="15"/>
      <c r="AS81" s="15"/>
      <c r="AT81" s="15"/>
      <c r="AU81" s="15"/>
      <c r="AV81" s="15"/>
      <c r="AW81" s="15"/>
      <c r="AX81" s="15"/>
    </row>
    <row r="82" spans="39:50">
      <c r="AM82" s="15"/>
      <c r="AN82" s="15"/>
      <c r="AP82" s="15"/>
      <c r="AQ82" s="15"/>
      <c r="AR82" s="15"/>
      <c r="AS82" s="15"/>
      <c r="AT82" s="15"/>
      <c r="AU82" s="15"/>
      <c r="AV82" s="15"/>
      <c r="AW82" s="15"/>
      <c r="AX82" s="15"/>
    </row>
    <row r="83" spans="39:50">
      <c r="AM83" s="15"/>
      <c r="AN83" s="15"/>
      <c r="AP83" s="15"/>
      <c r="AQ83" s="15"/>
      <c r="AR83" s="15"/>
      <c r="AS83" s="15"/>
      <c r="AT83" s="15"/>
      <c r="AU83" s="15"/>
      <c r="AV83" s="15"/>
      <c r="AW83" s="15"/>
      <c r="AX83" s="15"/>
    </row>
    <row r="84" spans="39:50">
      <c r="AM84" s="15"/>
      <c r="AN84" s="15"/>
      <c r="AP84" s="15"/>
      <c r="AQ84" s="15"/>
      <c r="AR84" s="15"/>
      <c r="AS84" s="15"/>
      <c r="AT84" s="15"/>
      <c r="AU84" s="15"/>
      <c r="AV84" s="15"/>
      <c r="AW84" s="15"/>
      <c r="AX84" s="15"/>
    </row>
    <row r="85" spans="39:50">
      <c r="AM85" s="15"/>
      <c r="AN85" s="15"/>
      <c r="AP85" s="15"/>
      <c r="AQ85" s="15"/>
      <c r="AR85" s="15"/>
      <c r="AS85" s="15"/>
      <c r="AT85" s="15"/>
      <c r="AU85" s="15"/>
      <c r="AV85" s="15"/>
      <c r="AW85" s="15"/>
      <c r="AX85" s="15"/>
    </row>
    <row r="86" spans="39:50">
      <c r="AM86" s="15"/>
      <c r="AN86" s="15"/>
      <c r="AP86" s="15"/>
      <c r="AQ86" s="15"/>
      <c r="AR86" s="15"/>
      <c r="AS86" s="15"/>
      <c r="AT86" s="15"/>
      <c r="AU86" s="15"/>
      <c r="AV86" s="15"/>
      <c r="AW86" s="15"/>
      <c r="AX86" s="15"/>
    </row>
    <row r="87" spans="39:50">
      <c r="AM87" s="15"/>
      <c r="AN87" s="15"/>
      <c r="AP87" s="15"/>
      <c r="AQ87" s="15"/>
      <c r="AR87" s="15"/>
      <c r="AS87" s="15"/>
      <c r="AT87" s="15"/>
      <c r="AU87" s="15"/>
      <c r="AV87" s="15"/>
      <c r="AW87" s="15"/>
      <c r="AX87" s="15"/>
    </row>
    <row r="88" spans="39:50">
      <c r="AM88" s="15"/>
      <c r="AN88" s="15"/>
      <c r="AP88" s="15"/>
      <c r="AQ88" s="15"/>
      <c r="AR88" s="15"/>
      <c r="AS88" s="15"/>
      <c r="AT88" s="15"/>
      <c r="AU88" s="15"/>
      <c r="AV88" s="15"/>
      <c r="AW88" s="15"/>
      <c r="AX88" s="15"/>
    </row>
  </sheetData>
  <sheetProtection algorithmName="SHA-512" hashValue="fjfAW2HsPBmmmJ7nRbLIIEHJAtSCGBZmX83UY9QK4N2itV4g+4KCqRhq1k+EJTzyFnrOc0ZqOHj3kSUImxU9oA==" saltValue="0erarpvVlgqUEEeEKACePg==" spinCount="100000" sheet="1" formatCells="0" formatColumns="0" formatRows="0" sort="0" autoFilter="0"/>
  <sortState xmlns:xlrd2="http://schemas.microsoft.com/office/spreadsheetml/2017/richdata2" ref="A36:BOB40">
    <sortCondition ref="B36:B40"/>
  </sortState>
  <mergeCells count="43">
    <mergeCell ref="AP4:AR4"/>
    <mergeCell ref="AO6:AW6"/>
    <mergeCell ref="T9:V9"/>
    <mergeCell ref="X4:Z4"/>
    <mergeCell ref="W6:AE6"/>
    <mergeCell ref="AG4:AI4"/>
    <mergeCell ref="AF6:AN6"/>
    <mergeCell ref="AL8:AN8"/>
    <mergeCell ref="AL9:AN9"/>
    <mergeCell ref="AI8:AK8"/>
    <mergeCell ref="AI9:AK9"/>
    <mergeCell ref="AY8:BA8"/>
    <mergeCell ref="AY9:BA9"/>
    <mergeCell ref="W8:Y8"/>
    <mergeCell ref="W9:Y9"/>
    <mergeCell ref="Z8:AB8"/>
    <mergeCell ref="Z9:AB9"/>
    <mergeCell ref="AC8:AE8"/>
    <mergeCell ref="AC9:AE9"/>
    <mergeCell ref="AR8:AT8"/>
    <mergeCell ref="AR9:AT9"/>
    <mergeCell ref="AU8:AW8"/>
    <mergeCell ref="AU9:AW9"/>
    <mergeCell ref="AF8:AH8"/>
    <mergeCell ref="AF9:AH9"/>
    <mergeCell ref="AO8:AQ8"/>
    <mergeCell ref="AO9:AQ9"/>
    <mergeCell ref="F4:H4"/>
    <mergeCell ref="E6:M6"/>
    <mergeCell ref="N6:V6"/>
    <mergeCell ref="E8:E9"/>
    <mergeCell ref="F8:F9"/>
    <mergeCell ref="G8:G9"/>
    <mergeCell ref="Q8:S8"/>
    <mergeCell ref="Q9:S9"/>
    <mergeCell ref="H8:J8"/>
    <mergeCell ref="H9:J9"/>
    <mergeCell ref="K8:M8"/>
    <mergeCell ref="K9:M9"/>
    <mergeCell ref="N8:P8"/>
    <mergeCell ref="N9:P9"/>
    <mergeCell ref="O4:Q4"/>
    <mergeCell ref="T8:V8"/>
  </mergeCells>
  <pageMargins left="0.7" right="0" top="0" bottom="0" header="0" footer="0"/>
  <pageSetup scale="79" fitToWidth="0" orientation="landscape" blackAndWhite="1" r:id="rId1"/>
  <colBreaks count="4" manualBreakCount="4">
    <brk id="13" max="1048575" man="1"/>
    <brk id="22" max="1048575" man="1"/>
    <brk id="31" max="1048575" man="1"/>
    <brk id="40"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Q37"/>
  <sheetViews>
    <sheetView showGridLines="0" zoomScaleNormal="100" zoomScaleSheetLayoutView="100" workbookViewId="0">
      <selection activeCell="K27" sqref="K27"/>
    </sheetView>
  </sheetViews>
  <sheetFormatPr defaultColWidth="9.140625" defaultRowHeight="12.75"/>
  <cols>
    <col min="1" max="1" width="9.28515625" style="1" customWidth="1"/>
    <col min="2" max="2" width="4.28515625" style="1" customWidth="1"/>
    <col min="3" max="3" width="23" style="1" customWidth="1"/>
    <col min="4" max="4" width="11.7109375" style="1" customWidth="1"/>
    <col min="5" max="14" width="10.7109375" style="1" customWidth="1"/>
    <col min="15" max="15" width="11.5703125" style="1" customWidth="1"/>
    <col min="16" max="16" width="10.5703125" style="1" customWidth="1"/>
    <col min="17" max="17" width="10.7109375" style="1" customWidth="1"/>
    <col min="18" max="16384" width="9.140625" style="1"/>
  </cols>
  <sheetData>
    <row r="1" spans="1:17">
      <c r="A1"/>
      <c r="B1"/>
      <c r="C1"/>
      <c r="D1" s="153" t="s">
        <v>37</v>
      </c>
      <c r="E1" s="159"/>
      <c r="F1" s="159"/>
      <c r="G1" s="667"/>
      <c r="H1" s="668"/>
      <c r="I1" s="668"/>
      <c r="J1" s="161"/>
      <c r="K1" s="668"/>
      <c r="L1" s="162"/>
      <c r="M1" s="162"/>
      <c r="N1" s="153"/>
      <c r="O1" s="159"/>
      <c r="P1" s="159"/>
      <c r="Q1" s="162"/>
    </row>
    <row r="2" spans="1:17">
      <c r="A2"/>
      <c r="B2"/>
      <c r="C2"/>
      <c r="D2" s="154" t="s">
        <v>70</v>
      </c>
      <c r="E2" s="292"/>
      <c r="F2" s="62"/>
      <c r="G2" s="292"/>
      <c r="H2"/>
      <c r="I2" s="312"/>
      <c r="J2" s="312"/>
      <c r="K2" s="313"/>
      <c r="L2" s="675"/>
      <c r="M2" s="292"/>
      <c r="N2" s="154"/>
      <c r="O2" s="292"/>
      <c r="P2" s="62"/>
      <c r="Q2" s="292"/>
    </row>
    <row r="3" spans="1:17" ht="6.75" customHeight="1">
      <c r="A3"/>
      <c r="B3"/>
      <c r="C3"/>
      <c r="D3" s="62"/>
      <c r="E3" s="62"/>
      <c r="F3" s="646"/>
      <c r="G3" s="646"/>
      <c r="H3" s="208"/>
      <c r="I3" s="163"/>
      <c r="J3" s="164"/>
      <c r="K3" s="164"/>
      <c r="L3" s="162"/>
      <c r="M3" s="162"/>
      <c r="N3" s="62"/>
      <c r="O3" s="62"/>
      <c r="P3" s="646"/>
      <c r="Q3" s="162"/>
    </row>
    <row r="4" spans="1:17" s="185" customFormat="1" ht="13.5">
      <c r="A4" s="166"/>
      <c r="B4" s="166"/>
      <c r="C4" s="166"/>
      <c r="D4" s="165" t="s">
        <v>24</v>
      </c>
      <c r="E4" s="968" t="str">
        <f>+'Sch I S&amp;B FINAL'!B4</f>
        <v>Contractor Name</v>
      </c>
      <c r="F4" s="968"/>
      <c r="G4" s="211"/>
      <c r="H4" s="166"/>
      <c r="I4" s="166"/>
      <c r="J4" s="166"/>
      <c r="K4" s="209" t="s">
        <v>27</v>
      </c>
      <c r="L4" s="669">
        <f>+'Sch I S&amp;B FINAL'!B6</f>
        <v>0</v>
      </c>
      <c r="M4" s="166"/>
      <c r="N4" s="153"/>
      <c r="O4" s="159"/>
      <c r="P4" s="159"/>
      <c r="Q4" s="166"/>
    </row>
    <row r="5" spans="1:17">
      <c r="A5"/>
      <c r="B5"/>
      <c r="C5"/>
      <c r="D5" s="295" t="s">
        <v>23</v>
      </c>
      <c r="E5" s="918" t="str">
        <f>+'Sch I S&amp;B FINAL'!H4</f>
        <v>Contract Number</v>
      </c>
      <c r="F5"/>
      <c r="G5"/>
      <c r="H5"/>
      <c r="I5"/>
      <c r="J5"/>
      <c r="K5" s="293" t="s">
        <v>324</v>
      </c>
      <c r="L5" s="294">
        <f>+'Sch I S&amp;B FINAL'!O4</f>
        <v>0</v>
      </c>
      <c r="M5"/>
      <c r="N5" s="154"/>
      <c r="O5" s="292"/>
      <c r="P5" s="62"/>
      <c r="Q5"/>
    </row>
    <row r="6" spans="1:17" ht="6.75" customHeight="1" thickBot="1">
      <c r="A6"/>
      <c r="B6"/>
      <c r="C6"/>
      <c r="D6"/>
      <c r="E6"/>
      <c r="F6"/>
      <c r="G6"/>
      <c r="H6"/>
      <c r="I6"/>
      <c r="J6"/>
      <c r="K6"/>
      <c r="L6"/>
      <c r="M6"/>
      <c r="N6" s="62"/>
      <c r="O6" s="62"/>
      <c r="P6" s="646"/>
      <c r="Q6"/>
    </row>
    <row r="7" spans="1:17" ht="14.25" thickTop="1">
      <c r="A7" s="1041" t="s">
        <v>50</v>
      </c>
      <c r="B7" s="1042"/>
      <c r="C7" s="1043"/>
      <c r="D7" s="583" t="s">
        <v>57</v>
      </c>
      <c r="E7" s="865" t="str">
        <f>'Budget Summ Amt'!E8</f>
        <v>Program Name</v>
      </c>
      <c r="F7" s="866" t="str">
        <f>'Budget Summ Amt'!F8</f>
        <v>Program Name</v>
      </c>
      <c r="G7" s="866" t="str">
        <f>'Budget Summ Amt'!G8</f>
        <v>Program Name</v>
      </c>
      <c r="H7" s="866" t="str">
        <f>'Budget Summ Amt'!H8</f>
        <v>Program Name</v>
      </c>
      <c r="I7" s="866" t="str">
        <f>'Budget Summ Amt'!I8</f>
        <v>Program Name</v>
      </c>
      <c r="J7" s="866" t="str">
        <f>'Budget Summ Amt'!J8</f>
        <v>Program Name</v>
      </c>
      <c r="K7" s="866" t="str">
        <f>'Budget Summ Amt'!K8</f>
        <v>Program Name</v>
      </c>
      <c r="L7" s="866" t="str">
        <f>'Budget Summ Amt'!L8</f>
        <v>Program Name</v>
      </c>
      <c r="M7" s="866" t="str">
        <f>'Budget Summ Amt'!M8</f>
        <v>Program Name</v>
      </c>
      <c r="N7" s="866" t="str">
        <f>'Budget Summ Amt'!N8</f>
        <v>Program Name</v>
      </c>
      <c r="O7" s="866" t="str">
        <f>'Budget Summ Amt'!O8</f>
        <v>Program Name</v>
      </c>
      <c r="P7" s="866" t="str">
        <f>'Budget Summ Amt'!P8</f>
        <v>Program Name</v>
      </c>
      <c r="Q7" s="867" t="str">
        <f>'Budget Summ Amt'!Q8</f>
        <v>Program Name</v>
      </c>
    </row>
    <row r="8" spans="1:17">
      <c r="A8" s="1044" t="s">
        <v>51</v>
      </c>
      <c r="B8" s="1045"/>
      <c r="C8" s="1046"/>
      <c r="D8" s="592"/>
      <c r="E8" s="868" t="str">
        <f>'Budget Summ Amt'!E9</f>
        <v>Funding Source</v>
      </c>
      <c r="F8" s="868" t="str">
        <f>'Budget Summ Amt'!F9</f>
        <v>Funding Source</v>
      </c>
      <c r="G8" s="868" t="str">
        <f>'Budget Summ Amt'!G9</f>
        <v>Funding Source</v>
      </c>
      <c r="H8" s="868" t="str">
        <f>'Budget Summ Amt'!H9</f>
        <v>Funding Source</v>
      </c>
      <c r="I8" s="868" t="str">
        <f>'Budget Summ Amt'!I9</f>
        <v>Funding Source</v>
      </c>
      <c r="J8" s="868" t="str">
        <f>'Budget Summ Amt'!J9</f>
        <v>Funding Source</v>
      </c>
      <c r="K8" s="868" t="str">
        <f>'Budget Summ Amt'!K9</f>
        <v>Funding Source</v>
      </c>
      <c r="L8" s="868" t="str">
        <f>'Budget Summ Amt'!L9</f>
        <v>Funding Source</v>
      </c>
      <c r="M8" s="868" t="str">
        <f>'Budget Summ Amt'!M9</f>
        <v>Funding Source</v>
      </c>
      <c r="N8" s="868" t="str">
        <f>'Budget Summ Amt'!N9</f>
        <v>Funding Source</v>
      </c>
      <c r="O8" s="868" t="str">
        <f>'Budget Summ Amt'!O9</f>
        <v>Funding Source</v>
      </c>
      <c r="P8" s="868" t="str">
        <f>'Budget Summ Amt'!P9</f>
        <v>Funding Source</v>
      </c>
      <c r="Q8" s="861" t="str">
        <f>'Budget Summ Amt'!Q9</f>
        <v>Funding Source</v>
      </c>
    </row>
    <row r="9" spans="1:17" s="13" customFormat="1">
      <c r="A9" s="590" t="s">
        <v>183</v>
      </c>
      <c r="B9" s="156"/>
      <c r="C9" s="591"/>
      <c r="D9" s="411">
        <f>SUM(E9:P9)</f>
        <v>0</v>
      </c>
      <c r="E9" s="237">
        <f>+'Budget Summ Amt'!E10</f>
        <v>0</v>
      </c>
      <c r="F9" s="237">
        <f>+'Budget Summ Amt'!F10</f>
        <v>0</v>
      </c>
      <c r="G9" s="237">
        <f>+'Budget Summ Amt'!G10</f>
        <v>0</v>
      </c>
      <c r="H9" s="237">
        <f>+'Budget Summ Amt'!H10</f>
        <v>0</v>
      </c>
      <c r="I9" s="237">
        <f>+'Budget Summ Amt'!I10</f>
        <v>0</v>
      </c>
      <c r="J9" s="237">
        <f>+'Budget Summ Amt'!J10</f>
        <v>0</v>
      </c>
      <c r="K9" s="237">
        <f>+'Budget Summ Amt'!K10</f>
        <v>0</v>
      </c>
      <c r="L9" s="237">
        <f>+'Budget Summ Amt'!L10</f>
        <v>0</v>
      </c>
      <c r="M9" s="237">
        <f>+'Budget Summ Amt'!M10</f>
        <v>0</v>
      </c>
      <c r="N9" s="237">
        <f>+'Budget Summ Amt'!N10</f>
        <v>0</v>
      </c>
      <c r="O9" s="237">
        <f>+'Budget Summ Amt'!O10</f>
        <v>0</v>
      </c>
      <c r="P9" s="238">
        <f>+'Budget Summ Amt'!P10</f>
        <v>0</v>
      </c>
      <c r="Q9" s="239">
        <f>+'Budget Summ Amt'!Q10</f>
        <v>0</v>
      </c>
    </row>
    <row r="10" spans="1:17" s="13" customFormat="1">
      <c r="A10" s="296" t="s">
        <v>184</v>
      </c>
      <c r="B10" s="157"/>
      <c r="C10" s="587"/>
      <c r="D10" s="412">
        <f>SUM(E10:P10)</f>
        <v>0</v>
      </c>
      <c r="E10" s="228">
        <f>+'Budget Summ Amt'!E11</f>
        <v>0</v>
      </c>
      <c r="F10" s="228">
        <f>+'Budget Summ Amt'!F11</f>
        <v>0</v>
      </c>
      <c r="G10" s="228">
        <f>+'Budget Summ Amt'!G11</f>
        <v>0</v>
      </c>
      <c r="H10" s="228">
        <f>+'Budget Summ Amt'!H11</f>
        <v>0</v>
      </c>
      <c r="I10" s="228">
        <f>+'Budget Summ Amt'!I11</f>
        <v>0</v>
      </c>
      <c r="J10" s="228">
        <f>+'Budget Summ Amt'!J11</f>
        <v>0</v>
      </c>
      <c r="K10" s="228">
        <f>+'Budget Summ Amt'!K11</f>
        <v>0</v>
      </c>
      <c r="L10" s="228">
        <f>+'Budget Summ Amt'!L11</f>
        <v>0</v>
      </c>
      <c r="M10" s="228">
        <f>+'Budget Summ Amt'!M11</f>
        <v>0</v>
      </c>
      <c r="N10" s="228">
        <f>+'Budget Summ Amt'!N11</f>
        <v>0</v>
      </c>
      <c r="O10" s="228">
        <f>+'Budget Summ Amt'!O11</f>
        <v>0</v>
      </c>
      <c r="P10" s="229">
        <f>+'Budget Summ Amt'!P11</f>
        <v>0</v>
      </c>
      <c r="Q10" s="230">
        <f>+'Budget Summ Amt'!Q11</f>
        <v>0</v>
      </c>
    </row>
    <row r="11" spans="1:17" s="13" customFormat="1">
      <c r="A11" s="296" t="s">
        <v>185</v>
      </c>
      <c r="B11" s="157"/>
      <c r="C11" s="587"/>
      <c r="D11" s="412">
        <f>SUM(E11:P11)</f>
        <v>0</v>
      </c>
      <c r="E11" s="228">
        <f>+'Budget Summ Amt'!E12</f>
        <v>0</v>
      </c>
      <c r="F11" s="228">
        <f>+'Budget Summ Amt'!F12</f>
        <v>0</v>
      </c>
      <c r="G11" s="228">
        <f>+'Budget Summ Amt'!G12</f>
        <v>0</v>
      </c>
      <c r="H11" s="228">
        <f>+'Budget Summ Amt'!H12</f>
        <v>0</v>
      </c>
      <c r="I11" s="228">
        <f>+'Budget Summ Amt'!I12</f>
        <v>0</v>
      </c>
      <c r="J11" s="228">
        <f>+'Budget Summ Amt'!J12</f>
        <v>0</v>
      </c>
      <c r="K11" s="228">
        <f>+'Budget Summ Amt'!K12</f>
        <v>0</v>
      </c>
      <c r="L11" s="228">
        <f>+'Budget Summ Amt'!L12</f>
        <v>0</v>
      </c>
      <c r="M11" s="228">
        <f>+'Budget Summ Amt'!M12</f>
        <v>0</v>
      </c>
      <c r="N11" s="228">
        <f>+'Budget Summ Amt'!N12</f>
        <v>0</v>
      </c>
      <c r="O11" s="228">
        <f>+'Budget Summ Amt'!O12</f>
        <v>0</v>
      </c>
      <c r="P11" s="229">
        <f>+'Budget Summ Amt'!P12</f>
        <v>0</v>
      </c>
      <c r="Q11" s="230">
        <f>+'Budget Summ Amt'!Q12</f>
        <v>0</v>
      </c>
    </row>
    <row r="12" spans="1:17" s="13" customFormat="1">
      <c r="A12" s="296" t="s">
        <v>190</v>
      </c>
      <c r="B12" s="157"/>
      <c r="C12" s="587"/>
      <c r="D12" s="412">
        <f>SUM(D9:D11)</f>
        <v>0</v>
      </c>
      <c r="E12" s="228">
        <f t="shared" ref="E12:P12" si="0">SUM(E9:E11)</f>
        <v>0</v>
      </c>
      <c r="F12" s="228">
        <f t="shared" si="0"/>
        <v>0</v>
      </c>
      <c r="G12" s="228">
        <f t="shared" si="0"/>
        <v>0</v>
      </c>
      <c r="H12" s="228">
        <f t="shared" si="0"/>
        <v>0</v>
      </c>
      <c r="I12" s="228">
        <f t="shared" si="0"/>
        <v>0</v>
      </c>
      <c r="J12" s="228">
        <f t="shared" si="0"/>
        <v>0</v>
      </c>
      <c r="K12" s="228">
        <f t="shared" si="0"/>
        <v>0</v>
      </c>
      <c r="L12" s="228">
        <f t="shared" si="0"/>
        <v>0</v>
      </c>
      <c r="M12" s="228">
        <f t="shared" si="0"/>
        <v>0</v>
      </c>
      <c r="N12" s="228">
        <f t="shared" si="0"/>
        <v>0</v>
      </c>
      <c r="O12" s="228">
        <f t="shared" si="0"/>
        <v>0</v>
      </c>
      <c r="P12" s="229">
        <f t="shared" si="0"/>
        <v>0</v>
      </c>
      <c r="Q12" s="230">
        <f>+'Budget Summ Amt'!Q13</f>
        <v>0</v>
      </c>
    </row>
    <row r="13" spans="1:17" s="13" customFormat="1">
      <c r="A13" s="296" t="s">
        <v>383</v>
      </c>
      <c r="B13" s="157"/>
      <c r="C13" s="587"/>
      <c r="D13" s="412">
        <f>SUM(E13:P13)</f>
        <v>0</v>
      </c>
      <c r="E13" s="147"/>
      <c r="F13" s="147"/>
      <c r="G13" s="147"/>
      <c r="H13" s="147"/>
      <c r="I13" s="147"/>
      <c r="J13" s="147"/>
      <c r="K13" s="147"/>
      <c r="L13" s="147"/>
      <c r="M13" s="147"/>
      <c r="N13" s="147"/>
      <c r="O13" s="147"/>
      <c r="P13" s="150"/>
      <c r="Q13" s="151"/>
    </row>
    <row r="14" spans="1:17" s="13" customFormat="1">
      <c r="A14" s="296" t="s">
        <v>186</v>
      </c>
      <c r="B14" s="157"/>
      <c r="C14" s="587"/>
      <c r="D14" s="412">
        <f>SUM(E14:P14)</f>
        <v>0</v>
      </c>
      <c r="E14" s="147"/>
      <c r="F14" s="147"/>
      <c r="G14" s="147"/>
      <c r="H14" s="147"/>
      <c r="I14" s="147"/>
      <c r="J14" s="147"/>
      <c r="K14" s="147"/>
      <c r="L14" s="147"/>
      <c r="M14" s="147"/>
      <c r="N14" s="147"/>
      <c r="O14" s="147"/>
      <c r="P14" s="147"/>
      <c r="Q14" s="151"/>
    </row>
    <row r="15" spans="1:17" s="13" customFormat="1">
      <c r="A15" s="296" t="s">
        <v>298</v>
      </c>
      <c r="B15" s="157"/>
      <c r="C15" s="587"/>
      <c r="D15" s="412">
        <f>+D12-D14-D13</f>
        <v>0</v>
      </c>
      <c r="E15" s="228">
        <f t="shared" ref="E15:Q15" si="1">+E12-E14-E13</f>
        <v>0</v>
      </c>
      <c r="F15" s="228">
        <f t="shared" si="1"/>
        <v>0</v>
      </c>
      <c r="G15" s="228">
        <f t="shared" si="1"/>
        <v>0</v>
      </c>
      <c r="H15" s="228">
        <f t="shared" si="1"/>
        <v>0</v>
      </c>
      <c r="I15" s="228">
        <f t="shared" si="1"/>
        <v>0</v>
      </c>
      <c r="J15" s="228">
        <f t="shared" si="1"/>
        <v>0</v>
      </c>
      <c r="K15" s="228">
        <f t="shared" si="1"/>
        <v>0</v>
      </c>
      <c r="L15" s="228">
        <f t="shared" si="1"/>
        <v>0</v>
      </c>
      <c r="M15" s="228">
        <f t="shared" si="1"/>
        <v>0</v>
      </c>
      <c r="N15" s="228">
        <f t="shared" si="1"/>
        <v>0</v>
      </c>
      <c r="O15" s="228">
        <f t="shared" si="1"/>
        <v>0</v>
      </c>
      <c r="P15" s="229">
        <f t="shared" si="1"/>
        <v>0</v>
      </c>
      <c r="Q15" s="230">
        <f t="shared" si="1"/>
        <v>0</v>
      </c>
    </row>
    <row r="16" spans="1:17" s="13" customFormat="1">
      <c r="A16" s="296" t="s">
        <v>71</v>
      </c>
      <c r="B16" s="157"/>
      <c r="C16" s="587"/>
      <c r="D16" s="412">
        <f>SUM(E16:P16)</f>
        <v>0</v>
      </c>
      <c r="E16" s="147"/>
      <c r="F16" s="147"/>
      <c r="G16" s="147"/>
      <c r="H16" s="147"/>
      <c r="I16" s="147"/>
      <c r="J16" s="147"/>
      <c r="K16" s="147"/>
      <c r="L16" s="147"/>
      <c r="M16" s="147"/>
      <c r="N16" s="147"/>
      <c r="O16" s="147"/>
      <c r="P16" s="671"/>
      <c r="Q16" s="151"/>
    </row>
    <row r="17" spans="1:17" s="13" customFormat="1">
      <c r="A17" s="296" t="s">
        <v>187</v>
      </c>
      <c r="B17" s="157"/>
      <c r="C17" s="587"/>
      <c r="D17" s="584" t="str">
        <f>IF(ISERROR(+D16/D15),"",+D16/D15)</f>
        <v/>
      </c>
      <c r="E17" s="576" t="str">
        <f t="shared" ref="E17:P17" si="2">IF(ISERROR(+E16/E15),"",+E16/E15)</f>
        <v/>
      </c>
      <c r="F17" s="576" t="str">
        <f t="shared" si="2"/>
        <v/>
      </c>
      <c r="G17" s="576" t="str">
        <f t="shared" si="2"/>
        <v/>
      </c>
      <c r="H17" s="576" t="str">
        <f t="shared" si="2"/>
        <v/>
      </c>
      <c r="I17" s="576" t="str">
        <f t="shared" si="2"/>
        <v/>
      </c>
      <c r="J17" s="576" t="str">
        <f t="shared" si="2"/>
        <v/>
      </c>
      <c r="K17" s="576" t="str">
        <f t="shared" si="2"/>
        <v/>
      </c>
      <c r="L17" s="576" t="str">
        <f t="shared" si="2"/>
        <v/>
      </c>
      <c r="M17" s="576" t="str">
        <f t="shared" si="2"/>
        <v/>
      </c>
      <c r="N17" s="576" t="str">
        <f t="shared" si="2"/>
        <v/>
      </c>
      <c r="O17" s="576" t="str">
        <f t="shared" si="2"/>
        <v/>
      </c>
      <c r="P17" s="672" t="str">
        <f t="shared" si="2"/>
        <v/>
      </c>
      <c r="Q17" s="577" t="str">
        <f>IF(ISERROR(+Q16/Q15),"",+Q16/Q15)</f>
        <v/>
      </c>
    </row>
    <row r="18" spans="1:17" s="13" customFormat="1">
      <c r="A18" s="297" t="s">
        <v>188</v>
      </c>
      <c r="B18" s="298"/>
      <c r="C18" s="588"/>
      <c r="D18" s="585" t="str">
        <f>IF(ISERROR(+D16/D9),"",+D16/D9)</f>
        <v/>
      </c>
      <c r="E18" s="578" t="str">
        <f t="shared" ref="E18:P18" si="3">IF(ISERROR(+E16/E9),"",+E16/E9)</f>
        <v/>
      </c>
      <c r="F18" s="578" t="str">
        <f t="shared" si="3"/>
        <v/>
      </c>
      <c r="G18" s="578" t="str">
        <f t="shared" si="3"/>
        <v/>
      </c>
      <c r="H18" s="578" t="str">
        <f t="shared" si="3"/>
        <v/>
      </c>
      <c r="I18" s="578" t="str">
        <f t="shared" si="3"/>
        <v/>
      </c>
      <c r="J18" s="578" t="str">
        <f t="shared" si="3"/>
        <v/>
      </c>
      <c r="K18" s="578" t="str">
        <f t="shared" si="3"/>
        <v/>
      </c>
      <c r="L18" s="578" t="str">
        <f t="shared" si="3"/>
        <v/>
      </c>
      <c r="M18" s="578" t="str">
        <f t="shared" si="3"/>
        <v/>
      </c>
      <c r="N18" s="578" t="str">
        <f t="shared" si="3"/>
        <v/>
      </c>
      <c r="O18" s="578" t="str">
        <f t="shared" si="3"/>
        <v/>
      </c>
      <c r="P18" s="673" t="str">
        <f t="shared" si="3"/>
        <v/>
      </c>
      <c r="Q18" s="579" t="str">
        <f>IF(ISERROR(+Q16/Q9),"",+Q16/Q9)</f>
        <v/>
      </c>
    </row>
    <row r="19" spans="1:17" s="13" customFormat="1" ht="13.5" thickBot="1">
      <c r="A19" s="299" t="s">
        <v>191</v>
      </c>
      <c r="B19" s="300"/>
      <c r="C19" s="589"/>
      <c r="D19" s="586" t="str">
        <f>IF(ISERROR(+D16/D10),"",+D16/D10)</f>
        <v/>
      </c>
      <c r="E19" s="580" t="str">
        <f t="shared" ref="E19:P19" si="4">IF(ISERROR(+E16/E10),"",+E16/E10)</f>
        <v/>
      </c>
      <c r="F19" s="580" t="str">
        <f t="shared" si="4"/>
        <v/>
      </c>
      <c r="G19" s="580" t="str">
        <f t="shared" si="4"/>
        <v/>
      </c>
      <c r="H19" s="580" t="str">
        <f t="shared" si="4"/>
        <v/>
      </c>
      <c r="I19" s="580" t="str">
        <f t="shared" si="4"/>
        <v/>
      </c>
      <c r="J19" s="580" t="str">
        <f t="shared" si="4"/>
        <v/>
      </c>
      <c r="K19" s="580" t="str">
        <f t="shared" si="4"/>
        <v/>
      </c>
      <c r="L19" s="580" t="str">
        <f t="shared" si="4"/>
        <v/>
      </c>
      <c r="M19" s="580" t="str">
        <f t="shared" si="4"/>
        <v/>
      </c>
      <c r="N19" s="580" t="str">
        <f t="shared" si="4"/>
        <v/>
      </c>
      <c r="O19" s="580" t="str">
        <f t="shared" si="4"/>
        <v/>
      </c>
      <c r="P19" s="674" t="str">
        <f t="shared" si="4"/>
        <v/>
      </c>
      <c r="Q19" s="581" t="str">
        <f>IF(ISERROR(+Q16/Q10),"",+Q16/Q10)</f>
        <v/>
      </c>
    </row>
    <row r="20" spans="1:17" s="13" customFormat="1" ht="11.25" customHeight="1" thickTop="1" thickBot="1">
      <c r="D20" s="12"/>
      <c r="E20" s="12"/>
      <c r="F20" s="12"/>
      <c r="G20" s="12"/>
      <c r="H20" s="12"/>
      <c r="I20" s="12"/>
      <c r="J20" s="12"/>
      <c r="K20" s="12"/>
      <c r="L20" s="12"/>
      <c r="M20" s="12"/>
    </row>
    <row r="21" spans="1:17" ht="17.25" customHeight="1" thickBot="1">
      <c r="D21" s="190" t="s">
        <v>84</v>
      </c>
      <c r="G21" s="801"/>
    </row>
    <row r="22" spans="1:17" ht="27.75" customHeight="1">
      <c r="D22" s="190" t="s">
        <v>93</v>
      </c>
    </row>
    <row r="23" spans="1:17" ht="14.25" customHeight="1" thickBot="1">
      <c r="D23" s="190"/>
      <c r="J23" s="761"/>
    </row>
    <row r="24" spans="1:17" ht="16.5" customHeight="1" thickBot="1">
      <c r="D24" s="190" t="s">
        <v>94</v>
      </c>
      <c r="G24" s="802"/>
    </row>
    <row r="25" spans="1:17" ht="9" customHeight="1">
      <c r="D25" s="13"/>
    </row>
    <row r="26" spans="1:17" ht="0.75" hidden="1" customHeight="1">
      <c r="D26" s="13"/>
    </row>
    <row r="27" spans="1:17" ht="13.5">
      <c r="D27" s="285" t="s">
        <v>192</v>
      </c>
    </row>
    <row r="28" spans="1:17" ht="39" customHeight="1"/>
    <row r="29" spans="1:17" ht="5.25" customHeight="1"/>
    <row r="30" spans="1:17" ht="27.75" customHeight="1"/>
    <row r="31" spans="1:17" s="13" customFormat="1">
      <c r="D31" s="286" t="s">
        <v>95</v>
      </c>
      <c r="E31" s="287"/>
      <c r="H31" s="288"/>
      <c r="I31" s="286"/>
      <c r="J31" s="286"/>
      <c r="K31" s="286"/>
    </row>
    <row r="32" spans="1:17" s="13" customFormat="1" ht="6" customHeight="1">
      <c r="I32" s="289"/>
      <c r="J32" s="289"/>
      <c r="K32" s="289"/>
    </row>
    <row r="33" spans="1:13" ht="13.5">
      <c r="J33" s="1040"/>
      <c r="K33" s="1040"/>
      <c r="L33" s="1040"/>
      <c r="M33" s="1040"/>
    </row>
    <row r="34" spans="1:13" s="15" customFormat="1" ht="9" customHeight="1" thickBot="1">
      <c r="A34" s="290"/>
      <c r="B34" s="290"/>
      <c r="C34" s="5"/>
      <c r="D34" s="4"/>
    </row>
    <row r="35" spans="1:13" ht="24.75" customHeight="1" thickTop="1">
      <c r="D35" s="1047" t="s">
        <v>193</v>
      </c>
      <c r="E35" s="1048"/>
      <c r="F35" s="1048"/>
      <c r="G35" s="1048"/>
      <c r="H35" s="1049"/>
      <c r="I35" s="765"/>
      <c r="J35" s="1034" t="s">
        <v>370</v>
      </c>
      <c r="K35" s="1035"/>
      <c r="L35" s="1035"/>
      <c r="M35" s="1036"/>
    </row>
    <row r="36" spans="1:13" ht="146.25" customHeight="1" thickBot="1">
      <c r="D36" s="1037"/>
      <c r="E36" s="1038"/>
      <c r="F36" s="1038"/>
      <c r="G36" s="1038"/>
      <c r="H36" s="1039"/>
      <c r="I36" s="764"/>
      <c r="J36" s="1037"/>
      <c r="K36" s="1038"/>
      <c r="L36" s="1038"/>
      <c r="M36" s="1039"/>
    </row>
    <row r="37" spans="1:13" ht="13.5" thickTop="1">
      <c r="A37" s="582"/>
      <c r="B37" s="582"/>
      <c r="C37" s="582"/>
      <c r="D37" s="582"/>
      <c r="E37" s="582"/>
      <c r="F37" s="582"/>
      <c r="G37" s="582"/>
      <c r="H37" s="582"/>
      <c r="J37" s="582"/>
      <c r="K37" s="582"/>
    </row>
  </sheetData>
  <sheetProtection algorithmName="SHA-512" hashValue="0c4tjRqBJCREc0B/EDm8dxTNXjJBnoTq/56zINppLgwrM3wV5JkvqawodqfEZAdxk6GqPZu9+Oz/pxhER7II8A==" saltValue="StkI9CC4QbEyyYc44jOC+A==" spinCount="100000" sheet="1" formatCells="0" formatColumns="0" formatRows="0"/>
  <mergeCells count="8">
    <mergeCell ref="J35:M35"/>
    <mergeCell ref="J36:M36"/>
    <mergeCell ref="J33:M33"/>
    <mergeCell ref="E4:F4"/>
    <mergeCell ref="A7:C7"/>
    <mergeCell ref="A8:C8"/>
    <mergeCell ref="D35:H35"/>
    <mergeCell ref="D36:H36"/>
  </mergeCells>
  <pageMargins left="0" right="0" top="0" bottom="0" header="0" footer="0"/>
  <pageSetup scale="92" orientation="landscape" blackAndWhite="1" r:id="rId1"/>
  <ignoredErrors>
    <ignoredError sqref="D12"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47625</xdr:colOff>
                    <xdr:row>27</xdr:row>
                    <xdr:rowOff>19050</xdr:rowOff>
                  </from>
                  <to>
                    <xdr:col>8</xdr:col>
                    <xdr:colOff>466725</xdr:colOff>
                    <xdr:row>27</xdr:row>
                    <xdr:rowOff>381000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3</xdr:col>
                    <xdr:colOff>57150</xdr:colOff>
                    <xdr:row>28</xdr:row>
                    <xdr:rowOff>19050</xdr:rowOff>
                  </from>
                  <to>
                    <xdr:col>6</xdr:col>
                    <xdr:colOff>400050</xdr:colOff>
                    <xdr:row>29</xdr:row>
                    <xdr:rowOff>200025</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3</xdr:col>
                    <xdr:colOff>66675</xdr:colOff>
                    <xdr:row>31</xdr:row>
                    <xdr:rowOff>66675</xdr:rowOff>
                  </from>
                  <to>
                    <xdr:col>6</xdr:col>
                    <xdr:colOff>409575</xdr:colOff>
                    <xdr:row>33</xdr:row>
                    <xdr:rowOff>66675</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6</xdr:col>
                    <xdr:colOff>28575</xdr:colOff>
                    <xdr:row>21</xdr:row>
                    <xdr:rowOff>28575</xdr:rowOff>
                  </from>
                  <to>
                    <xdr:col>6</xdr:col>
                    <xdr:colOff>619125</xdr:colOff>
                    <xdr:row>23</xdr:row>
                    <xdr:rowOff>19050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7</xdr:col>
                    <xdr:colOff>638175</xdr:colOff>
                    <xdr:row>21</xdr:row>
                    <xdr:rowOff>38100</xdr:rowOff>
                  </from>
                  <to>
                    <xdr:col>8</xdr:col>
                    <xdr:colOff>533400</xdr:colOff>
                    <xdr:row>23</xdr:row>
                    <xdr:rowOff>28575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U29"/>
  <sheetViews>
    <sheetView showGridLines="0" workbookViewId="0">
      <selection activeCell="E29" sqref="E29"/>
    </sheetView>
  </sheetViews>
  <sheetFormatPr defaultColWidth="9.140625" defaultRowHeight="12.75"/>
  <cols>
    <col min="1" max="1" width="3" style="1" customWidth="1"/>
    <col min="2" max="2" width="10.85546875" style="1" customWidth="1"/>
    <col min="3" max="3" width="19.7109375" style="1" customWidth="1"/>
    <col min="4" max="4" width="15.42578125" style="1" customWidth="1"/>
    <col min="5" max="5" width="8.85546875" style="1" customWidth="1"/>
    <col min="6" max="6" width="1.42578125" style="1" customWidth="1"/>
    <col min="7" max="7" width="9.85546875" style="1" customWidth="1"/>
    <col min="8" max="8" width="12.28515625" style="1" customWidth="1"/>
    <col min="9" max="9" width="10.5703125" style="2" customWidth="1"/>
    <col min="10" max="16384" width="9.140625" style="1"/>
  </cols>
  <sheetData>
    <row r="1" spans="1:21">
      <c r="A1" s="153" t="s">
        <v>37</v>
      </c>
      <c r="B1" s="159"/>
      <c r="C1" s="159"/>
      <c r="D1" s="159"/>
      <c r="E1" s="159"/>
      <c r="F1" s="159"/>
      <c r="G1" s="310"/>
      <c r="H1" s="311"/>
      <c r="I1" s="180"/>
    </row>
    <row r="2" spans="1:21">
      <c r="A2" s="154" t="s">
        <v>473</v>
      </c>
      <c r="B2" s="292"/>
      <c r="C2" s="62"/>
      <c r="D2" s="62"/>
      <c r="E2"/>
      <c r="F2" s="312"/>
      <c r="G2" s="313"/>
      <c r="H2" s="314"/>
      <c r="I2" s="63"/>
    </row>
    <row r="3" spans="1:21" ht="4.5" customHeight="1">
      <c r="A3" s="62"/>
      <c r="B3" s="62"/>
      <c r="C3" s="62"/>
      <c r="D3" s="62"/>
      <c r="E3" s="62"/>
      <c r="F3" s="62"/>
      <c r="G3" s="315"/>
      <c r="H3" s="314"/>
      <c r="I3" s="63"/>
    </row>
    <row r="4" spans="1:21">
      <c r="A4" s="154" t="s">
        <v>24</v>
      </c>
      <c r="B4"/>
      <c r="C4" s="676" t="str">
        <f>'Sch I S&amp;B FINAL'!B4</f>
        <v>Contractor Name</v>
      </c>
      <c r="D4" s="677"/>
      <c r="E4" s="165" t="s">
        <v>247</v>
      </c>
      <c r="F4"/>
      <c r="G4"/>
      <c r="H4" s="750">
        <f>'Sch I S&amp;B FINAL'!B6</f>
        <v>0</v>
      </c>
    </row>
    <row r="5" spans="1:21" s="301" customFormat="1" ht="12.75" customHeight="1">
      <c r="A5" s="154" t="s">
        <v>23</v>
      </c>
      <c r="B5" s="678"/>
      <c r="C5" s="749" t="str">
        <f>'Sch I S&amp;B FINAL'!H4</f>
        <v>Contract Number</v>
      </c>
      <c r="D5" s="696"/>
      <c r="E5" s="154" t="s">
        <v>324</v>
      </c>
      <c r="F5"/>
      <c r="G5"/>
      <c r="H5" s="751">
        <f>'Sch I S&amp;B FINAL'!O4</f>
        <v>0</v>
      </c>
      <c r="I5" s="303"/>
    </row>
    <row r="6" spans="1:21" s="301" customFormat="1" ht="11.25" customHeight="1" thickBot="1">
      <c r="B6" s="1"/>
      <c r="C6" s="1"/>
      <c r="D6" s="1"/>
      <c r="E6" s="1"/>
      <c r="F6" s="1"/>
      <c r="H6" s="302"/>
      <c r="I6" s="303"/>
    </row>
    <row r="7" spans="1:21" ht="24.75" customHeight="1" thickTop="1">
      <c r="B7" s="680" t="s">
        <v>38</v>
      </c>
      <c r="C7" s="681"/>
      <c r="D7" s="681"/>
      <c r="E7" s="681"/>
      <c r="F7" s="681"/>
      <c r="G7" s="681"/>
      <c r="H7" s="682"/>
      <c r="I7" s="869" t="str">
        <f>'Budget Summ Amt'!E8</f>
        <v>Program Name</v>
      </c>
      <c r="J7" s="870" t="str">
        <f>'Budget Summ Amt'!F8</f>
        <v>Program Name</v>
      </c>
      <c r="K7" s="870" t="str">
        <f>'Budget Summ Amt'!G8</f>
        <v>Program Name</v>
      </c>
      <c r="L7" s="870" t="str">
        <f>'Budget Summ Amt'!H8</f>
        <v>Program Name</v>
      </c>
      <c r="M7" s="870" t="str">
        <f>'Budget Summ Amt'!I8</f>
        <v>Program Name</v>
      </c>
      <c r="N7" s="870" t="str">
        <f>'Budget Summ Amt'!J8</f>
        <v>Program Name</v>
      </c>
      <c r="O7" s="870" t="str">
        <f>'Budget Summ Amt'!K8</f>
        <v>Program Name</v>
      </c>
      <c r="P7" s="870" t="str">
        <f>'Budget Summ Amt'!L8</f>
        <v>Program Name</v>
      </c>
      <c r="Q7" s="870" t="str">
        <f>'Budget Summ Amt'!M8</f>
        <v>Program Name</v>
      </c>
      <c r="R7" s="870" t="str">
        <f>'Budget Summ Amt'!N8</f>
        <v>Program Name</v>
      </c>
      <c r="S7" s="870" t="str">
        <f>'Budget Summ Amt'!O8</f>
        <v>Program Name</v>
      </c>
      <c r="T7" s="870" t="str">
        <f>'Budget Summ Amt'!P8</f>
        <v>Program Name</v>
      </c>
      <c r="U7" s="871" t="str">
        <f>'Budget Summ Amt'!Q8</f>
        <v>Program Name</v>
      </c>
    </row>
    <row r="8" spans="1:21" ht="27.75" customHeight="1">
      <c r="B8" s="683" t="s">
        <v>39</v>
      </c>
      <c r="C8" s="42"/>
      <c r="D8" s="43"/>
      <c r="E8" s="44" t="s">
        <v>40</v>
      </c>
      <c r="F8" s="684"/>
      <c r="G8" s="45" t="s">
        <v>41</v>
      </c>
      <c r="H8" s="685" t="s">
        <v>42</v>
      </c>
      <c r="I8" s="872" t="str">
        <f>'Budget Summ Amt'!E9</f>
        <v>Funding Source</v>
      </c>
      <c r="J8" s="873" t="str">
        <f>'Budget Summ Amt'!F9</f>
        <v>Funding Source</v>
      </c>
      <c r="K8" s="873" t="str">
        <f>'Budget Summ Amt'!G9</f>
        <v>Funding Source</v>
      </c>
      <c r="L8" s="873" t="str">
        <f>'Budget Summ Amt'!H9</f>
        <v>Funding Source</v>
      </c>
      <c r="M8" s="873" t="str">
        <f>'Budget Summ Amt'!I9</f>
        <v>Funding Source</v>
      </c>
      <c r="N8" s="873" t="str">
        <f>'Budget Summ Amt'!J9</f>
        <v>Funding Source</v>
      </c>
      <c r="O8" s="873" t="str">
        <f>'Budget Summ Amt'!K9</f>
        <v>Funding Source</v>
      </c>
      <c r="P8" s="873" t="str">
        <f>'Budget Summ Amt'!L9</f>
        <v>Funding Source</v>
      </c>
      <c r="Q8" s="873" t="str">
        <f>'Budget Summ Amt'!M9</f>
        <v>Funding Source</v>
      </c>
      <c r="R8" s="873" t="str">
        <f>'Budget Summ Amt'!N9</f>
        <v>Funding Source</v>
      </c>
      <c r="S8" s="873" t="str">
        <f>'Budget Summ Amt'!O9</f>
        <v>Funding Source</v>
      </c>
      <c r="T8" s="873" t="str">
        <f>'Budget Summ Amt'!P9</f>
        <v>Funding Source</v>
      </c>
      <c r="U8" s="874" t="str">
        <f>'Budget Summ Amt'!Q9</f>
        <v>Funding Source</v>
      </c>
    </row>
    <row r="9" spans="1:21" ht="25.5">
      <c r="B9" s="683"/>
      <c r="C9" s="42"/>
      <c r="D9" s="43"/>
      <c r="E9" s="44"/>
      <c r="F9" s="684"/>
      <c r="G9" s="45"/>
      <c r="H9" s="685"/>
      <c r="I9" s="561" t="s">
        <v>85</v>
      </c>
      <c r="J9" s="562" t="s">
        <v>85</v>
      </c>
      <c r="K9" s="562" t="s">
        <v>85</v>
      </c>
      <c r="L9" s="562" t="s">
        <v>85</v>
      </c>
      <c r="M9" s="562" t="s">
        <v>85</v>
      </c>
      <c r="N9" s="562" t="s">
        <v>85</v>
      </c>
      <c r="O9" s="562" t="s">
        <v>85</v>
      </c>
      <c r="P9" s="562" t="s">
        <v>85</v>
      </c>
      <c r="Q9" s="562" t="s">
        <v>85</v>
      </c>
      <c r="R9" s="562" t="s">
        <v>85</v>
      </c>
      <c r="S9" s="562" t="s">
        <v>85</v>
      </c>
      <c r="T9" s="562" t="s">
        <v>85</v>
      </c>
      <c r="U9" s="574" t="s">
        <v>85</v>
      </c>
    </row>
    <row r="10" spans="1:21" s="3" customFormat="1" ht="12" customHeight="1">
      <c r="A10" s="697">
        <v>1</v>
      </c>
      <c r="B10" s="686"/>
      <c r="C10" s="46"/>
      <c r="D10" s="47"/>
      <c r="E10" s="48"/>
      <c r="G10" s="48"/>
      <c r="H10" s="687">
        <f>+E10*G10</f>
        <v>0</v>
      </c>
      <c r="I10" s="113"/>
      <c r="J10" s="114"/>
      <c r="K10" s="114"/>
      <c r="L10" s="114"/>
      <c r="M10" s="114"/>
      <c r="N10" s="114"/>
      <c r="O10" s="114"/>
      <c r="P10" s="114"/>
      <c r="Q10" s="114"/>
      <c r="R10" s="114"/>
      <c r="S10" s="114"/>
      <c r="T10" s="863"/>
      <c r="U10" s="115"/>
    </row>
    <row r="11" spans="1:21" s="3" customFormat="1" ht="12" customHeight="1">
      <c r="A11" s="697">
        <v>2</v>
      </c>
      <c r="B11" s="686"/>
      <c r="C11" s="49"/>
      <c r="D11" s="47"/>
      <c r="E11" s="48"/>
      <c r="G11" s="48"/>
      <c r="H11" s="687">
        <f t="shared" ref="H11:H22" si="0">+E11*G11</f>
        <v>0</v>
      </c>
      <c r="I11" s="113"/>
      <c r="J11" s="114"/>
      <c r="K11" s="114"/>
      <c r="L11" s="114"/>
      <c r="M11" s="114"/>
      <c r="N11" s="114"/>
      <c r="O11" s="114"/>
      <c r="P11" s="114"/>
      <c r="Q11" s="114"/>
      <c r="R11" s="114"/>
      <c r="S11" s="114"/>
      <c r="T11" s="863"/>
      <c r="U11" s="115"/>
    </row>
    <row r="12" spans="1:21" s="3" customFormat="1" ht="12" customHeight="1">
      <c r="A12" s="697">
        <v>3</v>
      </c>
      <c r="B12" s="686"/>
      <c r="C12" s="46"/>
      <c r="D12" s="47"/>
      <c r="E12" s="48"/>
      <c r="G12" s="48"/>
      <c r="H12" s="687">
        <f t="shared" si="0"/>
        <v>0</v>
      </c>
      <c r="I12" s="113"/>
      <c r="J12" s="114"/>
      <c r="K12" s="114"/>
      <c r="L12" s="114"/>
      <c r="M12" s="114"/>
      <c r="N12" s="114"/>
      <c r="O12" s="114"/>
      <c r="P12" s="114"/>
      <c r="Q12" s="114"/>
      <c r="R12" s="114"/>
      <c r="S12" s="114"/>
      <c r="T12" s="863"/>
      <c r="U12" s="115"/>
    </row>
    <row r="13" spans="1:21" s="3" customFormat="1" ht="12" customHeight="1">
      <c r="A13" s="697">
        <v>4</v>
      </c>
      <c r="B13" s="686"/>
      <c r="C13" s="46"/>
      <c r="D13" s="47"/>
      <c r="E13" s="48"/>
      <c r="G13" s="48"/>
      <c r="H13" s="687">
        <f t="shared" si="0"/>
        <v>0</v>
      </c>
      <c r="I13" s="113"/>
      <c r="J13" s="114"/>
      <c r="K13" s="114"/>
      <c r="L13" s="114"/>
      <c r="M13" s="114"/>
      <c r="N13" s="114"/>
      <c r="O13" s="114"/>
      <c r="P13" s="114"/>
      <c r="Q13" s="114"/>
      <c r="R13" s="114"/>
      <c r="S13" s="114"/>
      <c r="T13" s="863"/>
      <c r="U13" s="115"/>
    </row>
    <row r="14" spans="1:21" s="3" customFormat="1" ht="12" customHeight="1">
      <c r="A14" s="697">
        <v>5</v>
      </c>
      <c r="B14" s="686"/>
      <c r="C14" s="46"/>
      <c r="D14" s="47"/>
      <c r="E14" s="48"/>
      <c r="G14" s="48"/>
      <c r="H14" s="687">
        <f t="shared" si="0"/>
        <v>0</v>
      </c>
      <c r="I14" s="113"/>
      <c r="J14" s="114"/>
      <c r="K14" s="114"/>
      <c r="L14" s="114"/>
      <c r="M14" s="114"/>
      <c r="N14" s="114"/>
      <c r="O14" s="114"/>
      <c r="P14" s="114"/>
      <c r="Q14" s="114"/>
      <c r="R14" s="114"/>
      <c r="S14" s="114"/>
      <c r="T14" s="863"/>
      <c r="U14" s="115"/>
    </row>
    <row r="15" spans="1:21" s="3" customFormat="1" ht="12" customHeight="1">
      <c r="A15" s="697">
        <v>6</v>
      </c>
      <c r="B15" s="686"/>
      <c r="C15" s="46"/>
      <c r="D15" s="47"/>
      <c r="E15" s="48"/>
      <c r="G15" s="48"/>
      <c r="H15" s="687">
        <f t="shared" si="0"/>
        <v>0</v>
      </c>
      <c r="I15" s="113"/>
      <c r="J15" s="114"/>
      <c r="K15" s="114"/>
      <c r="L15" s="114"/>
      <c r="M15" s="114"/>
      <c r="N15" s="114"/>
      <c r="O15" s="114"/>
      <c r="P15" s="114"/>
      <c r="Q15" s="114"/>
      <c r="R15" s="114"/>
      <c r="S15" s="114"/>
      <c r="T15" s="863"/>
      <c r="U15" s="115"/>
    </row>
    <row r="16" spans="1:21" s="3" customFormat="1" ht="12" customHeight="1">
      <c r="A16" s="697">
        <v>7</v>
      </c>
      <c r="B16" s="686"/>
      <c r="C16" s="46"/>
      <c r="D16" s="47"/>
      <c r="E16" s="48"/>
      <c r="G16" s="48"/>
      <c r="H16" s="687">
        <f t="shared" si="0"/>
        <v>0</v>
      </c>
      <c r="I16" s="113"/>
      <c r="J16" s="114"/>
      <c r="K16" s="114"/>
      <c r="L16" s="114"/>
      <c r="M16" s="114"/>
      <c r="N16" s="114"/>
      <c r="O16" s="114"/>
      <c r="P16" s="114"/>
      <c r="Q16" s="114"/>
      <c r="R16" s="114"/>
      <c r="S16" s="114"/>
      <c r="T16" s="863"/>
      <c r="U16" s="115"/>
    </row>
    <row r="17" spans="1:21" s="3" customFormat="1">
      <c r="A17" s="697">
        <v>8</v>
      </c>
      <c r="B17" s="686"/>
      <c r="C17" s="46"/>
      <c r="D17" s="47"/>
      <c r="E17" s="48"/>
      <c r="G17" s="48"/>
      <c r="H17" s="687">
        <f t="shared" si="0"/>
        <v>0</v>
      </c>
      <c r="I17" s="113"/>
      <c r="J17" s="114"/>
      <c r="K17" s="114"/>
      <c r="L17" s="114"/>
      <c r="M17" s="114"/>
      <c r="N17" s="114"/>
      <c r="O17" s="114"/>
      <c r="P17" s="114"/>
      <c r="Q17" s="114"/>
      <c r="R17" s="114"/>
      <c r="S17" s="114"/>
      <c r="T17" s="863"/>
      <c r="U17" s="115"/>
    </row>
    <row r="18" spans="1:21" s="3" customFormat="1">
      <c r="A18" s="697">
        <v>9</v>
      </c>
      <c r="B18" s="686"/>
      <c r="C18" s="46"/>
      <c r="D18" s="47"/>
      <c r="E18" s="48"/>
      <c r="G18" s="48"/>
      <c r="H18" s="687">
        <f t="shared" si="0"/>
        <v>0</v>
      </c>
      <c r="I18" s="113"/>
      <c r="J18" s="114"/>
      <c r="K18" s="114"/>
      <c r="L18" s="114"/>
      <c r="M18" s="114"/>
      <c r="N18" s="114"/>
      <c r="O18" s="114"/>
      <c r="P18" s="114"/>
      <c r="Q18" s="114"/>
      <c r="R18" s="114"/>
      <c r="S18" s="114"/>
      <c r="T18" s="863"/>
      <c r="U18" s="115"/>
    </row>
    <row r="19" spans="1:21" s="3" customFormat="1">
      <c r="A19" s="697">
        <v>10</v>
      </c>
      <c r="B19" s="686"/>
      <c r="C19" s="46"/>
      <c r="D19" s="47"/>
      <c r="E19" s="48"/>
      <c r="G19" s="48"/>
      <c r="H19" s="687">
        <f t="shared" si="0"/>
        <v>0</v>
      </c>
      <c r="I19" s="113"/>
      <c r="J19" s="114"/>
      <c r="K19" s="114"/>
      <c r="L19" s="114"/>
      <c r="M19" s="114"/>
      <c r="N19" s="114"/>
      <c r="O19" s="114"/>
      <c r="P19" s="114"/>
      <c r="Q19" s="114"/>
      <c r="R19" s="114"/>
      <c r="S19" s="114"/>
      <c r="T19" s="863"/>
      <c r="U19" s="115"/>
    </row>
    <row r="20" spans="1:21" s="3" customFormat="1">
      <c r="A20" s="697">
        <v>11</v>
      </c>
      <c r="B20" s="686"/>
      <c r="C20" s="46"/>
      <c r="D20" s="47"/>
      <c r="E20" s="48"/>
      <c r="G20" s="48"/>
      <c r="H20" s="687">
        <f t="shared" si="0"/>
        <v>0</v>
      </c>
      <c r="I20" s="113"/>
      <c r="J20" s="114"/>
      <c r="K20" s="114"/>
      <c r="L20" s="114"/>
      <c r="M20" s="114"/>
      <c r="N20" s="114"/>
      <c r="O20" s="114"/>
      <c r="P20" s="114"/>
      <c r="Q20" s="114"/>
      <c r="R20" s="114"/>
      <c r="S20" s="114"/>
      <c r="T20" s="863"/>
      <c r="U20" s="115"/>
    </row>
    <row r="21" spans="1:21" s="3" customFormat="1">
      <c r="A21" s="697">
        <v>12</v>
      </c>
      <c r="B21" s="686"/>
      <c r="C21" s="46"/>
      <c r="D21" s="47"/>
      <c r="E21" s="48"/>
      <c r="G21" s="48"/>
      <c r="H21" s="687">
        <f t="shared" si="0"/>
        <v>0</v>
      </c>
      <c r="I21" s="113"/>
      <c r="J21" s="114"/>
      <c r="K21" s="114"/>
      <c r="L21" s="114"/>
      <c r="M21" s="114"/>
      <c r="N21" s="114"/>
      <c r="O21" s="114"/>
      <c r="P21" s="114"/>
      <c r="Q21" s="114"/>
      <c r="R21" s="114"/>
      <c r="S21" s="114"/>
      <c r="T21" s="863"/>
      <c r="U21" s="115"/>
    </row>
    <row r="22" spans="1:21" s="3" customFormat="1">
      <c r="A22" s="697">
        <v>13</v>
      </c>
      <c r="B22" s="686"/>
      <c r="C22" s="46"/>
      <c r="D22" s="47"/>
      <c r="E22" s="48"/>
      <c r="G22" s="48"/>
      <c r="H22" s="687">
        <f t="shared" si="0"/>
        <v>0</v>
      </c>
      <c r="I22" s="113"/>
      <c r="J22" s="114"/>
      <c r="K22" s="114"/>
      <c r="L22" s="114"/>
      <c r="M22" s="114"/>
      <c r="N22" s="114"/>
      <c r="O22" s="114"/>
      <c r="P22" s="114"/>
      <c r="Q22" s="114"/>
      <c r="R22" s="114"/>
      <c r="S22" s="114"/>
      <c r="T22" s="863"/>
      <c r="U22" s="115"/>
    </row>
    <row r="23" spans="1:21" s="3" customFormat="1" hidden="1">
      <c r="A23" s="679">
        <v>10</v>
      </c>
      <c r="B23" s="688"/>
      <c r="C23" s="26"/>
      <c r="D23" s="27"/>
      <c r="E23" s="28"/>
      <c r="G23" s="28"/>
      <c r="H23" s="689">
        <v>0</v>
      </c>
      <c r="I23" s="29"/>
      <c r="J23" s="304"/>
      <c r="K23" s="304"/>
      <c r="L23" s="304"/>
      <c r="M23" s="304"/>
      <c r="N23" s="304"/>
      <c r="O23" s="304"/>
      <c r="P23" s="304"/>
      <c r="Q23" s="304"/>
      <c r="R23" s="304"/>
      <c r="S23" s="304"/>
      <c r="T23" s="864"/>
      <c r="U23" s="305"/>
    </row>
    <row r="24" spans="1:21" s="3" customFormat="1" hidden="1">
      <c r="A24" s="679">
        <v>11</v>
      </c>
      <c r="B24" s="688"/>
      <c r="C24" s="26"/>
      <c r="D24" s="27"/>
      <c r="E24" s="28"/>
      <c r="G24" s="28"/>
      <c r="H24" s="689">
        <v>0</v>
      </c>
      <c r="I24" s="29"/>
      <c r="J24" s="304"/>
      <c r="K24" s="304"/>
      <c r="L24" s="304"/>
      <c r="M24" s="304"/>
      <c r="N24" s="304"/>
      <c r="O24" s="304"/>
      <c r="P24" s="304"/>
      <c r="Q24" s="304"/>
      <c r="R24" s="304"/>
      <c r="S24" s="304"/>
      <c r="T24" s="864"/>
      <c r="U24" s="305"/>
    </row>
    <row r="25" spans="1:21" s="3" customFormat="1" hidden="1">
      <c r="A25" s="679">
        <v>12</v>
      </c>
      <c r="B25" s="688"/>
      <c r="C25" s="26"/>
      <c r="D25" s="27"/>
      <c r="E25" s="28"/>
      <c r="G25" s="28"/>
      <c r="H25" s="689">
        <v>0</v>
      </c>
      <c r="I25" s="29"/>
      <c r="J25" s="304"/>
      <c r="K25" s="304"/>
      <c r="L25" s="304"/>
      <c r="M25" s="304"/>
      <c r="N25" s="304"/>
      <c r="O25" s="304"/>
      <c r="P25" s="304"/>
      <c r="Q25" s="304"/>
      <c r="R25" s="304"/>
      <c r="S25" s="304"/>
      <c r="T25" s="864"/>
      <c r="U25" s="305"/>
    </row>
    <row r="26" spans="1:21" s="3" customFormat="1" hidden="1">
      <c r="A26" s="679">
        <v>13</v>
      </c>
      <c r="B26" s="690"/>
      <c r="C26" s="30"/>
      <c r="D26" s="31"/>
      <c r="E26" s="32"/>
      <c r="G26" s="32"/>
      <c r="H26" s="689">
        <v>0</v>
      </c>
      <c r="I26" s="29"/>
      <c r="J26" s="304"/>
      <c r="K26" s="304"/>
      <c r="L26" s="304"/>
      <c r="M26" s="304"/>
      <c r="N26" s="304"/>
      <c r="O26" s="304"/>
      <c r="P26" s="304"/>
      <c r="Q26" s="304"/>
      <c r="R26" s="304"/>
      <c r="S26" s="304"/>
      <c r="T26" s="864"/>
      <c r="U26" s="305"/>
    </row>
    <row r="27" spans="1:21" s="3" customFormat="1" ht="13.5" thickBot="1">
      <c r="A27" s="306"/>
      <c r="B27" s="691" t="s">
        <v>43</v>
      </c>
      <c r="C27" s="692"/>
      <c r="D27" s="692"/>
      <c r="E27" s="693"/>
      <c r="F27" s="693"/>
      <c r="G27" s="694"/>
      <c r="H27" s="695">
        <v>0</v>
      </c>
      <c r="I27" s="318">
        <f>SUM(I10:I22)</f>
        <v>0</v>
      </c>
      <c r="J27" s="319">
        <f t="shared" ref="J27:T27" si="1">SUM(J10:J22)</f>
        <v>0</v>
      </c>
      <c r="K27" s="319">
        <f t="shared" si="1"/>
        <v>0</v>
      </c>
      <c r="L27" s="319">
        <f t="shared" si="1"/>
        <v>0</v>
      </c>
      <c r="M27" s="319">
        <f t="shared" si="1"/>
        <v>0</v>
      </c>
      <c r="N27" s="319">
        <f t="shared" si="1"/>
        <v>0</v>
      </c>
      <c r="O27" s="319">
        <f t="shared" si="1"/>
        <v>0</v>
      </c>
      <c r="P27" s="319">
        <f t="shared" si="1"/>
        <v>0</v>
      </c>
      <c r="Q27" s="319">
        <f t="shared" si="1"/>
        <v>0</v>
      </c>
      <c r="R27" s="319">
        <f t="shared" si="1"/>
        <v>0</v>
      </c>
      <c r="S27" s="319">
        <f t="shared" si="1"/>
        <v>0</v>
      </c>
      <c r="T27" s="319">
        <f t="shared" si="1"/>
        <v>0</v>
      </c>
      <c r="U27" s="320">
        <f>SUM(U10:U22)</f>
        <v>0</v>
      </c>
    </row>
    <row r="28" spans="1:21" ht="8.25" customHeight="1" thickTop="1">
      <c r="A28" s="307"/>
      <c r="E28" s="308"/>
      <c r="G28" s="309"/>
    </row>
    <row r="29" spans="1:21">
      <c r="B29" s="833"/>
    </row>
  </sheetData>
  <sheetProtection algorithmName="SHA-512" hashValue="FoZdTwVmHVl3FXyJ0mAWQCIyz3MFzlIbtUrKktvMakXUUxaAb3zM5WUzsb4HA0wUIFibgdHk1taeSWfmcMKE2w==" saltValue="boaBF8W5m1iJrjHNJuhQYA==" spinCount="100000" sheet="1" formatCells="0" formatColumns="0" formatRows="0" insertColumns="0" insertRows="0"/>
  <pageMargins left="0" right="0" top="0" bottom="0" header="0" footer="0"/>
  <pageSetup scale="92"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22</vt:i4>
      </vt:variant>
    </vt:vector>
  </HeadingPairs>
  <TitlesOfParts>
    <vt:vector size="36" baseType="lpstr">
      <vt:lpstr>Instructions</vt:lpstr>
      <vt:lpstr>AAR</vt:lpstr>
      <vt:lpstr>Budget Summ Amt</vt:lpstr>
      <vt:lpstr>MH Units &amp; Cost Center Data</vt:lpstr>
      <vt:lpstr>SUD Units &amp; Cost Center Dat</vt:lpstr>
      <vt:lpstr>Sch I S&amp;B FINAL</vt:lpstr>
      <vt:lpstr>Sch II OE FINAL</vt:lpstr>
      <vt:lpstr>Sch III Indirect FINAL</vt:lpstr>
      <vt:lpstr>Suppl A Fixed Assets</vt:lpstr>
      <vt:lpstr>Suppl B Subcontract</vt:lpstr>
      <vt:lpstr>Suppl C Gift Card Preapproval</vt:lpstr>
      <vt:lpstr>Line Item Justification</vt:lpstr>
      <vt:lpstr>MH Adult Productivity</vt:lpstr>
      <vt:lpstr>MH Child Productivity</vt:lpstr>
      <vt:lpstr>ACT</vt:lpstr>
      <vt:lpstr>contractFTE</vt:lpstr>
      <vt:lpstr>directFTE</vt:lpstr>
      <vt:lpstr>EXCLUDEfte</vt:lpstr>
      <vt:lpstr>'SUD Units &amp; Cost Center Dat'!LOC_dropdown</vt:lpstr>
      <vt:lpstr>AAR!Print_Area</vt:lpstr>
      <vt:lpstr>'Budget Summ Amt'!Print_Area</vt:lpstr>
      <vt:lpstr>'Line Item Justification'!Print_Area</vt:lpstr>
      <vt:lpstr>'MH Adult Productivity'!Print_Area</vt:lpstr>
      <vt:lpstr>'Sch I S&amp;B FINAL'!Print_Area</vt:lpstr>
      <vt:lpstr>'Sch II OE FINAL'!Print_Area</vt:lpstr>
      <vt:lpstr>'Sch III Indirect FINAL'!Print_Area</vt:lpstr>
      <vt:lpstr>Instructions!Print_Titles</vt:lpstr>
      <vt:lpstr>'Line Item Justification'!Print_Titles</vt:lpstr>
      <vt:lpstr>'MH Units &amp; Cost Center Data'!Print_Titles</vt:lpstr>
      <vt:lpstr>'Sch II OE FINAL'!Print_Titles</vt:lpstr>
      <vt:lpstr>'Sch III Indirect FINAL'!Print_Titles</vt:lpstr>
      <vt:lpstr>'SUD Units &amp; Cost Center Dat'!Print_Titles</vt:lpstr>
      <vt:lpstr>'Suppl A Fixed Assets'!Print_Titles</vt:lpstr>
      <vt:lpstr>'Suppl C Gift Card Preapproval'!Print_Titles</vt:lpstr>
      <vt:lpstr>Service_Dropdown</vt:lpstr>
      <vt:lpstr>TOTALBILLINGUNITS</vt:lpstr>
    </vt:vector>
  </TitlesOfParts>
  <Company>The County of San Diego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jbersabe</dc:creator>
  <cp:lastModifiedBy>Windows User</cp:lastModifiedBy>
  <cp:lastPrinted>2019-04-17T00:03:04Z</cp:lastPrinted>
  <dcterms:created xsi:type="dcterms:W3CDTF">2014-01-29T20:38:22Z</dcterms:created>
  <dcterms:modified xsi:type="dcterms:W3CDTF">2019-04-23T19:02:07Z</dcterms:modified>
</cp:coreProperties>
</file>